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sultados\2019\2T19\Planilha Interativa\"/>
    </mc:Choice>
  </mc:AlternateContent>
  <bookViews>
    <workbookView xWindow="-105" yWindow="-105" windowWidth="19425" windowHeight="10425" tabRatio="858"/>
  </bookViews>
  <sheets>
    <sheet name="COVER" sheetId="14" r:id="rId1"/>
    <sheet name="Balance Sheet" sheetId="4" r:id="rId2"/>
    <sheet name="Income Statement" sheetId="5" r:id="rId3"/>
    <sheet name="IFRS15" sheetId="13" r:id="rId4"/>
    <sheet name="Total Cash Flow" sheetId="9" r:id="rId5"/>
    <sheet name="Cash Flow" sheetId="11" r:id="rId6"/>
    <sheet name="Accounting goodwill" sheetId="7" r:id="rId7"/>
    <sheet name="Fiscal goodwill" sheetId="8" r:id="rId8"/>
    <sheet name="Operational Data" sheetId="12" r:id="rId9"/>
  </sheets>
  <externalReferences>
    <externalReference r:id="rId10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67" i="11" l="1"/>
  <c r="AN52" i="11"/>
  <c r="AN40" i="11"/>
  <c r="D51" i="9"/>
  <c r="C51" i="9"/>
  <c r="B51" i="9"/>
  <c r="D35" i="9"/>
  <c r="C35" i="9"/>
  <c r="B35" i="9"/>
  <c r="C40" i="9"/>
  <c r="D40" i="9"/>
  <c r="B40" i="9"/>
  <c r="AN77" i="11" l="1"/>
  <c r="D57" i="9"/>
  <c r="E5" i="13"/>
  <c r="D5" i="13"/>
  <c r="C5" i="13"/>
  <c r="B5" i="13"/>
  <c r="AM27" i="5"/>
  <c r="AM26" i="5"/>
  <c r="AM22" i="5"/>
  <c r="AM20" i="5"/>
  <c r="AM19" i="5"/>
  <c r="AM18" i="5"/>
  <c r="AM17" i="5"/>
  <c r="AM6" i="5"/>
  <c r="AM5" i="5"/>
  <c r="AM13" i="5" s="1"/>
  <c r="AM15" i="5" s="1"/>
  <c r="AH55" i="4"/>
  <c r="AH46" i="4"/>
  <c r="AH37" i="4"/>
  <c r="AH17" i="4"/>
  <c r="AH21" i="4" s="1"/>
  <c r="AH10" i="4"/>
  <c r="AM16" i="5" l="1"/>
  <c r="AM21" i="5"/>
  <c r="AM25" i="5" s="1"/>
  <c r="AM28" i="5" s="1"/>
  <c r="AH57" i="4"/>
  <c r="AH23" i="4"/>
  <c r="AN71" i="11"/>
</calcChain>
</file>

<file path=xl/sharedStrings.xml><?xml version="1.0" encoding="utf-8"?>
<sst xmlns="http://schemas.openxmlformats.org/spreadsheetml/2006/main" count="452" uniqueCount="256">
  <si>
    <t>INSS</t>
  </si>
  <si>
    <t>2009*</t>
  </si>
  <si>
    <t>2010*</t>
  </si>
  <si>
    <t>* Valores ajustados às operações descontinuadas</t>
  </si>
  <si>
    <t>Earnout</t>
  </si>
  <si>
    <t>Assets</t>
  </si>
  <si>
    <t>Liabilities + Shareholders equity</t>
  </si>
  <si>
    <t>Cash and cash equivalents</t>
  </si>
  <si>
    <t>Short-term interest earnings bank deposits</t>
  </si>
  <si>
    <t>Accounts receivable</t>
  </si>
  <si>
    <t>Inventories</t>
  </si>
  <si>
    <t>Recoverable taxes</t>
  </si>
  <si>
    <t>Anticipation of dividends</t>
  </si>
  <si>
    <t>Other receivables</t>
  </si>
  <si>
    <t>Current assets</t>
  </si>
  <si>
    <t>Escrow deposit</t>
  </si>
  <si>
    <t>Other credits</t>
  </si>
  <si>
    <t>Accounts receivable in the long term</t>
  </si>
  <si>
    <t>Deferred taxes</t>
  </si>
  <si>
    <t>Long-term assets</t>
  </si>
  <si>
    <t>Property, plant and equipament</t>
  </si>
  <si>
    <t>Intangible assets</t>
  </si>
  <si>
    <t>Non-current assets</t>
  </si>
  <si>
    <t>Total Assets</t>
  </si>
  <si>
    <t>Suppliers</t>
  </si>
  <si>
    <t>Loans and financing</t>
  </si>
  <si>
    <t>Labor obligations</t>
  </si>
  <si>
    <t>Taxes and contributions payable</t>
  </si>
  <si>
    <t>Income and social contributions taxes</t>
  </si>
  <si>
    <t>Accounts payable from acquisition of subsidiaries</t>
  </si>
  <si>
    <t>Deferred revenue</t>
  </si>
  <si>
    <t>IOC payable</t>
  </si>
  <si>
    <t>Dividends payable</t>
  </si>
  <si>
    <t>Other liabilities</t>
  </si>
  <si>
    <t>Current liabilities</t>
  </si>
  <si>
    <t>Deferred tax liabilities</t>
  </si>
  <si>
    <t>Provision for contingencies</t>
  </si>
  <si>
    <t>Social capital</t>
  </si>
  <si>
    <t>Capital reserve</t>
  </si>
  <si>
    <t>Profit reserve</t>
  </si>
  <si>
    <t>Net income</t>
  </si>
  <si>
    <t>Retained earnings</t>
  </si>
  <si>
    <t xml:space="preserve">Proposed additional dividends </t>
  </si>
  <si>
    <t>Others comprehensive income</t>
  </si>
  <si>
    <t>Total Shareholders Equity</t>
  </si>
  <si>
    <t>Total Liabilities + Shareholders equity</t>
  </si>
  <si>
    <t>-</t>
  </si>
  <si>
    <t>Renewal rate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</si>
  <si>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</si>
  <si>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</si>
  <si>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</si>
  <si>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</si>
  <si>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</si>
  <si>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</si>
  <si>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</si>
  <si>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</si>
  <si>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</si>
  <si>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</si>
  <si>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</si>
  <si>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</si>
  <si>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</si>
  <si>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</si>
  <si>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</si>
  <si>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</si>
  <si>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</si>
  <si>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</si>
  <si>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</si>
  <si>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</si>
  <si>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</si>
  <si>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Quarter</t>
  </si>
  <si>
    <t>Amount (R$)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</si>
  <si>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</si>
  <si>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</si>
  <si>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</si>
  <si>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</si>
  <si>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</si>
  <si>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</si>
  <si>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</si>
  <si>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</si>
  <si>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</si>
  <si>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</si>
  <si>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</si>
  <si>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</si>
  <si>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3Q21</t>
  </si>
  <si>
    <t>4Q21</t>
  </si>
  <si>
    <t>1Q22</t>
  </si>
  <si>
    <t>2Q22</t>
  </si>
  <si>
    <t>3Q22</t>
  </si>
  <si>
    <t>4Q22</t>
  </si>
  <si>
    <t>1Q23</t>
  </si>
  <si>
    <t>2Q23</t>
  </si>
  <si>
    <t>3Q23</t>
  </si>
  <si>
    <t>4Q23</t>
  </si>
  <si>
    <t>1Q24</t>
  </si>
  <si>
    <t>2Q24</t>
  </si>
  <si>
    <t>3Q24</t>
  </si>
  <si>
    <t>4Q24</t>
  </si>
  <si>
    <t>1Q25</t>
  </si>
  <si>
    <t>2Q25</t>
  </si>
  <si>
    <t>3Q25</t>
  </si>
  <si>
    <t>4Q25</t>
  </si>
  <si>
    <t>1Q26</t>
  </si>
  <si>
    <t>2Q26</t>
  </si>
  <si>
    <t>3Q26</t>
  </si>
  <si>
    <t>4Q26</t>
  </si>
  <si>
    <t>1Q27</t>
  </si>
  <si>
    <t>2Q27</t>
  </si>
  <si>
    <t>3Q27</t>
  </si>
  <si>
    <t>4Q27</t>
  </si>
  <si>
    <t>1Q28</t>
  </si>
  <si>
    <t>2Q28</t>
  </si>
  <si>
    <t>3Q28</t>
  </si>
  <si>
    <t>4Q28</t>
  </si>
  <si>
    <t>1Q29</t>
  </si>
  <si>
    <t>2Q29</t>
  </si>
  <si>
    <t>3Q29</t>
  </si>
  <si>
    <t>4Q29</t>
  </si>
  <si>
    <t>1Q30</t>
  </si>
  <si>
    <t>1Q31</t>
  </si>
  <si>
    <t>12/31/2009*</t>
  </si>
  <si>
    <t>12/31/2010*</t>
  </si>
  <si>
    <t>12/31/2011*</t>
  </si>
  <si>
    <t>03/31/2014</t>
  </si>
  <si>
    <t>06/30/2014</t>
  </si>
  <si>
    <t>09/30/2014</t>
  </si>
  <si>
    <t>12/31/2014</t>
  </si>
  <si>
    <t>03/31/2015</t>
  </si>
  <si>
    <t>06/30/2015</t>
  </si>
  <si>
    <t>09/30/2015</t>
  </si>
  <si>
    <t>12/31/2015</t>
  </si>
  <si>
    <t>03/31/2016</t>
  </si>
  <si>
    <t>06/30/2016</t>
  </si>
  <si>
    <t>09/30/2016</t>
  </si>
  <si>
    <t>12/31/2016</t>
  </si>
  <si>
    <t>03/31/2017</t>
  </si>
  <si>
    <t>06/30/2017</t>
  </si>
  <si>
    <t>09/30/2017</t>
  </si>
  <si>
    <t>12/31/2017</t>
  </si>
  <si>
    <t>03/31/2018</t>
  </si>
  <si>
    <t>06/30/2018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</si>
  <si>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</si>
  <si>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</si>
  <si>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</si>
  <si>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</si>
  <si>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</si>
  <si>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</si>
  <si>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</si>
  <si>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</si>
  <si>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</si>
  <si>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Recurring revenues</t>
  </si>
  <si>
    <t>Services revenues</t>
  </si>
  <si>
    <t>Gross operating revenues</t>
  </si>
  <si>
    <t>Sales taxes</t>
  </si>
  <si>
    <t>Social integration program - PIS</t>
  </si>
  <si>
    <t>Social security financing contribution - COFINS</t>
  </si>
  <si>
    <t>Service tax - ISS</t>
  </si>
  <si>
    <t>Cancellations ans rebates</t>
  </si>
  <si>
    <t>Net operating revenues</t>
  </si>
  <si>
    <t>Cost of sold services</t>
  </si>
  <si>
    <t>Gross profit</t>
  </si>
  <si>
    <t>Operating expenses</t>
  </si>
  <si>
    <t>General and administrative expenses</t>
  </si>
  <si>
    <t>Selling expenses</t>
  </si>
  <si>
    <t>Research and development</t>
  </si>
  <si>
    <t>Other operating expenses, net</t>
  </si>
  <si>
    <t>Income before financial income (expenses) and taxes</t>
  </si>
  <si>
    <t>Financial revenues</t>
  </si>
  <si>
    <t>Financial expenses</t>
  </si>
  <si>
    <t>Income before taxes</t>
  </si>
  <si>
    <t>Deferred income and social contribution taxes</t>
  </si>
  <si>
    <t>Current income and social contribution taxes</t>
  </si>
  <si>
    <t xml:space="preserve">Net income </t>
  </si>
  <si>
    <t>Allowance for doubtful accounts</t>
  </si>
  <si>
    <t>Provision for Contingency</t>
  </si>
  <si>
    <t>Disposal of discontinued operations, net cash</t>
  </si>
  <si>
    <t>Acquisition of subsidiaries, net of cash</t>
  </si>
  <si>
    <t>Capital increase</t>
  </si>
  <si>
    <t>Dividends and IOC paid</t>
  </si>
  <si>
    <t>At the beginning of the period</t>
  </si>
  <si>
    <t>At the end of the period</t>
  </si>
  <si>
    <t>Cost of the IPO</t>
  </si>
  <si>
    <t>Cash flows from operating activities</t>
  </si>
  <si>
    <t>Adjustments to reconciliate net income to cash provided by operating activities</t>
  </si>
  <si>
    <t>Depreciation and amortization</t>
  </si>
  <si>
    <t>Income (loss) from the sale of fixed and intangible assets</t>
  </si>
  <si>
    <t>Provision for present value adjustment</t>
  </si>
  <si>
    <t>Stock option plan</t>
  </si>
  <si>
    <t>Financial charges</t>
  </si>
  <si>
    <t>Exchange variations</t>
  </si>
  <si>
    <t>Provision for disposal of assets</t>
  </si>
  <si>
    <t>Current taxes</t>
  </si>
  <si>
    <t>Interest earnings from bank deposits</t>
  </si>
  <si>
    <t>Accumulated translation adjustments</t>
  </si>
  <si>
    <t>Comprehensive income</t>
  </si>
  <si>
    <t>Increase (decrease) in assets</t>
  </si>
  <si>
    <t>Trade accounts receivable</t>
  </si>
  <si>
    <t>Other credits and judicial deposits</t>
  </si>
  <si>
    <t>Increase (decrease) in liabilities</t>
  </si>
  <si>
    <t>Supliers</t>
  </si>
  <si>
    <t>Deferred income</t>
  </si>
  <si>
    <t>Other accounts payable</t>
  </si>
  <si>
    <t>Income and social contribution taxes paid</t>
  </si>
  <si>
    <t>Other</t>
  </si>
  <si>
    <t>Net cash provided by (used in) operating activites</t>
  </si>
  <si>
    <t>Cash flows from investing activities</t>
  </si>
  <si>
    <t>Acquisition of PP&amp;E</t>
  </si>
  <si>
    <t>Acquisition of intangible assets</t>
  </si>
  <si>
    <t>Capitalization of software development costs</t>
  </si>
  <si>
    <t>Disposal of fixed assets</t>
  </si>
  <si>
    <t>Financial investments</t>
  </si>
  <si>
    <t>Redemption of interest and financial investments</t>
  </si>
  <si>
    <t>Net cash (used in) provided by investing activities</t>
  </si>
  <si>
    <t>Proceeds from loans and financing</t>
  </si>
  <si>
    <t>Payments of principal from loans and financing</t>
  </si>
  <si>
    <t>Financial charges paid</t>
  </si>
  <si>
    <t>Payment of accounts payable from acquisitions of subsidiaries</t>
  </si>
  <si>
    <t>Goodwill in subscription shares</t>
  </si>
  <si>
    <t>Anticipation of dividends paid</t>
  </si>
  <si>
    <t>Expenses with issuance of shares</t>
  </si>
  <si>
    <t>Net cash provided by (used in) financing activities</t>
  </si>
  <si>
    <t>Exchange variation on cash and cash equivalents</t>
  </si>
  <si>
    <t>Increase (decrease) in cash and cash equivalents</t>
  </si>
  <si>
    <t>Statement of increase (decrease) in cash and cash equivalents</t>
  </si>
  <si>
    <t>Net income for the year</t>
  </si>
  <si>
    <t>09/30/2018</t>
  </si>
  <si>
    <t>12/31/2018</t>
  </si>
  <si>
    <t>Effects IAS 29</t>
  </si>
  <si>
    <t>Earn out</t>
  </si>
  <si>
    <t>Provision for expected loss of credit</t>
  </si>
  <si>
    <t>2Q30</t>
  </si>
  <si>
    <t>3Q30</t>
  </si>
  <si>
    <t>4Q30</t>
  </si>
  <si>
    <t>2Q31</t>
  </si>
  <si>
    <t>31/06/2019</t>
  </si>
  <si>
    <t>06/30/2019</t>
  </si>
  <si>
    <t>03/31/2019</t>
  </si>
  <si>
    <t>ri@linx.com.br</t>
  </si>
  <si>
    <t>(55 11) 2013-1531</t>
  </si>
  <si>
    <t>Av. Dra. Ruth Cardoso, 7221</t>
  </si>
  <si>
    <t>Edifício Birman 21 - Pinheiros</t>
  </si>
  <si>
    <t>CEP: 05425-902</t>
  </si>
  <si>
    <t>São Paulo - SP</t>
  </si>
  <si>
    <t>Investor Relations</t>
  </si>
  <si>
    <t>Balance Sheet</t>
  </si>
  <si>
    <t>Income Statement</t>
  </si>
  <si>
    <t>Total Cash Flow</t>
  </si>
  <si>
    <t>Cash Flow</t>
  </si>
  <si>
    <t>Accounting Goodwill</t>
  </si>
  <si>
    <t>Fiscal Goodwill</t>
  </si>
  <si>
    <t>Operational Data</t>
  </si>
  <si>
    <t>Income Statement (R$ ´000)</t>
  </si>
  <si>
    <t>Balance Sheet (R$ ´000)</t>
  </si>
  <si>
    <t>Total Cash Flow (R$ ´000)</t>
  </si>
  <si>
    <t>Cash Flow (R$ ´000)</t>
  </si>
  <si>
    <t>Others</t>
  </si>
  <si>
    <t>Proforma Subscription and Consulting Service Revenues (IFRS15)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</si>
</sst>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_);_(* \(#,##0\);_(* &quot;&quot;_);_(@_)"/>
    <numFmt numFmtId="168" formatCode="m/d/yyyy;@"/>
  </numFmts>
  <fonts count="22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0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0"/>
      <color rgb="FFFFFFFF"/>
      <name val="Calibri"/>
      <family val="2"/>
    </font>
    <font>
      <b/>
      <sz val="10"/>
      <color rgb="FFFFB900"/>
      <name val="Calibri"/>
      <family val="2"/>
      <scheme val="minor"/>
    </font>
    <font>
      <sz val="11"/>
      <color theme="1"/>
      <name val="Calibri"/>
      <family val="2"/>
    </font>
    <font>
      <sz val="2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</font>
    <font>
      <sz val="12"/>
      <color theme="0"/>
      <name val="Verdana"/>
      <family val="2"/>
    </font>
    <font>
      <b/>
      <sz val="9"/>
      <color theme="1"/>
      <name val="Verdana"/>
      <family val="2"/>
    </font>
    <font>
      <u/>
      <sz val="9"/>
      <color theme="10"/>
      <name val="Verdana"/>
      <family val="2"/>
    </font>
    <font>
      <sz val="9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A2D91"/>
        <bgColor indexed="64"/>
      </patternFill>
    </fill>
    <fill>
      <patternFill patternType="solid">
        <fgColor rgb="FF5A2D91"/>
        <bgColor rgb="FF000000"/>
      </patternFill>
    </fill>
    <fill>
      <patternFill patternType="solid">
        <fgColor rgb="FFEBEBEB"/>
        <bgColor rgb="FF000000"/>
      </patternFill>
    </fill>
    <fill>
      <patternFill patternType="solid">
        <fgColor rgb="FFEBEBEB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A2D91"/>
      </left>
      <right/>
      <top/>
      <bottom/>
      <diagonal/>
    </border>
  </borders>
  <cellStyleXfs count="27">
    <xf numFmtId="0" fontId="0" fillId="0" borderId="0"/>
    <xf numFmtId="165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0">
    <xf numFmtId="0" fontId="0" fillId="0" borderId="0" xfId="0"/>
    <xf numFmtId="164" fontId="4" fillId="2" borderId="1" xfId="1" applyNumberFormat="1" applyFont="1" applyFill="1" applyBorder="1" applyAlignment="1" applyProtection="1"/>
    <xf numFmtId="0" fontId="0" fillId="0" borderId="0" xfId="0" applyFill="1"/>
    <xf numFmtId="0" fontId="2" fillId="0" borderId="0" xfId="0" applyFont="1"/>
    <xf numFmtId="0" fontId="0" fillId="0" borderId="0" xfId="0" applyFont="1"/>
    <xf numFmtId="14" fontId="1" fillId="0" borderId="1" xfId="0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 applyProtection="1"/>
    <xf numFmtId="0" fontId="2" fillId="0" borderId="1" xfId="0" applyFont="1" applyFill="1" applyBorder="1"/>
    <xf numFmtId="0" fontId="5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ont="1" applyFill="1"/>
    <xf numFmtId="164" fontId="0" fillId="0" borderId="0" xfId="0" applyNumberFormat="1" applyFill="1"/>
    <xf numFmtId="164" fontId="0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 applyProtection="1"/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5" fillId="6" borderId="1" xfId="0" applyFont="1" applyFill="1" applyBorder="1"/>
    <xf numFmtId="0" fontId="2" fillId="6" borderId="1" xfId="0" applyFont="1" applyFill="1" applyBorder="1"/>
    <xf numFmtId="0" fontId="0" fillId="0" borderId="0" xfId="0" applyAlignment="1">
      <alignment horizontal="left"/>
    </xf>
    <xf numFmtId="164" fontId="4" fillId="6" borderId="1" xfId="1" applyNumberFormat="1" applyFont="1" applyFill="1" applyBorder="1" applyAlignment="1" applyProtection="1"/>
    <xf numFmtId="0" fontId="9" fillId="6" borderId="4" xfId="0" applyFont="1" applyFill="1" applyBorder="1" applyAlignment="1">
      <alignment horizontal="center" vertical="center"/>
    </xf>
    <xf numFmtId="10" fontId="2" fillId="0" borderId="5" xfId="5" applyNumberFormat="1" applyFont="1" applyBorder="1" applyAlignment="1">
      <alignment horizontal="center" vertical="center"/>
    </xf>
    <xf numFmtId="164" fontId="0" fillId="0" borderId="0" xfId="0" applyNumberFormat="1" applyFont="1" applyFill="1"/>
    <xf numFmtId="0" fontId="6" fillId="0" borderId="2" xfId="0" applyFont="1" applyBorder="1" applyAlignment="1">
      <alignment vertical="center"/>
    </xf>
    <xf numFmtId="10" fontId="2" fillId="0" borderId="5" xfId="5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10" fillId="5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164" fontId="4" fillId="6" borderId="1" xfId="1" applyNumberFormat="1" applyFont="1" applyFill="1" applyBorder="1" applyAlignment="1" applyProtection="1">
      <alignment horizontal="left"/>
    </xf>
    <xf numFmtId="164" fontId="1" fillId="3" borderId="1" xfId="1" applyNumberFormat="1" applyFont="1" applyFill="1" applyBorder="1" applyAlignment="1" applyProtection="1">
      <alignment horizontal="left"/>
    </xf>
    <xf numFmtId="164" fontId="4" fillId="2" borderId="1" xfId="1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/>
    <xf numFmtId="10" fontId="9" fillId="0" borderId="5" xfId="0" applyNumberFormat="1" applyFont="1" applyBorder="1" applyAlignment="1">
      <alignment horizontal="center" vertical="center"/>
    </xf>
    <xf numFmtId="168" fontId="1" fillId="3" borderId="1" xfId="0" applyNumberFormat="1" applyFont="1" applyFill="1" applyBorder="1" applyAlignment="1">
      <alignment horizontal="center"/>
    </xf>
    <xf numFmtId="164" fontId="11" fillId="5" borderId="3" xfId="1" applyNumberFormat="1" applyFont="1" applyFill="1" applyBorder="1" applyAlignment="1" applyProtection="1"/>
    <xf numFmtId="41" fontId="12" fillId="4" borderId="3" xfId="1" applyNumberFormat="1" applyFont="1" applyFill="1" applyBorder="1" applyAlignment="1" applyProtection="1"/>
    <xf numFmtId="0" fontId="2" fillId="2" borderId="1" xfId="0" applyFont="1" applyFill="1" applyBorder="1"/>
    <xf numFmtId="164" fontId="5" fillId="0" borderId="1" xfId="0" applyNumberFormat="1" applyFont="1" applyFill="1" applyBorder="1"/>
    <xf numFmtId="0" fontId="7" fillId="0" borderId="1" xfId="0" applyFont="1" applyFill="1" applyBorder="1"/>
    <xf numFmtId="167" fontId="0" fillId="0" borderId="0" xfId="0" applyNumberFormat="1"/>
    <xf numFmtId="166" fontId="0" fillId="0" borderId="0" xfId="0" applyNumberFormat="1"/>
    <xf numFmtId="41" fontId="4" fillId="6" borderId="1" xfId="7" applyNumberFormat="1" applyFont="1" applyFill="1" applyBorder="1" applyAlignment="1" applyProtection="1"/>
    <xf numFmtId="167" fontId="4" fillId="6" borderId="1" xfId="7" applyNumberFormat="1" applyFont="1" applyFill="1" applyBorder="1" applyAlignment="1" applyProtection="1"/>
    <xf numFmtId="41" fontId="2" fillId="6" borderId="1" xfId="7" applyNumberFormat="1" applyFont="1" applyFill="1" applyBorder="1" applyAlignment="1" applyProtection="1"/>
    <xf numFmtId="41" fontId="1" fillId="3" borderId="1" xfId="7" applyNumberFormat="1" applyFont="1" applyFill="1" applyBorder="1" applyAlignment="1" applyProtection="1"/>
    <xf numFmtId="166" fontId="4" fillId="6" borderId="1" xfId="2" applyNumberFormat="1" applyFont="1" applyFill="1" applyBorder="1" applyAlignment="1" applyProtection="1"/>
    <xf numFmtId="166" fontId="1" fillId="3" borderId="1" xfId="2" applyNumberFormat="1" applyFont="1" applyFill="1" applyBorder="1" applyAlignment="1" applyProtection="1"/>
    <xf numFmtId="9" fontId="4" fillId="6" borderId="1" xfId="5" applyFont="1" applyFill="1" applyBorder="1" applyAlignment="1" applyProtection="1"/>
    <xf numFmtId="167" fontId="12" fillId="4" borderId="3" xfId="0" applyNumberFormat="1" applyFont="1" applyFill="1" applyBorder="1"/>
    <xf numFmtId="167" fontId="9" fillId="5" borderId="3" xfId="0" applyNumberFormat="1" applyFont="1" applyFill="1" applyBorder="1"/>
    <xf numFmtId="166" fontId="9" fillId="5" borderId="3" xfId="2" applyNumberFormat="1" applyFont="1" applyFill="1" applyBorder="1"/>
    <xf numFmtId="166" fontId="11" fillId="5" borderId="3" xfId="2" applyNumberFormat="1" applyFont="1" applyFill="1" applyBorder="1" applyAlignment="1" applyProtection="1"/>
    <xf numFmtId="41" fontId="11" fillId="5" borderId="3" xfId="7" applyNumberFormat="1" applyFont="1" applyFill="1" applyBorder="1" applyAlignment="1" applyProtection="1"/>
    <xf numFmtId="167" fontId="11" fillId="5" borderId="3" xfId="7" applyNumberFormat="1" applyFont="1" applyFill="1" applyBorder="1" applyAlignment="1" applyProtection="1"/>
    <xf numFmtId="41" fontId="12" fillId="4" borderId="3" xfId="7" applyNumberFormat="1" applyFont="1" applyFill="1" applyBorder="1" applyAlignment="1" applyProtection="1"/>
    <xf numFmtId="164" fontId="12" fillId="4" borderId="3" xfId="1" applyNumberFormat="1" applyFont="1" applyFill="1" applyBorder="1" applyAlignment="1" applyProtection="1"/>
    <xf numFmtId="164" fontId="11" fillId="0" borderId="3" xfId="1" applyNumberFormat="1" applyFont="1" applyFill="1" applyBorder="1" applyAlignment="1" applyProtection="1"/>
    <xf numFmtId="0" fontId="14" fillId="0" borderId="0" xfId="0" applyFont="1" applyFill="1" applyBorder="1"/>
    <xf numFmtId="0" fontId="9" fillId="0" borderId="3" xfId="0" applyFont="1" applyFill="1" applyBorder="1"/>
    <xf numFmtId="14" fontId="12" fillId="4" borderId="3" xfId="0" applyNumberFormat="1" applyFont="1" applyFill="1" applyBorder="1" applyAlignment="1">
      <alignment horizontal="center"/>
    </xf>
    <xf numFmtId="166" fontId="12" fillId="4" borderId="3" xfId="2" applyNumberFormat="1" applyFont="1" applyFill="1" applyBorder="1"/>
    <xf numFmtId="166" fontId="9" fillId="5" borderId="3" xfId="9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67" fontId="4" fillId="6" borderId="1" xfId="1" applyNumberFormat="1" applyFont="1" applyFill="1" applyBorder="1" applyAlignment="1" applyProtection="1"/>
    <xf numFmtId="0" fontId="15" fillId="0" borderId="2" xfId="0" applyFont="1" applyBorder="1" applyAlignment="1">
      <alignment horizontal="center" vertical="center"/>
    </xf>
    <xf numFmtId="164" fontId="2" fillId="6" borderId="1" xfId="1" applyNumberFormat="1" applyFont="1" applyFill="1" applyBorder="1" applyAlignment="1" applyProtection="1"/>
    <xf numFmtId="0" fontId="7" fillId="0" borderId="0" xfId="0" applyFont="1" applyFill="1"/>
    <xf numFmtId="166" fontId="1" fillId="3" borderId="1" xfId="2" applyNumberFormat="1" applyFont="1" applyFill="1" applyBorder="1"/>
    <xf numFmtId="0" fontId="17" fillId="0" borderId="0" xfId="0" applyFont="1"/>
    <xf numFmtId="0" fontId="21" fillId="0" borderId="0" xfId="0" applyFont="1" applyAlignment="1">
      <alignment horizontal="left"/>
    </xf>
    <xf numFmtId="167" fontId="12" fillId="4" borderId="3" xfId="0" applyNumberFormat="1" applyFont="1" applyFill="1" applyBorder="1"/>
    <xf numFmtId="167" fontId="9" fillId="5" borderId="3" xfId="0" applyNumberFormat="1" applyFont="1" applyFill="1" applyBorder="1"/>
    <xf numFmtId="166" fontId="9" fillId="5" borderId="3" xfId="11" applyNumberFormat="1" applyFont="1" applyFill="1" applyBorder="1"/>
    <xf numFmtId="166" fontId="11" fillId="5" borderId="3" xfId="11" applyNumberFormat="1" applyFont="1" applyFill="1" applyBorder="1" applyAlignment="1" applyProtection="1"/>
    <xf numFmtId="9" fontId="11" fillId="5" borderId="3" xfId="5" applyFont="1" applyFill="1" applyBorder="1" applyAlignment="1" applyProtection="1"/>
    <xf numFmtId="166" fontId="4" fillId="6" borderId="1" xfId="11" applyNumberFormat="1" applyFont="1" applyFill="1" applyBorder="1" applyAlignment="1" applyProtection="1"/>
    <xf numFmtId="166" fontId="1" fillId="3" borderId="1" xfId="11" applyNumberFormat="1" applyFont="1" applyFill="1" applyBorder="1" applyAlignment="1" applyProtection="1"/>
    <xf numFmtId="166" fontId="2" fillId="6" borderId="1" xfId="11" applyNumberFormat="1" applyFont="1" applyFill="1" applyBorder="1"/>
    <xf numFmtId="166" fontId="1" fillId="3" borderId="1" xfId="25" applyNumberFormat="1" applyFont="1" applyFill="1" applyBorder="1" applyAlignment="1" applyProtection="1"/>
    <xf numFmtId="166" fontId="1" fillId="3" borderId="1" xfId="25" applyNumberFormat="1" applyFont="1" applyFill="1" applyBorder="1" applyAlignment="1" applyProtection="1"/>
    <xf numFmtId="0" fontId="9" fillId="6" borderId="4" xfId="0" applyFont="1" applyFill="1" applyBorder="1" applyAlignment="1">
      <alignment horizontal="center" vertical="center"/>
    </xf>
    <xf numFmtId="10" fontId="2" fillId="0" borderId="5" xfId="5" applyNumberFormat="1" applyFont="1" applyFill="1" applyBorder="1" applyAlignment="1">
      <alignment horizontal="center" vertical="center"/>
    </xf>
    <xf numFmtId="167" fontId="12" fillId="4" borderId="3" xfId="0" applyNumberFormat="1" applyFont="1" applyFill="1" applyBorder="1"/>
    <xf numFmtId="167" fontId="9" fillId="5" borderId="3" xfId="0" applyNumberFormat="1" applyFont="1" applyFill="1" applyBorder="1"/>
    <xf numFmtId="166" fontId="9" fillId="5" borderId="3" xfId="25" applyNumberFormat="1" applyFont="1" applyFill="1" applyBorder="1"/>
    <xf numFmtId="166" fontId="11" fillId="5" borderId="3" xfId="25" applyNumberFormat="1" applyFont="1" applyFill="1" applyBorder="1" applyAlignment="1" applyProtection="1"/>
    <xf numFmtId="9" fontId="11" fillId="5" borderId="3" xfId="5" applyFont="1" applyFill="1" applyBorder="1" applyAlignment="1" applyProtection="1"/>
    <xf numFmtId="166" fontId="4" fillId="6" borderId="1" xfId="25" applyNumberFormat="1" applyFont="1" applyFill="1" applyBorder="1" applyAlignment="1" applyProtection="1"/>
    <xf numFmtId="166" fontId="1" fillId="3" borderId="1" xfId="25" applyNumberFormat="1" applyFont="1" applyFill="1" applyBorder="1" applyAlignment="1" applyProtection="1"/>
    <xf numFmtId="166" fontId="2" fillId="6" borderId="1" xfId="25" applyNumberFormat="1" applyFont="1" applyFill="1" applyBorder="1"/>
    <xf numFmtId="0" fontId="21" fillId="0" borderId="0" xfId="0" applyFont="1" applyAlignment="1">
      <alignment horizontal="left"/>
    </xf>
    <xf numFmtId="0" fontId="18" fillId="3" borderId="0" xfId="10" applyFont="1" applyFill="1" applyAlignment="1">
      <alignment horizontal="center" vertical="center" wrapText="1"/>
    </xf>
    <xf numFmtId="0" fontId="18" fillId="3" borderId="0" xfId="10" applyFont="1" applyFill="1" applyAlignment="1">
      <alignment horizontal="center" vertical="center"/>
    </xf>
    <xf numFmtId="0" fontId="19" fillId="0" borderId="0" xfId="0" applyFont="1" applyAlignment="1">
      <alignment horizontal="left"/>
    </xf>
    <xf numFmtId="0" fontId="20" fillId="0" borderId="0" xfId="1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7">
    <cellStyle name="Hiperlink" xfId="10" builtinId="8"/>
    <cellStyle name="Normal" xfId="0" builtinId="0"/>
    <cellStyle name="Normal 13" xfId="3"/>
    <cellStyle name="Normal 2" xfId="13"/>
    <cellStyle name="Normal 2 2" xfId="14"/>
    <cellStyle name="Normal 3" xfId="15"/>
    <cellStyle name="Porcentagem" xfId="5" builtinId="5"/>
    <cellStyle name="Porcentagem 2" xfId="16"/>
    <cellStyle name="Separador de milhares 2" xfId="17"/>
    <cellStyle name="Separador de milhares 2 2" xfId="23"/>
    <cellStyle name="Separador de milhares 2 3" xfId="1"/>
    <cellStyle name="Separador de milhares 2 3 2" xfId="4"/>
    <cellStyle name="Separador de milhares 2 3 2 2" xfId="7"/>
    <cellStyle name="Separador de milhares 2 3 2 2 2" xfId="26"/>
    <cellStyle name="Separador de milhares 2 3 2 2 3" xfId="20"/>
    <cellStyle name="Separador de milhares 2 3 3" xfId="6"/>
    <cellStyle name="Separador de milhares 2 3 3 2" xfId="21"/>
    <cellStyle name="Separador de milhares 2 3 3 3" xfId="12"/>
    <cellStyle name="Vírgula" xfId="2" builtinId="3"/>
    <cellStyle name="Vírgula 2" xfId="9"/>
    <cellStyle name="Vírgula 2 2" xfId="24"/>
    <cellStyle name="Vírgula 2 3" xfId="18"/>
    <cellStyle name="Vírgula 3" xfId="8"/>
    <cellStyle name="Vírgula 3 2" xfId="25"/>
    <cellStyle name="Vírgula 3 3" xfId="19"/>
    <cellStyle name="Vírgula 4" xfId="22"/>
    <cellStyle name="Vírgula 5" xfId="11"/>
  </cellStyles>
  <dxfs count="0"/>
  <tableStyles count="0" defaultTableStyle="TableStyleMedium2" defaultPivotStyle="PivotStyleLight16"/>
  <colors>
    <mruColors>
      <color rgb="FFEBEBEB"/>
      <color rgb="FFDDCEF0"/>
      <color rgb="FF5A2D91"/>
      <color rgb="FFC9C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104775</xdr:rowOff>
    </xdr:from>
    <xdr:to>
      <xdr:col>3</xdr:col>
      <xdr:colOff>536022</xdr:colOff>
      <xdr:row>8</xdr:row>
      <xdr:rowOff>1</xdr:rowOff>
    </xdr:to>
    <xdr:pic>
      <xdr:nvPicPr>
        <xdr:cNvPr id="2" name="Imagem 1" descr="Linx">
          <a:extLst>
            <a:ext uri="{FF2B5EF4-FFF2-40B4-BE49-F238E27FC236}">
              <a16:creationId xmlns:a16="http://schemas.microsoft.com/office/drawing/2014/main" xmlns="" id="{A6F6BB02-0AF0-4712-88F1-48A80818F1F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285750"/>
          <a:ext cx="1755223" cy="1152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1395257</xdr:colOff>
      <xdr:row>0</xdr:row>
      <xdr:rowOff>811050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1366682" cy="79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0</xdr:col>
      <xdr:colOff>1433357</xdr:colOff>
      <xdr:row>0</xdr:row>
      <xdr:rowOff>830100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1366682" cy="79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0</xdr:col>
      <xdr:colOff>1500032</xdr:colOff>
      <xdr:row>0</xdr:row>
      <xdr:rowOff>830100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264D76A-0D9C-4364-9F98-E86A9BD25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8100"/>
          <a:ext cx="1366682" cy="79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0</xdr:col>
      <xdr:colOff>1557182</xdr:colOff>
      <xdr:row>0</xdr:row>
      <xdr:rowOff>858675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6675"/>
          <a:ext cx="1366682" cy="79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0</xdr:col>
      <xdr:colOff>1480982</xdr:colOff>
      <xdr:row>0</xdr:row>
      <xdr:rowOff>830100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8100"/>
          <a:ext cx="1366682" cy="79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ultados/2019/2T19/Tabela%20release%202T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RE 2018"/>
      <sheetName val="DRE 2019"/>
      <sheetName val="DRE 18x19"/>
      <sheetName val="DRE II"/>
      <sheetName val="DRE"/>
      <sheetName val="Racional Amortização"/>
      <sheetName val="Operacional"/>
      <sheetName val="Clientes"/>
      <sheetName val="ROL"/>
      <sheetName val="Taxa de renovação"/>
      <sheetName val="SG&amp;A"/>
      <sheetName val="EBITDA II"/>
      <sheetName val="EBITDA II 18x19"/>
      <sheetName val="Result Financ"/>
      <sheetName val="IR e CS"/>
      <sheetName val="Custo de Vendas"/>
      <sheetName val="EBITDA ajustes"/>
      <sheetName val="LL"/>
      <sheetName val="Amort. Agio Fiscal"/>
      <sheetName val="Amort. Agio Contabil"/>
      <sheetName val="Cash earnings"/>
      <sheetName val="Balanço"/>
      <sheetName val="DFC adj"/>
      <sheetName val="DFC"/>
      <sheetName val="DFC adj tri"/>
      <sheetName val="DFC adj ex"/>
      <sheetName val="DFC source"/>
      <sheetName val="DRE 2017"/>
      <sheetName val="DRE 2016"/>
      <sheetName val="DRE 2015"/>
      <sheetName val="DRE 2014"/>
      <sheetName val="DePara"/>
      <sheetName val="EBITDA"/>
      <sheetName val="DRE 2013"/>
      <sheetName val="DRE 2012"/>
      <sheetName val="DRE 2011"/>
      <sheetName val="DFC 2013"/>
      <sheetName val="DFC 2012"/>
      <sheetName val="DFC 2011"/>
      <sheetName val="Não utilizadas ---&gt;"/>
      <sheetName val="Índice P "/>
      <sheetName val="Índice I"/>
      <sheetName val="Ágio adquiridas"/>
    </sheetNames>
    <sheetDataSet>
      <sheetData sheetId="0"/>
      <sheetData sheetId="1"/>
      <sheetData sheetId="2">
        <row r="2">
          <cell r="D2" t="str">
            <v>1T19</v>
          </cell>
          <cell r="E2" t="str">
            <v>2T19</v>
          </cell>
          <cell r="F2" t="str">
            <v>3T19</v>
          </cell>
          <cell r="G2" t="str">
            <v>4T19</v>
          </cell>
          <cell r="H2" t="str">
            <v>1S19</v>
          </cell>
          <cell r="I2" t="str">
            <v>9M19</v>
          </cell>
          <cell r="J2">
            <v>2019</v>
          </cell>
        </row>
        <row r="3">
          <cell r="D3" t="str">
            <v>1Q19</v>
          </cell>
          <cell r="E3" t="str">
            <v>2Q19</v>
          </cell>
          <cell r="F3" t="str">
            <v>3Q19</v>
          </cell>
          <cell r="G3" t="str">
            <v>4Q19</v>
          </cell>
          <cell r="H3" t="str">
            <v>1S19</v>
          </cell>
          <cell r="I3" t="str">
            <v>9M19</v>
          </cell>
          <cell r="J3">
            <v>2019</v>
          </cell>
        </row>
        <row r="4">
          <cell r="B4" t="str">
            <v>Receita recorrente</v>
          </cell>
          <cell r="C4" t="str">
            <v>Recurring revenue</v>
          </cell>
          <cell r="D4">
            <v>180515</v>
          </cell>
          <cell r="E4">
            <v>188201</v>
          </cell>
          <cell r="F4">
            <v>0</v>
          </cell>
          <cell r="G4">
            <v>188201</v>
          </cell>
          <cell r="H4">
            <v>368716</v>
          </cell>
          <cell r="I4">
            <v>0</v>
          </cell>
          <cell r="J4">
            <v>0</v>
          </cell>
        </row>
        <row r="5">
          <cell r="B5" t="str">
            <v>Receita de serviços</v>
          </cell>
          <cell r="C5" t="str">
            <v>Revenue from services</v>
          </cell>
          <cell r="D5">
            <v>21976</v>
          </cell>
          <cell r="E5">
            <v>30794</v>
          </cell>
          <cell r="F5">
            <v>0</v>
          </cell>
          <cell r="G5">
            <v>30794</v>
          </cell>
          <cell r="H5">
            <v>52770</v>
          </cell>
          <cell r="I5">
            <v>0</v>
          </cell>
          <cell r="J5">
            <v>0</v>
          </cell>
        </row>
        <row r="6">
          <cell r="B6" t="str">
            <v>Receita Operacional Bruta</v>
          </cell>
          <cell r="C6" t="str">
            <v>Gross operating revenue</v>
          </cell>
          <cell r="D6">
            <v>202491</v>
          </cell>
          <cell r="E6">
            <v>218995</v>
          </cell>
          <cell r="F6">
            <v>0</v>
          </cell>
          <cell r="G6">
            <v>218995</v>
          </cell>
          <cell r="H6">
            <v>421486</v>
          </cell>
          <cell r="I6">
            <v>0</v>
          </cell>
          <cell r="J6">
            <v>0</v>
          </cell>
        </row>
        <row r="7">
          <cell r="B7" t="str">
            <v>Impostos sobre vendas</v>
          </cell>
          <cell r="C7" t="str">
            <v>Sales tax</v>
          </cell>
          <cell r="D7">
            <v>-19749</v>
          </cell>
          <cell r="E7">
            <v>-21880</v>
          </cell>
          <cell r="F7">
            <v>0</v>
          </cell>
          <cell r="G7">
            <v>0</v>
          </cell>
          <cell r="H7">
            <v>-41629</v>
          </cell>
          <cell r="I7">
            <v>0</v>
          </cell>
          <cell r="J7">
            <v>0</v>
          </cell>
        </row>
        <row r="8">
          <cell r="B8" t="str">
            <v>PIS</v>
          </cell>
          <cell r="C8" t="str">
            <v>Social integration program - PIS</v>
          </cell>
          <cell r="D8">
            <v>-1165</v>
          </cell>
          <cell r="E8">
            <v>-1316</v>
          </cell>
          <cell r="F8">
            <v>0</v>
          </cell>
          <cell r="G8">
            <v>0</v>
          </cell>
          <cell r="H8">
            <v>-2481</v>
          </cell>
          <cell r="I8">
            <v>0</v>
          </cell>
          <cell r="J8">
            <v>0</v>
          </cell>
        </row>
        <row r="9">
          <cell r="B9" t="str">
            <v>COFINS</v>
          </cell>
          <cell r="C9" t="str">
            <v>Social security financing contribution - COFINS</v>
          </cell>
          <cell r="D9">
            <v>-5378</v>
          </cell>
          <cell r="E9">
            <v>-6069</v>
          </cell>
          <cell r="F9">
            <v>0</v>
          </cell>
          <cell r="G9">
            <v>0</v>
          </cell>
          <cell r="H9">
            <v>-11447</v>
          </cell>
          <cell r="I9">
            <v>0</v>
          </cell>
          <cell r="J9">
            <v>0</v>
          </cell>
        </row>
        <row r="10">
          <cell r="B10" t="str">
            <v>ISS</v>
          </cell>
          <cell r="C10" t="str">
            <v>Service tax - ISS</v>
          </cell>
          <cell r="D10">
            <v>-4648</v>
          </cell>
          <cell r="E10">
            <v>-4703</v>
          </cell>
          <cell r="F10">
            <v>0</v>
          </cell>
          <cell r="G10">
            <v>0</v>
          </cell>
          <cell r="H10">
            <v>-9351</v>
          </cell>
          <cell r="I10">
            <v>0</v>
          </cell>
          <cell r="J10">
            <v>0</v>
          </cell>
        </row>
        <row r="11">
          <cell r="B11" t="str">
            <v>INSS</v>
          </cell>
          <cell r="C11" t="str">
            <v>INSS</v>
          </cell>
          <cell r="D11">
            <v>-7399</v>
          </cell>
          <cell r="E11">
            <v>-8128</v>
          </cell>
          <cell r="F11">
            <v>0</v>
          </cell>
          <cell r="G11">
            <v>0</v>
          </cell>
          <cell r="H11">
            <v>-15527</v>
          </cell>
          <cell r="I11">
            <v>0</v>
          </cell>
          <cell r="J11">
            <v>0</v>
          </cell>
        </row>
        <row r="12">
          <cell r="B12" t="str">
            <v>Outros</v>
          </cell>
          <cell r="C12" t="str">
            <v xml:space="preserve">Other  </v>
          </cell>
          <cell r="D12">
            <v>-1159</v>
          </cell>
          <cell r="E12">
            <v>-1664</v>
          </cell>
          <cell r="F12">
            <v>0</v>
          </cell>
          <cell r="G12">
            <v>0</v>
          </cell>
          <cell r="H12">
            <v>-2823</v>
          </cell>
          <cell r="I12">
            <v>0</v>
          </cell>
          <cell r="J12">
            <v>0</v>
          </cell>
        </row>
        <row r="13">
          <cell r="B13" t="str">
            <v>Cancelamentos e abatimentos</v>
          </cell>
          <cell r="C13" t="str">
            <v>Cancellations ans rebates</v>
          </cell>
          <cell r="D13">
            <v>-5937</v>
          </cell>
          <cell r="E13">
            <v>-4464</v>
          </cell>
          <cell r="F13">
            <v>0</v>
          </cell>
          <cell r="G13">
            <v>0</v>
          </cell>
          <cell r="H13">
            <v>-10401</v>
          </cell>
          <cell r="I13">
            <v>0</v>
          </cell>
          <cell r="J13">
            <v>0</v>
          </cell>
        </row>
        <row r="14">
          <cell r="B14" t="str">
            <v>Receita Operacional Líquida</v>
          </cell>
          <cell r="C14" t="str">
            <v>Net revenues</v>
          </cell>
          <cell r="D14">
            <v>176805</v>
          </cell>
          <cell r="E14">
            <v>192651</v>
          </cell>
          <cell r="F14">
            <v>0</v>
          </cell>
          <cell r="G14">
            <v>218995</v>
          </cell>
          <cell r="H14">
            <v>369456</v>
          </cell>
          <cell r="I14">
            <v>0</v>
          </cell>
          <cell r="J14">
            <v>0</v>
          </cell>
        </row>
        <row r="15">
          <cell r="B15" t="str">
            <v>Custos dos serviços prestados</v>
          </cell>
          <cell r="C15" t="str">
            <v>Cost of sales and services</v>
          </cell>
          <cell r="D15">
            <v>-59999</v>
          </cell>
          <cell r="E15">
            <v>-63417</v>
          </cell>
          <cell r="F15">
            <v>0</v>
          </cell>
          <cell r="G15">
            <v>0</v>
          </cell>
          <cell r="H15">
            <v>-123416</v>
          </cell>
          <cell r="I15">
            <v>0</v>
          </cell>
          <cell r="J15">
            <v>0</v>
          </cell>
        </row>
        <row r="16">
          <cell r="B16" t="str">
            <v>Lucro Bruto</v>
          </cell>
          <cell r="C16" t="str">
            <v>Gross profit</v>
          </cell>
          <cell r="D16">
            <v>116806</v>
          </cell>
          <cell r="E16">
            <v>129234</v>
          </cell>
          <cell r="F16">
            <v>0</v>
          </cell>
          <cell r="G16">
            <v>218995</v>
          </cell>
          <cell r="H16">
            <v>246040</v>
          </cell>
          <cell r="I16">
            <v>0</v>
          </cell>
          <cell r="J16">
            <v>0</v>
          </cell>
        </row>
        <row r="17">
          <cell r="B17" t="str">
            <v>Despesas Operacionais</v>
          </cell>
          <cell r="C17" t="str">
            <v>Operating expenses</v>
          </cell>
          <cell r="D17">
            <v>-91469</v>
          </cell>
          <cell r="E17">
            <v>-104823</v>
          </cell>
          <cell r="F17">
            <v>0</v>
          </cell>
          <cell r="G17">
            <v>0</v>
          </cell>
          <cell r="H17">
            <v>-196292</v>
          </cell>
          <cell r="I17">
            <v>0</v>
          </cell>
          <cell r="J17">
            <v>0</v>
          </cell>
        </row>
        <row r="18">
          <cell r="B18" t="str">
            <v>Gerais e Administrativas</v>
          </cell>
          <cell r="C18" t="str">
            <v>Administrative and general expenses</v>
          </cell>
          <cell r="D18">
            <v>-43962</v>
          </cell>
          <cell r="E18">
            <v>-55049</v>
          </cell>
          <cell r="G18">
            <v>0</v>
          </cell>
          <cell r="H18">
            <v>-99011</v>
          </cell>
          <cell r="I18">
            <v>0</v>
          </cell>
          <cell r="J18">
            <v>0</v>
          </cell>
        </row>
        <row r="19">
          <cell r="B19" t="str">
            <v>Vendas e marketing</v>
          </cell>
          <cell r="C19" t="str">
            <v>Selling expenses</v>
          </cell>
          <cell r="D19">
            <v>-35325</v>
          </cell>
          <cell r="E19">
            <v>-36081</v>
          </cell>
          <cell r="F19">
            <v>0</v>
          </cell>
          <cell r="G19">
            <v>0</v>
          </cell>
          <cell r="H19">
            <v>-71406</v>
          </cell>
          <cell r="I19">
            <v>0</v>
          </cell>
          <cell r="J19">
            <v>0</v>
          </cell>
        </row>
        <row r="20">
          <cell r="B20" t="str">
            <v>Pesquisa e Desenvolvimento</v>
          </cell>
          <cell r="C20" t="str">
            <v>Research and development</v>
          </cell>
          <cell r="D20">
            <v>-18372</v>
          </cell>
          <cell r="E20">
            <v>-20113</v>
          </cell>
          <cell r="F20">
            <v>0</v>
          </cell>
          <cell r="G20">
            <v>0</v>
          </cell>
          <cell r="H20">
            <v>-38485</v>
          </cell>
          <cell r="I20">
            <v>0</v>
          </cell>
          <cell r="J20">
            <v>0</v>
          </cell>
        </row>
        <row r="21">
          <cell r="B21" t="str">
            <v>Resultado de Equivalência Patrimonial</v>
          </cell>
          <cell r="C21" t="str">
            <v>Equity in income of subsidiaries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 t="str">
            <v>Outras receitas (despesas) operacionais</v>
          </cell>
          <cell r="C22" t="str">
            <v>Other operating expenses, net</v>
          </cell>
          <cell r="D22">
            <v>6190</v>
          </cell>
          <cell r="E22">
            <v>6420</v>
          </cell>
          <cell r="F22">
            <v>0</v>
          </cell>
          <cell r="G22">
            <v>0</v>
          </cell>
          <cell r="H22">
            <v>12610</v>
          </cell>
          <cell r="I22">
            <v>0</v>
          </cell>
          <cell r="J22">
            <v>0</v>
          </cell>
        </row>
        <row r="23">
          <cell r="B23" t="str">
            <v>Lucro antes das receitas (despesas) financeiras líquidas e impostos</v>
          </cell>
          <cell r="C23" t="str">
            <v>Income before financial income (expenses) and taxes</v>
          </cell>
          <cell r="D23">
            <v>25337</v>
          </cell>
          <cell r="E23">
            <v>24411</v>
          </cell>
          <cell r="F23">
            <v>0</v>
          </cell>
          <cell r="G23">
            <v>218995</v>
          </cell>
          <cell r="H23">
            <v>49748</v>
          </cell>
          <cell r="I23">
            <v>0</v>
          </cell>
          <cell r="J23">
            <v>0</v>
          </cell>
        </row>
        <row r="24">
          <cell r="B24" t="str">
            <v>Receitas (despesas) financeiras líquidas</v>
          </cell>
          <cell r="C24" t="str">
            <v>Net financial income (expenses)</v>
          </cell>
          <cell r="D24">
            <v>-1764</v>
          </cell>
          <cell r="E24">
            <v>-8724</v>
          </cell>
          <cell r="F24">
            <v>0</v>
          </cell>
          <cell r="G24">
            <v>0</v>
          </cell>
          <cell r="H24">
            <v>-10488</v>
          </cell>
          <cell r="I24">
            <v>0</v>
          </cell>
          <cell r="J24">
            <v>0</v>
          </cell>
        </row>
        <row r="25">
          <cell r="B25" t="str">
            <v>Receitas financeiras</v>
          </cell>
          <cell r="C25" t="str">
            <v>Financial income</v>
          </cell>
          <cell r="D25">
            <v>10284</v>
          </cell>
          <cell r="E25">
            <v>6785</v>
          </cell>
          <cell r="F25">
            <v>0</v>
          </cell>
          <cell r="G25">
            <v>0</v>
          </cell>
          <cell r="H25">
            <v>17069</v>
          </cell>
          <cell r="I25">
            <v>0</v>
          </cell>
          <cell r="J25">
            <v>0</v>
          </cell>
        </row>
        <row r="26">
          <cell r="B26" t="str">
            <v>Despesas financeiras</v>
          </cell>
          <cell r="C26" t="str">
            <v>Financial expenses</v>
          </cell>
          <cell r="D26">
            <v>-12048</v>
          </cell>
          <cell r="E26">
            <v>-15509</v>
          </cell>
          <cell r="F26">
            <v>0</v>
          </cell>
          <cell r="G26">
            <v>0</v>
          </cell>
          <cell r="H26">
            <v>-27557</v>
          </cell>
          <cell r="I26">
            <v>0</v>
          </cell>
          <cell r="J26">
            <v>0</v>
          </cell>
        </row>
        <row r="27">
          <cell r="B27" t="str">
            <v>Lucro antes dos impostos</v>
          </cell>
          <cell r="C27" t="str">
            <v>Income before taxes</v>
          </cell>
          <cell r="D27">
            <v>23573</v>
          </cell>
          <cell r="E27">
            <v>15687</v>
          </cell>
          <cell r="F27">
            <v>0</v>
          </cell>
          <cell r="G27">
            <v>218995</v>
          </cell>
          <cell r="H27">
            <v>39260</v>
          </cell>
          <cell r="I27">
            <v>0</v>
          </cell>
          <cell r="J27">
            <v>0</v>
          </cell>
        </row>
        <row r="28">
          <cell r="B28" t="str">
            <v>Imposto de renda e contribuição social diferidos</v>
          </cell>
          <cell r="C28" t="str">
            <v>Deferred income and social contribution taxes</v>
          </cell>
          <cell r="D28">
            <v>-4368</v>
          </cell>
          <cell r="E28">
            <v>-609</v>
          </cell>
          <cell r="F28">
            <v>0</v>
          </cell>
          <cell r="G28">
            <v>0</v>
          </cell>
          <cell r="H28">
            <v>-4977</v>
          </cell>
          <cell r="I28">
            <v>0</v>
          </cell>
          <cell r="J28">
            <v>0</v>
          </cell>
        </row>
        <row r="29">
          <cell r="B29" t="str">
            <v>Imposto de renda e contribuição social correntes</v>
          </cell>
          <cell r="C29" t="str">
            <v>Current income and social contribution taxes</v>
          </cell>
          <cell r="D29">
            <v>-2025</v>
          </cell>
          <cell r="E29">
            <v>-2610</v>
          </cell>
          <cell r="F29">
            <v>0</v>
          </cell>
          <cell r="G29">
            <v>0</v>
          </cell>
          <cell r="H29">
            <v>-4635</v>
          </cell>
          <cell r="I29">
            <v>0</v>
          </cell>
          <cell r="J29">
            <v>0</v>
          </cell>
        </row>
        <row r="30">
          <cell r="B30" t="str">
            <v>Lucro Líquido do exercício</v>
          </cell>
          <cell r="C30" t="str">
            <v>Net income for the year</v>
          </cell>
          <cell r="D30">
            <v>17180</v>
          </cell>
          <cell r="E30">
            <v>12468</v>
          </cell>
          <cell r="F30">
            <v>0</v>
          </cell>
          <cell r="G30">
            <v>218995</v>
          </cell>
          <cell r="H30">
            <v>29648</v>
          </cell>
          <cell r="I30">
            <v>0</v>
          </cell>
          <cell r="J30">
            <v>0</v>
          </cell>
        </row>
        <row r="32">
          <cell r="B32" t="str">
            <v>EBITDA</v>
          </cell>
          <cell r="C32" t="str">
            <v>EBITDA</v>
          </cell>
          <cell r="D32">
            <v>49685</v>
          </cell>
          <cell r="E32">
            <v>56001</v>
          </cell>
          <cell r="F32">
            <v>0</v>
          </cell>
          <cell r="G32">
            <v>0</v>
          </cell>
          <cell r="H32">
            <v>105686</v>
          </cell>
          <cell r="I32">
            <v>0</v>
          </cell>
          <cell r="J32">
            <v>0</v>
          </cell>
        </row>
        <row r="33">
          <cell r="B33" t="str">
            <v>Margem EBITDA</v>
          </cell>
          <cell r="C33" t="str">
            <v>EBITDA Margin</v>
          </cell>
          <cell r="D33">
            <v>0.28101580837645995</v>
          </cell>
          <cell r="E33">
            <v>0.29068626687637228</v>
          </cell>
          <cell r="F33">
            <v>0</v>
          </cell>
          <cell r="G33">
            <v>0</v>
          </cell>
          <cell r="H33">
            <v>0.28605842102983847</v>
          </cell>
          <cell r="I33">
            <v>0</v>
          </cell>
          <cell r="J33">
            <v>0</v>
          </cell>
        </row>
        <row r="35">
          <cell r="B35" t="str">
            <v>Lucro Líquido das operações descontinuadas</v>
          </cell>
          <cell r="C35" t="str">
            <v>Net income of discontinued operations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B36" t="str">
            <v>Lucro Líquido do exercício com operações descontinuadas</v>
          </cell>
          <cell r="C36" t="str">
            <v>Net income with discontinued operations</v>
          </cell>
          <cell r="D36">
            <v>17180</v>
          </cell>
          <cell r="E36">
            <v>12468</v>
          </cell>
          <cell r="F36">
            <v>0</v>
          </cell>
          <cell r="G36">
            <v>218995</v>
          </cell>
          <cell r="H36">
            <v>29648</v>
          </cell>
          <cell r="I36">
            <v>0</v>
          </cell>
          <cell r="J36">
            <v>0</v>
          </cell>
        </row>
        <row r="38">
          <cell r="B38" t="str">
            <v>Amortização de aquisições</v>
          </cell>
          <cell r="D38">
            <v>6874</v>
          </cell>
          <cell r="E38">
            <v>7568</v>
          </cell>
          <cell r="F38">
            <v>0</v>
          </cell>
          <cell r="G38">
            <v>0</v>
          </cell>
          <cell r="H38">
            <v>14442</v>
          </cell>
          <cell r="I38">
            <v>0</v>
          </cell>
          <cell r="J38">
            <v>0</v>
          </cell>
        </row>
        <row r="39">
          <cell r="B39" t="str">
            <v>IR e CS diferidos</v>
          </cell>
          <cell r="D39">
            <v>4368</v>
          </cell>
          <cell r="E39">
            <v>609</v>
          </cell>
          <cell r="F39">
            <v>0</v>
          </cell>
          <cell r="G39">
            <v>0</v>
          </cell>
          <cell r="H39">
            <v>4977</v>
          </cell>
          <cell r="I39">
            <v>0</v>
          </cell>
          <cell r="J39">
            <v>0</v>
          </cell>
        </row>
        <row r="40">
          <cell r="B40" t="str">
            <v>Lucro caixa</v>
          </cell>
          <cell r="D40">
            <v>28422</v>
          </cell>
          <cell r="E40">
            <v>20645</v>
          </cell>
          <cell r="F40">
            <v>0</v>
          </cell>
          <cell r="G40">
            <v>218995</v>
          </cell>
          <cell r="H40">
            <v>49067</v>
          </cell>
          <cell r="I40">
            <v>0</v>
          </cell>
          <cell r="J40">
            <v>0</v>
          </cell>
        </row>
        <row r="43">
          <cell r="B43" t="str">
            <v>Receita operacional bruta (ROB)</v>
          </cell>
          <cell r="D43">
            <v>202491</v>
          </cell>
          <cell r="E43">
            <v>218995</v>
          </cell>
          <cell r="F43">
            <v>0</v>
          </cell>
          <cell r="G43">
            <v>218995</v>
          </cell>
          <cell r="H43">
            <v>421486</v>
          </cell>
        </row>
        <row r="44">
          <cell r="B44" t="str">
            <v>Receita operacional líquida (ROL)</v>
          </cell>
          <cell r="D44">
            <v>176805</v>
          </cell>
          <cell r="E44">
            <v>192651</v>
          </cell>
          <cell r="F44">
            <v>0</v>
          </cell>
          <cell r="G44">
            <v>218995</v>
          </cell>
          <cell r="H44">
            <v>369456</v>
          </cell>
        </row>
        <row r="45">
          <cell r="B45" t="str">
            <v>Lucro líquido ajustado</v>
          </cell>
        </row>
        <row r="46">
          <cell r="B46" t="str">
            <v>Margem EBITDA ajustada</v>
          </cell>
        </row>
        <row r="47">
          <cell r="B47" t="str">
            <v>Lucro caixa ajustado</v>
          </cell>
        </row>
        <row r="50">
          <cell r="B50" t="str">
            <v>Custo dos serviços prestados</v>
          </cell>
          <cell r="D50">
            <v>-59999</v>
          </cell>
          <cell r="E50">
            <v>-63417</v>
          </cell>
          <cell r="F50">
            <v>0</v>
          </cell>
          <cell r="G50">
            <v>0</v>
          </cell>
          <cell r="H50">
            <v>-123416</v>
          </cell>
          <cell r="I50">
            <v>0</v>
          </cell>
        </row>
        <row r="51">
          <cell r="B51" t="str">
            <v>Gerais e administrativas (ex-depreciação e amortização)</v>
          </cell>
          <cell r="D51">
            <v>-43962</v>
          </cell>
          <cell r="E51">
            <v>-55049</v>
          </cell>
          <cell r="F51">
            <v>0</v>
          </cell>
          <cell r="G51">
            <v>0</v>
          </cell>
          <cell r="H51">
            <v>-99011</v>
          </cell>
          <cell r="I51">
            <v>0</v>
          </cell>
        </row>
        <row r="52">
          <cell r="B52" t="str">
            <v>Depreciação e amortização</v>
          </cell>
          <cell r="D52">
            <v>-24348</v>
          </cell>
          <cell r="E52">
            <v>-31590</v>
          </cell>
          <cell r="F52">
            <v>0.29743716116313457</v>
          </cell>
          <cell r="G52">
            <v>-18974</v>
          </cell>
          <cell r="H52">
            <v>0</v>
          </cell>
          <cell r="I52">
            <v>0.66490987667334256</v>
          </cell>
        </row>
        <row r="53">
          <cell r="B53" t="str">
            <v>Vendas e marketing</v>
          </cell>
          <cell r="D53">
            <v>-35325</v>
          </cell>
          <cell r="E53">
            <v>-36081</v>
          </cell>
          <cell r="F53">
            <v>0</v>
          </cell>
          <cell r="G53">
            <v>0</v>
          </cell>
          <cell r="H53">
            <v>-71406</v>
          </cell>
          <cell r="I53">
            <v>0</v>
          </cell>
        </row>
        <row r="54">
          <cell r="B54" t="str">
            <v>Pesquisa e desenvolvimento</v>
          </cell>
          <cell r="D54">
            <v>-18372</v>
          </cell>
          <cell r="E54">
            <v>-20113</v>
          </cell>
          <cell r="F54">
            <v>0</v>
          </cell>
          <cell r="G54">
            <v>0</v>
          </cell>
          <cell r="H54">
            <v>-38485</v>
          </cell>
          <cell r="I54">
            <v>0</v>
          </cell>
        </row>
        <row r="55">
          <cell r="B55" t="str">
            <v>Outras receitas (despesas) operacionais</v>
          </cell>
          <cell r="D55">
            <v>6190</v>
          </cell>
          <cell r="E55">
            <v>6420</v>
          </cell>
          <cell r="F55">
            <v>0</v>
          </cell>
          <cell r="G55">
            <v>0</v>
          </cell>
          <cell r="H55">
            <v>12610</v>
          </cell>
          <cell r="I55">
            <v>0</v>
          </cell>
        </row>
        <row r="56">
          <cell r="B56" t="str">
            <v>Resultado financeiro líquido</v>
          </cell>
          <cell r="D56">
            <v>-1764</v>
          </cell>
          <cell r="E56">
            <v>-8724</v>
          </cell>
          <cell r="F56">
            <v>0</v>
          </cell>
          <cell r="G56">
            <v>0</v>
          </cell>
          <cell r="H56">
            <v>-10488</v>
          </cell>
          <cell r="I56">
            <v>0</v>
          </cell>
        </row>
        <row r="57">
          <cell r="B57" t="str">
            <v>Receitas financeiras</v>
          </cell>
          <cell r="D57">
            <v>10284</v>
          </cell>
          <cell r="E57">
            <v>6785</v>
          </cell>
          <cell r="F57">
            <v>0</v>
          </cell>
          <cell r="G57">
            <v>0</v>
          </cell>
          <cell r="H57">
            <v>17069</v>
          </cell>
          <cell r="I57">
            <v>0</v>
          </cell>
        </row>
        <row r="58">
          <cell r="B58" t="str">
            <v>Despesas financeiras</v>
          </cell>
          <cell r="D58">
            <v>-12048</v>
          </cell>
          <cell r="E58">
            <v>-15509</v>
          </cell>
          <cell r="F58">
            <v>0</v>
          </cell>
          <cell r="G58">
            <v>0</v>
          </cell>
          <cell r="H58">
            <v>-27557</v>
          </cell>
          <cell r="I58">
            <v>0</v>
          </cell>
        </row>
        <row r="60">
          <cell r="B60" t="str">
            <v>Lucro antes da tributação</v>
          </cell>
          <cell r="D60">
            <v>23573</v>
          </cell>
          <cell r="E60">
            <v>15687</v>
          </cell>
          <cell r="F60">
            <v>0</v>
          </cell>
          <cell r="G60">
            <v>218995</v>
          </cell>
          <cell r="H60">
            <v>39260</v>
          </cell>
          <cell r="I60">
            <v>0</v>
          </cell>
        </row>
        <row r="62">
          <cell r="B62" t="str">
            <v>Lucro líquido</v>
          </cell>
          <cell r="D62">
            <v>17180</v>
          </cell>
          <cell r="E62">
            <v>12468</v>
          </cell>
          <cell r="F62">
            <v>0</v>
          </cell>
          <cell r="G62">
            <v>218995</v>
          </cell>
          <cell r="H62">
            <v>29648</v>
          </cell>
          <cell r="I62">
            <v>0</v>
          </cell>
          <cell r="J62">
            <v>0</v>
          </cell>
        </row>
      </sheetData>
      <sheetData sheetId="3"/>
      <sheetData sheetId="4"/>
      <sheetData sheetId="5">
        <row r="18">
          <cell r="B18" t="str">
            <v>Gerais e administrativas</v>
          </cell>
        </row>
        <row r="19">
          <cell r="B19" t="str">
            <v>Vendas e marketing</v>
          </cell>
        </row>
        <row r="20">
          <cell r="B20" t="str">
            <v>Pesquisa e desenvolvimento</v>
          </cell>
        </row>
        <row r="22">
          <cell r="B22" t="str">
            <v>Outras receitas (despesas) operacionais</v>
          </cell>
        </row>
        <row r="28">
          <cell r="B28" t="str">
            <v>Imposto de renda e contribuição social diferidos</v>
          </cell>
        </row>
        <row r="29">
          <cell r="B29" t="str">
            <v>Imposto de renda e contribuição social correntes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i@linx.com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7"/>
  <sheetViews>
    <sheetView showGridLines="0" tabSelected="1" workbookViewId="0">
      <selection activeCell="L15" sqref="L15:P17"/>
    </sheetView>
  </sheetViews>
  <sheetFormatPr defaultColWidth="9.140625" defaultRowHeight="14.25" x14ac:dyDescent="0.2"/>
  <cols>
    <col min="1" max="16384" width="9.140625" style="79"/>
  </cols>
  <sheetData>
    <row r="3" spans="2:16" x14ac:dyDescent="0.2">
      <c r="F3" s="103" t="s">
        <v>243</v>
      </c>
      <c r="G3" s="103"/>
      <c r="H3" s="103"/>
      <c r="I3" s="103"/>
      <c r="J3" s="103"/>
      <c r="L3" s="102" t="s">
        <v>246</v>
      </c>
      <c r="M3" s="102"/>
      <c r="N3" s="102"/>
      <c r="O3" s="102"/>
      <c r="P3" s="102"/>
    </row>
    <row r="4" spans="2:16" x14ac:dyDescent="0.2">
      <c r="F4" s="103"/>
      <c r="G4" s="103"/>
      <c r="H4" s="103"/>
      <c r="I4" s="103"/>
      <c r="J4" s="103"/>
      <c r="L4" s="102"/>
      <c r="M4" s="102"/>
      <c r="N4" s="102"/>
      <c r="O4" s="102"/>
      <c r="P4" s="102"/>
    </row>
    <row r="5" spans="2:16" x14ac:dyDescent="0.2">
      <c r="F5" s="103"/>
      <c r="G5" s="103"/>
      <c r="H5" s="103"/>
      <c r="I5" s="103"/>
      <c r="J5" s="103"/>
      <c r="L5" s="102"/>
      <c r="M5" s="102"/>
      <c r="N5" s="102"/>
      <c r="O5" s="102"/>
      <c r="P5" s="102"/>
    </row>
    <row r="7" spans="2:16" x14ac:dyDescent="0.2">
      <c r="F7" s="103" t="s">
        <v>244</v>
      </c>
      <c r="G7" s="103"/>
      <c r="H7" s="103"/>
      <c r="I7" s="103"/>
      <c r="J7" s="103"/>
      <c r="L7" s="103" t="s">
        <v>247</v>
      </c>
      <c r="M7" s="103"/>
      <c r="N7" s="103"/>
      <c r="O7" s="103"/>
      <c r="P7" s="103"/>
    </row>
    <row r="8" spans="2:16" x14ac:dyDescent="0.2">
      <c r="F8" s="103"/>
      <c r="G8" s="103"/>
      <c r="H8" s="103"/>
      <c r="I8" s="103"/>
      <c r="J8" s="103"/>
      <c r="L8" s="103"/>
      <c r="M8" s="103"/>
      <c r="N8" s="103"/>
      <c r="O8" s="103"/>
      <c r="P8" s="103"/>
    </row>
    <row r="9" spans="2:16" x14ac:dyDescent="0.2">
      <c r="F9" s="103"/>
      <c r="G9" s="103"/>
      <c r="H9" s="103"/>
      <c r="I9" s="103"/>
      <c r="J9" s="103"/>
      <c r="L9" s="103"/>
      <c r="M9" s="103"/>
      <c r="N9" s="103"/>
      <c r="O9" s="103"/>
      <c r="P9" s="103"/>
    </row>
    <row r="10" spans="2:16" ht="13.5" x14ac:dyDescent="0.25">
      <c r="B10" s="104" t="s">
        <v>242</v>
      </c>
      <c r="C10" s="104"/>
      <c r="D10" s="104"/>
      <c r="E10" s="104"/>
    </row>
    <row r="11" spans="2:16" x14ac:dyDescent="0.2">
      <c r="B11" s="105" t="s">
        <v>236</v>
      </c>
      <c r="C11" s="105"/>
      <c r="D11" s="105"/>
      <c r="E11" s="105"/>
      <c r="F11" s="102" t="s">
        <v>255</v>
      </c>
      <c r="G11" s="102"/>
      <c r="H11" s="102"/>
      <c r="I11" s="102"/>
      <c r="J11" s="102"/>
      <c r="L11" s="103" t="s">
        <v>248</v>
      </c>
      <c r="M11" s="103"/>
      <c r="N11" s="103"/>
      <c r="O11" s="103"/>
      <c r="P11" s="103"/>
    </row>
    <row r="12" spans="2:16" x14ac:dyDescent="0.2">
      <c r="B12" s="101" t="s">
        <v>237</v>
      </c>
      <c r="C12" s="101"/>
      <c r="D12" s="101"/>
      <c r="E12" s="101"/>
      <c r="F12" s="102"/>
      <c r="G12" s="102"/>
      <c r="H12" s="102"/>
      <c r="I12" s="102"/>
      <c r="J12" s="102"/>
      <c r="L12" s="103"/>
      <c r="M12" s="103"/>
      <c r="N12" s="103"/>
      <c r="O12" s="103"/>
      <c r="P12" s="103"/>
    </row>
    <row r="13" spans="2:16" x14ac:dyDescent="0.2">
      <c r="B13" s="101"/>
      <c r="C13" s="101"/>
      <c r="D13" s="101"/>
      <c r="E13" s="80"/>
      <c r="F13" s="102"/>
      <c r="G13" s="102"/>
      <c r="H13" s="102"/>
      <c r="I13" s="102"/>
      <c r="J13" s="102"/>
      <c r="L13" s="103"/>
      <c r="M13" s="103"/>
      <c r="N13" s="103"/>
      <c r="O13" s="103"/>
      <c r="P13" s="103"/>
    </row>
    <row r="14" spans="2:16" ht="13.5" x14ac:dyDescent="0.25">
      <c r="B14" s="101" t="s">
        <v>238</v>
      </c>
      <c r="C14" s="101"/>
      <c r="D14" s="101"/>
      <c r="E14" s="101"/>
    </row>
    <row r="15" spans="2:16" x14ac:dyDescent="0.2">
      <c r="B15" s="101" t="s">
        <v>239</v>
      </c>
      <c r="C15" s="101"/>
      <c r="D15" s="101"/>
      <c r="E15" s="101"/>
      <c r="F15" s="102" t="s">
        <v>245</v>
      </c>
      <c r="G15" s="102"/>
      <c r="H15" s="102"/>
      <c r="I15" s="102"/>
      <c r="J15" s="102"/>
      <c r="L15" s="102" t="s">
        <v>249</v>
      </c>
      <c r="M15" s="102"/>
      <c r="N15" s="102"/>
      <c r="O15" s="102"/>
      <c r="P15" s="102"/>
    </row>
    <row r="16" spans="2:16" x14ac:dyDescent="0.2">
      <c r="B16" s="101" t="s">
        <v>240</v>
      </c>
      <c r="C16" s="101"/>
      <c r="D16" s="101"/>
      <c r="E16" s="101"/>
      <c r="F16" s="102"/>
      <c r="G16" s="102"/>
      <c r="H16" s="102"/>
      <c r="I16" s="102"/>
      <c r="J16" s="102"/>
      <c r="L16" s="102"/>
      <c r="M16" s="102"/>
      <c r="N16" s="102"/>
      <c r="O16" s="102"/>
      <c r="P16" s="102"/>
    </row>
    <row r="17" spans="2:16" x14ac:dyDescent="0.2">
      <c r="B17" s="101" t="s">
        <v>241</v>
      </c>
      <c r="C17" s="101"/>
      <c r="D17" s="101"/>
      <c r="E17" s="101"/>
      <c r="F17" s="102"/>
      <c r="G17" s="102"/>
      <c r="H17" s="102"/>
      <c r="I17" s="102"/>
      <c r="J17" s="102"/>
      <c r="L17" s="102"/>
      <c r="M17" s="102"/>
      <c r="N17" s="102"/>
      <c r="O17" s="102"/>
      <c r="P17" s="102"/>
    </row>
  </sheetData>
  <mergeCells count="16">
    <mergeCell ref="B11:E11"/>
    <mergeCell ref="F11:J13"/>
    <mergeCell ref="L11:P13"/>
    <mergeCell ref="B12:E12"/>
    <mergeCell ref="B13:D13"/>
    <mergeCell ref="F3:J5"/>
    <mergeCell ref="L3:P5"/>
    <mergeCell ref="F7:J9"/>
    <mergeCell ref="L7:P9"/>
    <mergeCell ref="B10:E10"/>
    <mergeCell ref="B14:E14"/>
    <mergeCell ref="B15:E15"/>
    <mergeCell ref="F15:J17"/>
    <mergeCell ref="L15:P17"/>
    <mergeCell ref="B16:E16"/>
    <mergeCell ref="B17:E17"/>
  </mergeCells>
  <hyperlinks>
    <hyperlink ref="B11" r:id="rId1"/>
    <hyperlink ref="F3:J5" location="'Balance Sheet'!A1" display="Balance Sheet"/>
    <hyperlink ref="F7:J9" location="'Income Statement'!A1" display="Income Statement"/>
    <hyperlink ref="F11:J13" location="IFRS15!A1" display="IFRS15 Effects"/>
    <hyperlink ref="F15:J17" location="'Total Cash Flow'!A1" display="Total Cash Flow"/>
    <hyperlink ref="L3:P5" location="'Cash Flow'!A1" display="Cash Flow"/>
    <hyperlink ref="L7:P9" location="'Accounting goodwill'!A1" display="Accounting Goodwill"/>
    <hyperlink ref="L11:P13" location="'Fiscal goodwill'!A1" display="Fiscal Goodwill"/>
    <hyperlink ref="L15:P17" location="'Operational Data'!A1" display="Operational Data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0"/>
  <sheetViews>
    <sheetView showGridLines="0" zoomScaleNormal="100" workbookViewId="0">
      <pane xSplit="1" topLeftCell="B1" activePane="topRight" state="frozen"/>
      <selection pane="topRight"/>
    </sheetView>
  </sheetViews>
  <sheetFormatPr defaultColWidth="10.7109375" defaultRowHeight="15" outlineLevelCol="1" x14ac:dyDescent="0.25"/>
  <cols>
    <col min="1" max="1" width="43" style="2" customWidth="1"/>
    <col min="2" max="6" width="11.28515625" hidden="1" customWidth="1" outlineLevel="1"/>
    <col min="7" max="12" width="11.28515625" style="2" hidden="1" customWidth="1" outlineLevel="1"/>
    <col min="13" max="14" width="11.28515625" style="2" hidden="1" customWidth="1" outlineLevel="1" collapsed="1"/>
    <col min="15" max="24" width="11.28515625" style="2" hidden="1" customWidth="1" outlineLevel="1"/>
    <col min="25" max="25" width="11.28515625" style="2" customWidth="1" collapsed="1"/>
    <col min="26" max="34" width="11.28515625" style="2" customWidth="1"/>
    <col min="35" max="16384" width="10.7109375" style="2"/>
  </cols>
  <sheetData>
    <row r="1" spans="1:37" ht="69" customHeight="1" x14ac:dyDescent="0.25">
      <c r="N1" s="27"/>
      <c r="O1" s="27"/>
      <c r="P1" s="27"/>
      <c r="Q1" s="27"/>
      <c r="R1" s="27"/>
      <c r="S1" s="27"/>
      <c r="T1" s="27"/>
      <c r="V1" s="27"/>
      <c r="X1" s="27"/>
      <c r="Y1" s="106" t="s">
        <v>251</v>
      </c>
      <c r="Z1" s="106"/>
      <c r="AA1" s="106"/>
      <c r="AB1" s="106"/>
      <c r="AC1" s="106"/>
      <c r="AD1" s="106"/>
      <c r="AE1" s="106"/>
      <c r="AF1" s="106"/>
    </row>
    <row r="2" spans="1:37" s="5" customFormat="1" ht="12.75" x14ac:dyDescent="0.2">
      <c r="A2" s="19" t="s">
        <v>5</v>
      </c>
      <c r="B2" s="19" t="s">
        <v>119</v>
      </c>
      <c r="C2" s="19" t="s">
        <v>120</v>
      </c>
      <c r="D2" s="44" t="s">
        <v>121</v>
      </c>
      <c r="E2" s="44">
        <v>40999</v>
      </c>
      <c r="F2" s="44">
        <v>41090</v>
      </c>
      <c r="G2" s="44">
        <v>41182</v>
      </c>
      <c r="H2" s="44">
        <v>41274</v>
      </c>
      <c r="I2" s="44">
        <v>41364</v>
      </c>
      <c r="J2" s="44">
        <v>41455</v>
      </c>
      <c r="K2" s="44">
        <v>41547</v>
      </c>
      <c r="L2" s="44">
        <v>41639</v>
      </c>
      <c r="M2" s="44" t="s">
        <v>122</v>
      </c>
      <c r="N2" s="44" t="s">
        <v>123</v>
      </c>
      <c r="O2" s="44" t="s">
        <v>124</v>
      </c>
      <c r="P2" s="44" t="s">
        <v>125</v>
      </c>
      <c r="Q2" s="44" t="s">
        <v>126</v>
      </c>
      <c r="R2" s="44" t="s">
        <v>127</v>
      </c>
      <c r="S2" s="44" t="s">
        <v>128</v>
      </c>
      <c r="T2" s="44" t="s">
        <v>129</v>
      </c>
      <c r="U2" s="44" t="s">
        <v>130</v>
      </c>
      <c r="V2" s="44" t="s">
        <v>131</v>
      </c>
      <c r="W2" s="44" t="s">
        <v>132</v>
      </c>
      <c r="X2" s="44" t="s">
        <v>133</v>
      </c>
      <c r="Y2" s="44" t="s">
        <v>134</v>
      </c>
      <c r="Z2" s="44" t="s">
        <v>135</v>
      </c>
      <c r="AA2" s="44" t="s">
        <v>136</v>
      </c>
      <c r="AB2" s="44" t="s">
        <v>137</v>
      </c>
      <c r="AC2" s="44" t="s">
        <v>138</v>
      </c>
      <c r="AD2" s="44" t="s">
        <v>139</v>
      </c>
      <c r="AE2" s="44" t="s">
        <v>224</v>
      </c>
      <c r="AF2" s="44" t="s">
        <v>225</v>
      </c>
      <c r="AG2" s="44" t="s">
        <v>235</v>
      </c>
      <c r="AH2" s="19" t="s">
        <v>234</v>
      </c>
    </row>
    <row r="3" spans="1:37" s="7" customFormat="1" ht="12.75" x14ac:dyDescent="0.2">
      <c r="A3" s="36" t="s">
        <v>7</v>
      </c>
      <c r="B3" s="23">
        <v>5515</v>
      </c>
      <c r="C3" s="23">
        <v>34967</v>
      </c>
      <c r="D3" s="23">
        <v>79129</v>
      </c>
      <c r="E3" s="23">
        <v>81145</v>
      </c>
      <c r="F3" s="23">
        <v>69821</v>
      </c>
      <c r="G3" s="23">
        <v>27835</v>
      </c>
      <c r="H3" s="23">
        <v>47734</v>
      </c>
      <c r="I3" s="23">
        <v>356134</v>
      </c>
      <c r="J3" s="23">
        <v>353541</v>
      </c>
      <c r="K3" s="23">
        <v>364958</v>
      </c>
      <c r="L3" s="23">
        <v>335334</v>
      </c>
      <c r="M3" s="23">
        <v>342476</v>
      </c>
      <c r="N3" s="23">
        <v>281150</v>
      </c>
      <c r="O3" s="23">
        <v>283556</v>
      </c>
      <c r="P3" s="23">
        <v>17373</v>
      </c>
      <c r="Q3" s="23">
        <v>280582</v>
      </c>
      <c r="R3" s="23">
        <v>290933</v>
      </c>
      <c r="S3" s="23">
        <v>224182</v>
      </c>
      <c r="T3" s="23">
        <v>14790</v>
      </c>
      <c r="U3" s="23">
        <v>12458</v>
      </c>
      <c r="V3" s="23">
        <v>4087</v>
      </c>
      <c r="W3" s="23">
        <v>5043</v>
      </c>
      <c r="X3" s="23">
        <v>7227</v>
      </c>
      <c r="Y3" s="23">
        <v>71711</v>
      </c>
      <c r="Z3" s="23">
        <v>72814</v>
      </c>
      <c r="AA3" s="23">
        <v>34947.919000000002</v>
      </c>
      <c r="AB3" s="23">
        <v>42918</v>
      </c>
      <c r="AC3" s="23">
        <v>48749</v>
      </c>
      <c r="AD3" s="23">
        <v>45603</v>
      </c>
      <c r="AE3" s="23">
        <v>46852</v>
      </c>
      <c r="AF3" s="63">
        <v>49850</v>
      </c>
      <c r="AG3" s="63">
        <v>49945</v>
      </c>
      <c r="AH3" s="23">
        <v>833654</v>
      </c>
    </row>
    <row r="4" spans="1:37" s="7" customFormat="1" ht="12.75" x14ac:dyDescent="0.2">
      <c r="A4" s="36" t="s">
        <v>8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237636</v>
      </c>
      <c r="Q4" s="23">
        <v>0</v>
      </c>
      <c r="R4" s="23">
        <v>0</v>
      </c>
      <c r="S4" s="23">
        <v>0</v>
      </c>
      <c r="T4" s="23">
        <v>229091</v>
      </c>
      <c r="U4" s="23">
        <v>234106</v>
      </c>
      <c r="V4" s="23">
        <v>244823</v>
      </c>
      <c r="W4" s="23">
        <v>668897</v>
      </c>
      <c r="X4" s="23">
        <v>639185</v>
      </c>
      <c r="Y4" s="23">
        <v>588325</v>
      </c>
      <c r="Z4" s="23">
        <v>541923</v>
      </c>
      <c r="AA4" s="23">
        <v>532290.74199999997</v>
      </c>
      <c r="AB4" s="23">
        <v>487816</v>
      </c>
      <c r="AC4" s="23">
        <v>486910</v>
      </c>
      <c r="AD4" s="23">
        <v>394421</v>
      </c>
      <c r="AE4" s="23">
        <v>320192</v>
      </c>
      <c r="AF4" s="63">
        <v>413374</v>
      </c>
      <c r="AG4" s="63">
        <v>413239</v>
      </c>
      <c r="AH4" s="23">
        <v>291758</v>
      </c>
    </row>
    <row r="5" spans="1:37" s="7" customFormat="1" ht="12.75" x14ac:dyDescent="0.2">
      <c r="A5" s="36" t="s">
        <v>9</v>
      </c>
      <c r="B5" s="23">
        <v>17238</v>
      </c>
      <c r="C5" s="23">
        <v>23199</v>
      </c>
      <c r="D5" s="23">
        <v>38755</v>
      </c>
      <c r="E5" s="23">
        <v>35864</v>
      </c>
      <c r="F5" s="23">
        <v>39990</v>
      </c>
      <c r="G5" s="23">
        <v>45536</v>
      </c>
      <c r="H5" s="23">
        <v>45891</v>
      </c>
      <c r="I5" s="23">
        <v>47190</v>
      </c>
      <c r="J5" s="23">
        <v>53096</v>
      </c>
      <c r="K5" s="23">
        <v>57448</v>
      </c>
      <c r="L5" s="23">
        <v>54933</v>
      </c>
      <c r="M5" s="23">
        <v>59027</v>
      </c>
      <c r="N5" s="23">
        <v>65607</v>
      </c>
      <c r="O5" s="23">
        <v>69609</v>
      </c>
      <c r="P5" s="23">
        <v>70609</v>
      </c>
      <c r="Q5" s="23">
        <v>73893.8</v>
      </c>
      <c r="R5" s="23">
        <v>82667.8</v>
      </c>
      <c r="S5" s="23">
        <v>89538.4</v>
      </c>
      <c r="T5" s="23">
        <v>91690</v>
      </c>
      <c r="U5" s="23">
        <v>99322</v>
      </c>
      <c r="V5" s="23">
        <v>98892</v>
      </c>
      <c r="W5" s="23">
        <v>102192</v>
      </c>
      <c r="X5" s="23">
        <v>107290</v>
      </c>
      <c r="Y5" s="23">
        <v>106767</v>
      </c>
      <c r="Z5" s="23">
        <v>109345</v>
      </c>
      <c r="AA5" s="23">
        <v>124767.035</v>
      </c>
      <c r="AB5" s="23">
        <v>128177</v>
      </c>
      <c r="AC5" s="23">
        <v>133165</v>
      </c>
      <c r="AD5" s="23">
        <v>153330</v>
      </c>
      <c r="AE5" s="23">
        <v>164647</v>
      </c>
      <c r="AF5" s="63">
        <v>167102</v>
      </c>
      <c r="AG5" s="63">
        <v>173025</v>
      </c>
      <c r="AH5" s="23">
        <v>208796</v>
      </c>
    </row>
    <row r="6" spans="1:37" s="7" customFormat="1" ht="12.75" x14ac:dyDescent="0.2">
      <c r="A6" s="36" t="s">
        <v>10</v>
      </c>
      <c r="B6" s="23">
        <v>167</v>
      </c>
      <c r="C6" s="23">
        <v>146</v>
      </c>
      <c r="D6" s="23">
        <v>106</v>
      </c>
      <c r="E6" s="23">
        <v>104</v>
      </c>
      <c r="F6" s="23">
        <v>121</v>
      </c>
      <c r="G6" s="23">
        <v>124</v>
      </c>
      <c r="H6" s="23">
        <v>137</v>
      </c>
      <c r="I6" s="23">
        <v>356</v>
      </c>
      <c r="J6" s="23">
        <v>253</v>
      </c>
      <c r="K6" s="23">
        <v>238</v>
      </c>
      <c r="L6" s="23">
        <v>242</v>
      </c>
      <c r="M6" s="23">
        <v>219</v>
      </c>
      <c r="N6" s="23">
        <v>217</v>
      </c>
      <c r="O6" s="23">
        <v>186</v>
      </c>
      <c r="P6" s="23">
        <v>163.40189000000001</v>
      </c>
      <c r="Q6" s="23">
        <v>144</v>
      </c>
      <c r="R6" s="23">
        <v>69</v>
      </c>
      <c r="S6" s="23">
        <v>47</v>
      </c>
      <c r="T6" s="23">
        <v>29</v>
      </c>
      <c r="U6" s="23">
        <v>20</v>
      </c>
      <c r="V6" s="23">
        <v>4</v>
      </c>
      <c r="W6" s="23">
        <v>4</v>
      </c>
      <c r="X6" s="23">
        <v>169</v>
      </c>
      <c r="Y6" s="23">
        <v>136</v>
      </c>
      <c r="Z6" s="23">
        <v>145</v>
      </c>
      <c r="AA6" s="23">
        <v>147</v>
      </c>
      <c r="AB6" s="23">
        <v>0</v>
      </c>
      <c r="AC6" s="23">
        <v>0</v>
      </c>
      <c r="AD6" s="23">
        <v>0</v>
      </c>
      <c r="AE6" s="23">
        <v>0</v>
      </c>
      <c r="AF6" s="45">
        <v>0</v>
      </c>
      <c r="AG6" s="45">
        <v>0</v>
      </c>
      <c r="AH6" s="23">
        <v>0</v>
      </c>
    </row>
    <row r="7" spans="1:37" s="7" customFormat="1" ht="12.75" x14ac:dyDescent="0.2">
      <c r="A7" s="36" t="s">
        <v>11</v>
      </c>
      <c r="B7" s="23">
        <v>1538</v>
      </c>
      <c r="C7" s="23">
        <v>3615</v>
      </c>
      <c r="D7" s="23">
        <v>4301</v>
      </c>
      <c r="E7" s="23">
        <v>3856</v>
      </c>
      <c r="F7" s="23">
        <v>5620</v>
      </c>
      <c r="G7" s="23">
        <v>5645</v>
      </c>
      <c r="H7" s="23">
        <v>4707</v>
      </c>
      <c r="I7" s="23">
        <v>4512</v>
      </c>
      <c r="J7" s="23">
        <v>5277</v>
      </c>
      <c r="K7" s="23">
        <v>5025</v>
      </c>
      <c r="L7" s="23">
        <v>10190</v>
      </c>
      <c r="M7" s="23">
        <v>8632</v>
      </c>
      <c r="N7" s="23">
        <v>8739</v>
      </c>
      <c r="O7" s="23">
        <v>17066</v>
      </c>
      <c r="P7" s="23">
        <v>21393</v>
      </c>
      <c r="Q7" s="23">
        <v>16546</v>
      </c>
      <c r="R7" s="23">
        <v>18442</v>
      </c>
      <c r="S7" s="23">
        <v>23650</v>
      </c>
      <c r="T7" s="23">
        <v>25610</v>
      </c>
      <c r="U7" s="23">
        <v>25623</v>
      </c>
      <c r="V7" s="23">
        <v>27168</v>
      </c>
      <c r="W7" s="23">
        <v>25917</v>
      </c>
      <c r="X7" s="23">
        <v>29687</v>
      </c>
      <c r="Y7" s="23">
        <v>27639</v>
      </c>
      <c r="Z7" s="23">
        <v>30664</v>
      </c>
      <c r="AA7" s="23">
        <v>30905.151000000002</v>
      </c>
      <c r="AB7" s="23">
        <v>33054</v>
      </c>
      <c r="AC7" s="23">
        <v>36101</v>
      </c>
      <c r="AD7" s="23">
        <v>44113</v>
      </c>
      <c r="AE7" s="23">
        <v>39228</v>
      </c>
      <c r="AF7" s="63">
        <v>35094</v>
      </c>
      <c r="AG7" s="63">
        <v>31584</v>
      </c>
      <c r="AH7" s="23">
        <v>30680</v>
      </c>
    </row>
    <row r="8" spans="1:37" s="7" customFormat="1" ht="12.75" x14ac:dyDescent="0.2">
      <c r="A8" s="36" t="s">
        <v>12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16000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45">
        <v>0</v>
      </c>
      <c r="AG8" s="45"/>
      <c r="AH8" s="23">
        <v>0</v>
      </c>
    </row>
    <row r="9" spans="1:37" s="7" customFormat="1" ht="12.75" x14ac:dyDescent="0.2">
      <c r="A9" s="36" t="s">
        <v>13</v>
      </c>
      <c r="B9" s="23">
        <v>1036</v>
      </c>
      <c r="C9" s="23">
        <v>2620</v>
      </c>
      <c r="D9" s="23">
        <v>1964</v>
      </c>
      <c r="E9" s="23">
        <v>2800</v>
      </c>
      <c r="F9" s="23">
        <v>4274</v>
      </c>
      <c r="G9" s="23">
        <v>5617</v>
      </c>
      <c r="H9" s="23">
        <v>5459</v>
      </c>
      <c r="I9" s="23">
        <v>7060</v>
      </c>
      <c r="J9" s="23">
        <v>6222</v>
      </c>
      <c r="K9" s="23">
        <v>14003</v>
      </c>
      <c r="L9" s="23">
        <v>10194</v>
      </c>
      <c r="M9" s="23">
        <v>10658</v>
      </c>
      <c r="N9" s="23">
        <v>10661</v>
      </c>
      <c r="O9" s="23">
        <v>9548</v>
      </c>
      <c r="P9" s="23">
        <v>8051.19067</v>
      </c>
      <c r="Q9" s="23">
        <v>9651</v>
      </c>
      <c r="R9" s="23">
        <v>12849</v>
      </c>
      <c r="S9" s="23">
        <v>15800</v>
      </c>
      <c r="T9" s="23">
        <v>12094</v>
      </c>
      <c r="U9" s="23">
        <v>16902</v>
      </c>
      <c r="V9" s="23">
        <v>25163</v>
      </c>
      <c r="W9" s="23">
        <v>25248</v>
      </c>
      <c r="X9" s="23">
        <v>12061</v>
      </c>
      <c r="Y9" s="23">
        <v>29490</v>
      </c>
      <c r="Z9" s="23">
        <v>31077</v>
      </c>
      <c r="AA9" s="23">
        <v>35549.620999999999</v>
      </c>
      <c r="AB9" s="23">
        <v>28119</v>
      </c>
      <c r="AC9" s="23">
        <v>32473</v>
      </c>
      <c r="AD9" s="23">
        <v>35247</v>
      </c>
      <c r="AE9" s="23">
        <v>45525</v>
      </c>
      <c r="AF9" s="45">
        <v>43407</v>
      </c>
      <c r="AG9" s="45">
        <v>32696</v>
      </c>
      <c r="AH9" s="23">
        <v>38639</v>
      </c>
    </row>
    <row r="10" spans="1:37" s="7" customFormat="1" ht="12.75" x14ac:dyDescent="0.2">
      <c r="A10" s="37" t="s">
        <v>14</v>
      </c>
      <c r="B10" s="17">
        <v>25494</v>
      </c>
      <c r="C10" s="17">
        <v>64547</v>
      </c>
      <c r="D10" s="17">
        <v>124255</v>
      </c>
      <c r="E10" s="17">
        <v>123769</v>
      </c>
      <c r="F10" s="17">
        <v>119826</v>
      </c>
      <c r="G10" s="17">
        <v>84757</v>
      </c>
      <c r="H10" s="17">
        <v>103928</v>
      </c>
      <c r="I10" s="17">
        <v>415252</v>
      </c>
      <c r="J10" s="17">
        <v>418389</v>
      </c>
      <c r="K10" s="17">
        <v>441672</v>
      </c>
      <c r="L10" s="17">
        <v>410893</v>
      </c>
      <c r="M10" s="17">
        <v>421012</v>
      </c>
      <c r="N10" s="17">
        <v>366374</v>
      </c>
      <c r="O10" s="17">
        <v>379965</v>
      </c>
      <c r="P10" s="17">
        <v>355225.59255999996</v>
      </c>
      <c r="Q10" s="17">
        <v>380816.8</v>
      </c>
      <c r="R10" s="17">
        <v>404960.8</v>
      </c>
      <c r="S10" s="17">
        <v>353217.4</v>
      </c>
      <c r="T10" s="17">
        <v>373304</v>
      </c>
      <c r="U10" s="17">
        <v>388431</v>
      </c>
      <c r="V10" s="17">
        <v>400137</v>
      </c>
      <c r="W10" s="17">
        <v>843301</v>
      </c>
      <c r="X10" s="17">
        <v>795619</v>
      </c>
      <c r="Y10" s="17">
        <v>824068</v>
      </c>
      <c r="Z10" s="17">
        <v>785968</v>
      </c>
      <c r="AA10" s="17">
        <v>758608.46799999999</v>
      </c>
      <c r="AB10" s="17">
        <v>720084</v>
      </c>
      <c r="AC10" s="17">
        <v>737398</v>
      </c>
      <c r="AD10" s="17">
        <v>672714</v>
      </c>
      <c r="AE10" s="17">
        <v>616444</v>
      </c>
      <c r="AF10" s="66">
        <v>708827</v>
      </c>
      <c r="AG10" s="66">
        <v>700489</v>
      </c>
      <c r="AH10" s="17">
        <f>SUM(AH3:AH9)</f>
        <v>1403527</v>
      </c>
    </row>
    <row r="11" spans="1:37" s="7" customFormat="1" ht="12.75" x14ac:dyDescent="0.2">
      <c r="A11" s="38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7"/>
      <c r="AG11" s="67"/>
      <c r="AH11" s="6"/>
    </row>
    <row r="12" spans="1:37" s="8" customFormat="1" ht="12.75" x14ac:dyDescent="0.2">
      <c r="A12" s="36" t="s">
        <v>8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19036</v>
      </c>
      <c r="Y12" s="23">
        <v>19631</v>
      </c>
      <c r="Z12" s="23">
        <v>20146</v>
      </c>
      <c r="AA12" s="23">
        <v>20615.289000000001</v>
      </c>
      <c r="AB12" s="23">
        <v>20990</v>
      </c>
      <c r="AC12" s="23">
        <v>21334</v>
      </c>
      <c r="AD12" s="23">
        <v>21677</v>
      </c>
      <c r="AE12" s="45">
        <v>22031</v>
      </c>
      <c r="AF12" s="45">
        <v>0</v>
      </c>
      <c r="AG12" s="23">
        <v>0</v>
      </c>
      <c r="AH12" s="23">
        <v>0</v>
      </c>
      <c r="AI12" s="7"/>
      <c r="AJ12" s="7"/>
      <c r="AK12" s="7"/>
    </row>
    <row r="13" spans="1:37" s="8" customFormat="1" ht="12.75" x14ac:dyDescent="0.2">
      <c r="A13" s="36" t="s">
        <v>15</v>
      </c>
      <c r="B13" s="23">
        <v>108</v>
      </c>
      <c r="C13" s="23">
        <v>80</v>
      </c>
      <c r="D13" s="23">
        <v>179</v>
      </c>
      <c r="E13" s="23">
        <v>20</v>
      </c>
      <c r="F13" s="23">
        <v>292</v>
      </c>
      <c r="G13" s="23">
        <v>319</v>
      </c>
      <c r="H13" s="23">
        <v>351</v>
      </c>
      <c r="I13" s="23">
        <v>351</v>
      </c>
      <c r="J13" s="23">
        <v>392</v>
      </c>
      <c r="K13" s="23">
        <v>406</v>
      </c>
      <c r="L13" s="23">
        <v>417</v>
      </c>
      <c r="M13" s="23">
        <v>417</v>
      </c>
      <c r="N13" s="23">
        <v>417</v>
      </c>
      <c r="O13" s="23" t="s">
        <v>46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45">
        <v>0</v>
      </c>
      <c r="AG13" s="23">
        <v>0</v>
      </c>
      <c r="AH13" s="23">
        <v>0</v>
      </c>
      <c r="AI13" s="7"/>
      <c r="AJ13" s="7"/>
      <c r="AK13" s="7"/>
    </row>
    <row r="14" spans="1:37" s="7" customFormat="1" ht="12.75" x14ac:dyDescent="0.2">
      <c r="A14" s="36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87</v>
      </c>
      <c r="H14" s="23">
        <v>84</v>
      </c>
      <c r="I14" s="23">
        <v>69</v>
      </c>
      <c r="J14" s="23">
        <v>154</v>
      </c>
      <c r="K14" s="23">
        <v>140</v>
      </c>
      <c r="L14" s="23">
        <v>195</v>
      </c>
      <c r="M14" s="23">
        <v>272</v>
      </c>
      <c r="N14" s="23">
        <v>329</v>
      </c>
      <c r="O14" s="23">
        <v>689</v>
      </c>
      <c r="P14" s="23">
        <v>659</v>
      </c>
      <c r="Q14" s="23">
        <v>592</v>
      </c>
      <c r="R14" s="23">
        <v>556</v>
      </c>
      <c r="S14" s="23">
        <v>646</v>
      </c>
      <c r="T14" s="23">
        <v>753</v>
      </c>
      <c r="U14" s="23">
        <v>1319</v>
      </c>
      <c r="V14" s="23">
        <v>1056</v>
      </c>
      <c r="W14" s="23">
        <v>1061</v>
      </c>
      <c r="X14" s="23">
        <v>10875</v>
      </c>
      <c r="Y14" s="23">
        <v>9777</v>
      </c>
      <c r="Z14" s="23">
        <v>1119</v>
      </c>
      <c r="AA14" s="23">
        <v>1576.924</v>
      </c>
      <c r="AB14" s="23">
        <v>1485</v>
      </c>
      <c r="AC14" s="23">
        <v>1978</v>
      </c>
      <c r="AD14" s="23">
        <v>3600</v>
      </c>
      <c r="AE14" s="23">
        <v>4525</v>
      </c>
      <c r="AF14" s="45">
        <v>3280</v>
      </c>
      <c r="AG14" s="23">
        <v>2978</v>
      </c>
      <c r="AH14" s="23">
        <v>3064</v>
      </c>
    </row>
    <row r="15" spans="1:37" s="7" customFormat="1" ht="12.75" x14ac:dyDescent="0.2">
      <c r="A15" s="36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1256</v>
      </c>
      <c r="Q15" s="23">
        <v>949.2</v>
      </c>
      <c r="R15" s="23">
        <v>1946.2</v>
      </c>
      <c r="S15" s="23">
        <v>2678.6</v>
      </c>
      <c r="T15" s="23">
        <v>2777.8</v>
      </c>
      <c r="U15" s="23">
        <v>2411</v>
      </c>
      <c r="V15" s="23">
        <v>2783</v>
      </c>
      <c r="W15" s="23">
        <v>2136</v>
      </c>
      <c r="X15" s="23">
        <v>1774</v>
      </c>
      <c r="Y15" s="23">
        <v>1999</v>
      </c>
      <c r="Z15" s="23">
        <v>1459</v>
      </c>
      <c r="AA15" s="23">
        <v>3617.5320000000002</v>
      </c>
      <c r="AB15" s="23">
        <v>2952</v>
      </c>
      <c r="AC15" s="23">
        <v>3040</v>
      </c>
      <c r="AD15" s="23">
        <v>3252</v>
      </c>
      <c r="AE15" s="23">
        <v>3441</v>
      </c>
      <c r="AF15" s="45">
        <v>4449</v>
      </c>
      <c r="AG15" s="23">
        <v>4312</v>
      </c>
      <c r="AH15" s="23">
        <v>8090</v>
      </c>
    </row>
    <row r="16" spans="1:37" s="7" customFormat="1" ht="12.75" x14ac:dyDescent="0.2">
      <c r="A16" s="36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526</v>
      </c>
      <c r="M16" s="23" t="s">
        <v>46</v>
      </c>
      <c r="N16" s="23">
        <v>13</v>
      </c>
      <c r="O16" s="23">
        <v>14</v>
      </c>
      <c r="P16" s="23">
        <v>286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5264</v>
      </c>
      <c r="X16" s="23">
        <v>4168</v>
      </c>
      <c r="Y16" s="23">
        <v>4011</v>
      </c>
      <c r="Z16" s="23">
        <v>3735</v>
      </c>
      <c r="AA16" s="23">
        <v>4122.1109999999999</v>
      </c>
      <c r="AB16" s="23">
        <v>4272</v>
      </c>
      <c r="AC16" s="23">
        <v>4346</v>
      </c>
      <c r="AD16" s="23">
        <v>3079</v>
      </c>
      <c r="AE16" s="23">
        <v>4202</v>
      </c>
      <c r="AF16" s="45">
        <v>7213</v>
      </c>
      <c r="AG16" s="23">
        <v>7272</v>
      </c>
      <c r="AH16" s="23">
        <v>9888</v>
      </c>
    </row>
    <row r="17" spans="1:37" s="7" customFormat="1" ht="12.75" x14ac:dyDescent="0.2">
      <c r="A17" s="37" t="s">
        <v>19</v>
      </c>
      <c r="B17" s="17">
        <v>108</v>
      </c>
      <c r="C17" s="17">
        <v>80</v>
      </c>
      <c r="D17" s="17">
        <v>179</v>
      </c>
      <c r="E17" s="17">
        <v>20</v>
      </c>
      <c r="F17" s="17">
        <v>292</v>
      </c>
      <c r="G17" s="17">
        <v>406</v>
      </c>
      <c r="H17" s="17">
        <v>435</v>
      </c>
      <c r="I17" s="17">
        <v>420</v>
      </c>
      <c r="J17" s="17">
        <v>546</v>
      </c>
      <c r="K17" s="17">
        <v>546</v>
      </c>
      <c r="L17" s="17">
        <v>1138</v>
      </c>
      <c r="M17" s="17">
        <v>689</v>
      </c>
      <c r="N17" s="17">
        <v>759</v>
      </c>
      <c r="O17" s="17">
        <v>703</v>
      </c>
      <c r="P17" s="17">
        <v>2201</v>
      </c>
      <c r="Q17" s="17">
        <v>1541.2</v>
      </c>
      <c r="R17" s="17">
        <v>2502.1999999999998</v>
      </c>
      <c r="S17" s="17">
        <v>3324.6</v>
      </c>
      <c r="T17" s="17">
        <v>3530.8</v>
      </c>
      <c r="U17" s="17">
        <v>3730</v>
      </c>
      <c r="V17" s="17">
        <v>3839</v>
      </c>
      <c r="W17" s="17">
        <v>8461</v>
      </c>
      <c r="X17" s="17">
        <v>35853</v>
      </c>
      <c r="Y17" s="17">
        <v>35418</v>
      </c>
      <c r="Z17" s="17">
        <v>26459</v>
      </c>
      <c r="AA17" s="17">
        <v>29931.856</v>
      </c>
      <c r="AB17" s="17">
        <v>29699</v>
      </c>
      <c r="AC17" s="17">
        <v>30698</v>
      </c>
      <c r="AD17" s="17">
        <v>31608</v>
      </c>
      <c r="AE17" s="17">
        <v>34199</v>
      </c>
      <c r="AF17" s="66">
        <v>14942</v>
      </c>
      <c r="AG17" s="17">
        <v>14562</v>
      </c>
      <c r="AH17" s="17">
        <f>SUM(AH14:AH16)</f>
        <v>21042</v>
      </c>
    </row>
    <row r="18" spans="1:37" s="8" customFormat="1" x14ac:dyDescent="0.25">
      <c r="A18" s="39"/>
      <c r="B18"/>
      <c r="C18"/>
      <c r="D18"/>
      <c r="E18"/>
      <c r="F1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68"/>
      <c r="AG18" s="68"/>
      <c r="AI18" s="7"/>
      <c r="AJ18" s="7"/>
      <c r="AK18" s="7"/>
    </row>
    <row r="19" spans="1:37" s="7" customFormat="1" ht="12.75" x14ac:dyDescent="0.2">
      <c r="A19" s="36" t="s">
        <v>20</v>
      </c>
      <c r="B19" s="23">
        <v>5409</v>
      </c>
      <c r="C19" s="23">
        <v>9832</v>
      </c>
      <c r="D19" s="23">
        <v>23480</v>
      </c>
      <c r="E19" s="23">
        <v>25560</v>
      </c>
      <c r="F19" s="23">
        <v>24806</v>
      </c>
      <c r="G19" s="23">
        <v>26088</v>
      </c>
      <c r="H19" s="23">
        <v>26054</v>
      </c>
      <c r="I19" s="23">
        <v>26946</v>
      </c>
      <c r="J19" s="23">
        <v>28119</v>
      </c>
      <c r="K19" s="23">
        <v>23914</v>
      </c>
      <c r="L19" s="23">
        <v>29835</v>
      </c>
      <c r="M19" s="23">
        <v>31429</v>
      </c>
      <c r="N19" s="23">
        <v>38050</v>
      </c>
      <c r="O19" s="23">
        <v>38680</v>
      </c>
      <c r="P19" s="23">
        <v>42292</v>
      </c>
      <c r="Q19" s="23">
        <v>44025</v>
      </c>
      <c r="R19" s="23">
        <v>45780</v>
      </c>
      <c r="S19" s="23">
        <v>48020</v>
      </c>
      <c r="T19" s="23">
        <v>47691</v>
      </c>
      <c r="U19" s="23">
        <v>46770</v>
      </c>
      <c r="V19" s="23">
        <v>49742</v>
      </c>
      <c r="W19" s="23">
        <v>51248</v>
      </c>
      <c r="X19" s="23">
        <v>51258</v>
      </c>
      <c r="Y19" s="23">
        <v>58483</v>
      </c>
      <c r="Z19" s="23">
        <v>63746</v>
      </c>
      <c r="AA19" s="23">
        <v>64319.955000000002</v>
      </c>
      <c r="AB19" s="23">
        <v>62332</v>
      </c>
      <c r="AC19" s="23">
        <v>62147</v>
      </c>
      <c r="AD19" s="23">
        <v>69557</v>
      </c>
      <c r="AE19" s="23">
        <v>73362</v>
      </c>
      <c r="AF19" s="23">
        <v>74273</v>
      </c>
      <c r="AG19" s="52">
        <v>75248</v>
      </c>
      <c r="AH19" s="23">
        <v>78246</v>
      </c>
    </row>
    <row r="20" spans="1:37" s="8" customFormat="1" ht="12.75" x14ac:dyDescent="0.2">
      <c r="A20" s="36" t="s">
        <v>21</v>
      </c>
      <c r="B20" s="23">
        <v>103935</v>
      </c>
      <c r="C20" s="23">
        <v>137776</v>
      </c>
      <c r="D20" s="23">
        <v>208572</v>
      </c>
      <c r="E20" s="23">
        <v>206196</v>
      </c>
      <c r="F20" s="23">
        <v>202955</v>
      </c>
      <c r="G20" s="23">
        <v>247982</v>
      </c>
      <c r="H20" s="23">
        <v>245026</v>
      </c>
      <c r="I20" s="23">
        <v>281432</v>
      </c>
      <c r="J20" s="23">
        <v>279934</v>
      </c>
      <c r="K20" s="23">
        <v>286051</v>
      </c>
      <c r="L20" s="23">
        <v>327145</v>
      </c>
      <c r="M20" s="23">
        <v>323366</v>
      </c>
      <c r="N20" s="23">
        <v>380389</v>
      </c>
      <c r="O20" s="23">
        <v>380842</v>
      </c>
      <c r="P20" s="23">
        <v>482464</v>
      </c>
      <c r="Q20" s="23">
        <v>476831</v>
      </c>
      <c r="R20" s="23">
        <v>472714</v>
      </c>
      <c r="S20" s="23">
        <v>576044</v>
      </c>
      <c r="T20" s="23">
        <v>571561</v>
      </c>
      <c r="U20" s="23">
        <v>567939</v>
      </c>
      <c r="V20" s="23">
        <v>566400</v>
      </c>
      <c r="W20" s="23">
        <v>563223</v>
      </c>
      <c r="X20" s="23">
        <v>600642</v>
      </c>
      <c r="Y20" s="23">
        <v>595949</v>
      </c>
      <c r="Z20" s="23">
        <v>593183</v>
      </c>
      <c r="AA20" s="23">
        <v>667992.80200000003</v>
      </c>
      <c r="AB20" s="23">
        <v>751909</v>
      </c>
      <c r="AC20" s="23">
        <v>768621</v>
      </c>
      <c r="AD20" s="23">
        <v>854406</v>
      </c>
      <c r="AE20" s="23">
        <v>850914</v>
      </c>
      <c r="AF20" s="23">
        <v>849634</v>
      </c>
      <c r="AG20" s="52">
        <v>958561</v>
      </c>
      <c r="AH20" s="23">
        <v>1122557</v>
      </c>
      <c r="AI20" s="7"/>
      <c r="AJ20" s="7"/>
      <c r="AK20" s="7"/>
    </row>
    <row r="21" spans="1:37" s="8" customFormat="1" ht="12.75" x14ac:dyDescent="0.2">
      <c r="A21" s="40" t="s">
        <v>22</v>
      </c>
      <c r="B21" s="33">
        <v>109452</v>
      </c>
      <c r="C21" s="33">
        <v>147688</v>
      </c>
      <c r="D21" s="33">
        <v>232231</v>
      </c>
      <c r="E21" s="33">
        <v>231776</v>
      </c>
      <c r="F21" s="33">
        <v>228053</v>
      </c>
      <c r="G21" s="33">
        <v>274476</v>
      </c>
      <c r="H21" s="33">
        <v>271515</v>
      </c>
      <c r="I21" s="33">
        <v>308798</v>
      </c>
      <c r="J21" s="33">
        <v>308599</v>
      </c>
      <c r="K21" s="33">
        <v>310511</v>
      </c>
      <c r="L21" s="33">
        <v>358118</v>
      </c>
      <c r="M21" s="33">
        <v>355484</v>
      </c>
      <c r="N21" s="33">
        <v>419198</v>
      </c>
      <c r="O21" s="33">
        <v>420225</v>
      </c>
      <c r="P21" s="33">
        <v>526957</v>
      </c>
      <c r="Q21" s="33">
        <v>522397.2</v>
      </c>
      <c r="R21" s="33">
        <v>520996.2</v>
      </c>
      <c r="S21" s="33">
        <v>627388.6</v>
      </c>
      <c r="T21" s="33">
        <v>622782.80000000005</v>
      </c>
      <c r="U21" s="33">
        <v>618439</v>
      </c>
      <c r="V21" s="33">
        <v>619981</v>
      </c>
      <c r="W21" s="33">
        <v>622932</v>
      </c>
      <c r="X21" s="33">
        <v>687753</v>
      </c>
      <c r="Y21" s="33">
        <v>689850</v>
      </c>
      <c r="Z21" s="33">
        <v>683388</v>
      </c>
      <c r="AA21" s="33">
        <v>762244.61300000001</v>
      </c>
      <c r="AB21" s="33">
        <v>843940</v>
      </c>
      <c r="AC21" s="33">
        <v>861466</v>
      </c>
      <c r="AD21" s="33">
        <v>955571</v>
      </c>
      <c r="AE21" s="33">
        <v>958475</v>
      </c>
      <c r="AF21" s="33">
        <v>938849</v>
      </c>
      <c r="AG21" s="55">
        <v>1048371</v>
      </c>
      <c r="AH21" s="55">
        <f>AH17+AH19+AH20</f>
        <v>1221845</v>
      </c>
      <c r="AI21" s="7"/>
      <c r="AJ21" s="7"/>
      <c r="AK21" s="7"/>
    </row>
    <row r="22" spans="1:37" s="7" customFormat="1" ht="12.75" x14ac:dyDescent="0.2">
      <c r="A22" s="41"/>
      <c r="AF22" s="69"/>
      <c r="AG22" s="69"/>
    </row>
    <row r="23" spans="1:37" s="7" customFormat="1" ht="12.75" x14ac:dyDescent="0.2">
      <c r="A23" s="40" t="s">
        <v>23</v>
      </c>
      <c r="B23" s="33">
        <v>134946</v>
      </c>
      <c r="C23" s="33">
        <v>212235</v>
      </c>
      <c r="D23" s="33">
        <v>356486</v>
      </c>
      <c r="E23" s="33">
        <v>355545</v>
      </c>
      <c r="F23" s="33">
        <v>347879</v>
      </c>
      <c r="G23" s="33">
        <v>359233</v>
      </c>
      <c r="H23" s="33">
        <v>375443</v>
      </c>
      <c r="I23" s="33">
        <v>724050</v>
      </c>
      <c r="J23" s="33">
        <v>726988</v>
      </c>
      <c r="K23" s="33">
        <v>752183</v>
      </c>
      <c r="L23" s="33">
        <v>769011</v>
      </c>
      <c r="M23" s="33">
        <v>776496</v>
      </c>
      <c r="N23" s="33">
        <v>785572</v>
      </c>
      <c r="O23" s="33">
        <v>800190</v>
      </c>
      <c r="P23" s="33">
        <v>882182.59256000002</v>
      </c>
      <c r="Q23" s="33">
        <v>903214</v>
      </c>
      <c r="R23" s="33">
        <v>925957</v>
      </c>
      <c r="S23" s="33">
        <v>980606</v>
      </c>
      <c r="T23" s="33">
        <v>996086.8</v>
      </c>
      <c r="U23" s="33">
        <v>1006870</v>
      </c>
      <c r="V23" s="33">
        <v>1020118</v>
      </c>
      <c r="W23" s="33">
        <v>1466233</v>
      </c>
      <c r="X23" s="33">
        <v>1483372</v>
      </c>
      <c r="Y23" s="33">
        <v>1513918</v>
      </c>
      <c r="Z23" s="33">
        <v>1469356</v>
      </c>
      <c r="AA23" s="33">
        <v>1520853.081</v>
      </c>
      <c r="AB23" s="33">
        <v>1564024</v>
      </c>
      <c r="AC23" s="33">
        <v>1598864</v>
      </c>
      <c r="AD23" s="33">
        <v>1628285</v>
      </c>
      <c r="AE23" s="33">
        <v>1574919</v>
      </c>
      <c r="AF23" s="33">
        <v>1647676</v>
      </c>
      <c r="AG23" s="55">
        <v>1748860</v>
      </c>
      <c r="AH23" s="55">
        <f>AH10+AH21</f>
        <v>2625372</v>
      </c>
    </row>
    <row r="24" spans="1:37" s="8" customFormat="1" ht="12.75" x14ac:dyDescent="0.2">
      <c r="A24" s="4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69"/>
      <c r="AG24" s="69"/>
      <c r="AI24" s="7"/>
      <c r="AJ24" s="7"/>
      <c r="AK24" s="7"/>
    </row>
    <row r="25" spans="1:37" s="7" customFormat="1" ht="12.75" x14ac:dyDescent="0.2">
      <c r="A25" s="19" t="s">
        <v>6</v>
      </c>
      <c r="B25" s="19" t="s">
        <v>119</v>
      </c>
      <c r="C25" s="19" t="s">
        <v>120</v>
      </c>
      <c r="D25" s="44" t="s">
        <v>121</v>
      </c>
      <c r="E25" s="44">
        <v>40999</v>
      </c>
      <c r="F25" s="44">
        <v>41090</v>
      </c>
      <c r="G25" s="44">
        <v>41182</v>
      </c>
      <c r="H25" s="44">
        <v>41274</v>
      </c>
      <c r="I25" s="44">
        <v>41364</v>
      </c>
      <c r="J25" s="44">
        <v>41455</v>
      </c>
      <c r="K25" s="44">
        <v>41547</v>
      </c>
      <c r="L25" s="44">
        <v>41639</v>
      </c>
      <c r="M25" s="44" t="s">
        <v>122</v>
      </c>
      <c r="N25" s="44" t="s">
        <v>123</v>
      </c>
      <c r="O25" s="44" t="s">
        <v>124</v>
      </c>
      <c r="P25" s="44" t="s">
        <v>125</v>
      </c>
      <c r="Q25" s="44" t="s">
        <v>126</v>
      </c>
      <c r="R25" s="44" t="s">
        <v>127</v>
      </c>
      <c r="S25" s="44" t="s">
        <v>128</v>
      </c>
      <c r="T25" s="44" t="s">
        <v>129</v>
      </c>
      <c r="U25" s="44" t="s">
        <v>130</v>
      </c>
      <c r="V25" s="44" t="s">
        <v>131</v>
      </c>
      <c r="W25" s="44" t="s">
        <v>132</v>
      </c>
      <c r="X25" s="44" t="s">
        <v>133</v>
      </c>
      <c r="Y25" s="44" t="s">
        <v>134</v>
      </c>
      <c r="Z25" s="44" t="s">
        <v>135</v>
      </c>
      <c r="AA25" s="44" t="s">
        <v>136</v>
      </c>
      <c r="AB25" s="44" t="s">
        <v>137</v>
      </c>
      <c r="AC25" s="44" t="s">
        <v>138</v>
      </c>
      <c r="AD25" s="44" t="s">
        <v>139</v>
      </c>
      <c r="AE25" s="44" t="s">
        <v>224</v>
      </c>
      <c r="AF25" s="70">
        <v>43465</v>
      </c>
      <c r="AG25" s="19">
        <v>43555</v>
      </c>
      <c r="AH25" s="19" t="s">
        <v>233</v>
      </c>
    </row>
    <row r="26" spans="1:37" s="8" customFormat="1" ht="12.75" x14ac:dyDescent="0.2">
      <c r="A26" s="23" t="s">
        <v>24</v>
      </c>
      <c r="B26" s="23">
        <v>3756</v>
      </c>
      <c r="C26" s="23">
        <v>4410</v>
      </c>
      <c r="D26" s="23">
        <v>6024</v>
      </c>
      <c r="E26" s="23">
        <v>4978</v>
      </c>
      <c r="F26" s="23">
        <v>3645</v>
      </c>
      <c r="G26" s="23">
        <v>3813</v>
      </c>
      <c r="H26" s="23">
        <v>4289</v>
      </c>
      <c r="I26" s="23">
        <v>5314</v>
      </c>
      <c r="J26" s="23">
        <v>4818</v>
      </c>
      <c r="K26" s="23">
        <v>3304</v>
      </c>
      <c r="L26" s="23">
        <v>6941</v>
      </c>
      <c r="M26" s="23">
        <v>4523</v>
      </c>
      <c r="N26" s="23">
        <v>4415</v>
      </c>
      <c r="O26" s="23">
        <v>4810</v>
      </c>
      <c r="P26" s="23">
        <v>6828</v>
      </c>
      <c r="Q26" s="23">
        <v>4376</v>
      </c>
      <c r="R26" s="23">
        <v>5258</v>
      </c>
      <c r="S26" s="23">
        <v>6915</v>
      </c>
      <c r="T26" s="23">
        <v>6454</v>
      </c>
      <c r="U26" s="23">
        <v>7657</v>
      </c>
      <c r="V26" s="23">
        <v>5880</v>
      </c>
      <c r="W26" s="23">
        <v>6784</v>
      </c>
      <c r="X26" s="23">
        <v>6254</v>
      </c>
      <c r="Y26" s="23">
        <v>9392</v>
      </c>
      <c r="Z26" s="23">
        <v>5705</v>
      </c>
      <c r="AA26" s="23">
        <v>6780.6139999999996</v>
      </c>
      <c r="AB26" s="23">
        <v>8518</v>
      </c>
      <c r="AC26" s="23">
        <v>10903</v>
      </c>
      <c r="AD26" s="23">
        <v>17054</v>
      </c>
      <c r="AE26" s="23">
        <v>15010</v>
      </c>
      <c r="AF26" s="63">
        <v>13623</v>
      </c>
      <c r="AG26" s="52">
        <v>12543</v>
      </c>
      <c r="AH26" s="23">
        <v>14660</v>
      </c>
      <c r="AI26" s="7"/>
      <c r="AJ26" s="7"/>
      <c r="AK26" s="7"/>
    </row>
    <row r="27" spans="1:37" s="7" customFormat="1" ht="12.75" x14ac:dyDescent="0.2">
      <c r="A27" s="23" t="s">
        <v>25</v>
      </c>
      <c r="B27" s="23">
        <v>8206</v>
      </c>
      <c r="C27" s="23">
        <v>12609</v>
      </c>
      <c r="D27" s="23">
        <v>10555</v>
      </c>
      <c r="E27" s="23">
        <v>9826</v>
      </c>
      <c r="F27" s="23">
        <v>9367</v>
      </c>
      <c r="G27" s="23">
        <v>4760</v>
      </c>
      <c r="H27" s="23">
        <v>5030</v>
      </c>
      <c r="I27" s="23">
        <v>5801</v>
      </c>
      <c r="J27" s="23">
        <v>7220</v>
      </c>
      <c r="K27" s="23">
        <v>9210</v>
      </c>
      <c r="L27" s="23">
        <v>10877</v>
      </c>
      <c r="M27" s="23">
        <v>12684</v>
      </c>
      <c r="N27" s="23">
        <v>11951</v>
      </c>
      <c r="O27" s="23">
        <v>11641</v>
      </c>
      <c r="P27" s="23">
        <v>12721.018129999995</v>
      </c>
      <c r="Q27" s="23">
        <v>11475</v>
      </c>
      <c r="R27" s="23">
        <v>11847</v>
      </c>
      <c r="S27" s="23">
        <v>11797</v>
      </c>
      <c r="T27" s="23">
        <v>11917</v>
      </c>
      <c r="U27" s="23">
        <v>14166</v>
      </c>
      <c r="V27" s="23">
        <v>20725</v>
      </c>
      <c r="W27" s="23">
        <v>27305</v>
      </c>
      <c r="X27" s="23">
        <v>34499</v>
      </c>
      <c r="Y27" s="23">
        <v>38394</v>
      </c>
      <c r="Z27" s="23">
        <v>36249</v>
      </c>
      <c r="AA27" s="23">
        <v>34135</v>
      </c>
      <c r="AB27" s="23">
        <v>31783</v>
      </c>
      <c r="AC27" s="23">
        <v>41431</v>
      </c>
      <c r="AD27" s="23">
        <v>41468</v>
      </c>
      <c r="AE27" s="23">
        <v>41329</v>
      </c>
      <c r="AF27" s="63">
        <v>40720</v>
      </c>
      <c r="AG27" s="52">
        <v>54105</v>
      </c>
      <c r="AH27" s="23">
        <v>53640</v>
      </c>
    </row>
    <row r="28" spans="1:37" s="5" customFormat="1" ht="12.75" x14ac:dyDescent="0.2">
      <c r="A28" s="23" t="s">
        <v>26</v>
      </c>
      <c r="B28" s="23">
        <v>4328</v>
      </c>
      <c r="C28" s="23">
        <v>7197</v>
      </c>
      <c r="D28" s="23">
        <v>12298</v>
      </c>
      <c r="E28" s="23">
        <v>12375</v>
      </c>
      <c r="F28" s="23">
        <v>16437</v>
      </c>
      <c r="G28" s="23">
        <v>16313</v>
      </c>
      <c r="H28" s="23">
        <v>12741</v>
      </c>
      <c r="I28" s="23">
        <v>18329</v>
      </c>
      <c r="J28" s="23">
        <v>23740</v>
      </c>
      <c r="K28" s="23">
        <v>24131</v>
      </c>
      <c r="L28" s="23">
        <v>20089</v>
      </c>
      <c r="M28" s="23">
        <v>24926</v>
      </c>
      <c r="N28" s="23">
        <v>29515</v>
      </c>
      <c r="O28" s="23">
        <v>29612</v>
      </c>
      <c r="P28" s="23">
        <v>26307</v>
      </c>
      <c r="Q28" s="23">
        <v>29932</v>
      </c>
      <c r="R28" s="23">
        <v>32573</v>
      </c>
      <c r="S28" s="23">
        <v>38075</v>
      </c>
      <c r="T28" s="23">
        <v>28790</v>
      </c>
      <c r="U28" s="23">
        <v>32900</v>
      </c>
      <c r="V28" s="23">
        <v>39010</v>
      </c>
      <c r="W28" s="23">
        <v>40015</v>
      </c>
      <c r="X28" s="23">
        <v>31204</v>
      </c>
      <c r="Y28" s="23">
        <v>40805</v>
      </c>
      <c r="Z28" s="23">
        <v>43136</v>
      </c>
      <c r="AA28" s="23">
        <v>46370.243000000002</v>
      </c>
      <c r="AB28" s="23">
        <v>38869</v>
      </c>
      <c r="AC28" s="23">
        <v>45678</v>
      </c>
      <c r="AD28" s="23">
        <v>47970</v>
      </c>
      <c r="AE28" s="23">
        <v>53134</v>
      </c>
      <c r="AF28" s="63">
        <v>43801</v>
      </c>
      <c r="AG28" s="52">
        <v>53893</v>
      </c>
      <c r="AH28" s="23">
        <v>64876</v>
      </c>
      <c r="AI28" s="7"/>
      <c r="AJ28" s="7"/>
      <c r="AK28" s="7"/>
    </row>
    <row r="29" spans="1:37" s="7" customFormat="1" ht="12.75" x14ac:dyDescent="0.2">
      <c r="A29" s="23" t="s">
        <v>27</v>
      </c>
      <c r="B29" s="23">
        <v>1291</v>
      </c>
      <c r="C29" s="23">
        <v>1197</v>
      </c>
      <c r="D29" s="23">
        <v>1193</v>
      </c>
      <c r="E29" s="23">
        <v>1180</v>
      </c>
      <c r="F29" s="23">
        <v>1063</v>
      </c>
      <c r="G29" s="23">
        <v>1551</v>
      </c>
      <c r="H29" s="23">
        <v>1293</v>
      </c>
      <c r="I29" s="23">
        <v>1540</v>
      </c>
      <c r="J29" s="23">
        <v>1412</v>
      </c>
      <c r="K29" s="23">
        <v>1535</v>
      </c>
      <c r="L29" s="23">
        <v>1722</v>
      </c>
      <c r="M29" s="23">
        <v>1581</v>
      </c>
      <c r="N29" s="23">
        <v>3285</v>
      </c>
      <c r="O29" s="23">
        <v>3425</v>
      </c>
      <c r="P29" s="23">
        <v>8405</v>
      </c>
      <c r="Q29" s="23">
        <v>3553</v>
      </c>
      <c r="R29" s="23">
        <v>3920</v>
      </c>
      <c r="S29" s="23">
        <v>6089</v>
      </c>
      <c r="T29" s="23">
        <v>6292</v>
      </c>
      <c r="U29" s="23">
        <v>4035</v>
      </c>
      <c r="V29" s="23">
        <v>4392</v>
      </c>
      <c r="W29" s="23">
        <v>5514</v>
      </c>
      <c r="X29" s="23">
        <v>6368</v>
      </c>
      <c r="Y29" s="23">
        <v>6581</v>
      </c>
      <c r="Z29" s="23">
        <v>5664</v>
      </c>
      <c r="AA29" s="23">
        <v>8563.0540000000001</v>
      </c>
      <c r="AB29" s="23">
        <v>13194</v>
      </c>
      <c r="AC29" s="23">
        <v>11810</v>
      </c>
      <c r="AD29" s="23">
        <v>11676</v>
      </c>
      <c r="AE29" s="23">
        <v>12273</v>
      </c>
      <c r="AF29" s="63">
        <v>13455</v>
      </c>
      <c r="AG29" s="52">
        <v>11400</v>
      </c>
      <c r="AH29" s="23">
        <v>9755</v>
      </c>
    </row>
    <row r="30" spans="1:37" s="7" customFormat="1" ht="12.75" x14ac:dyDescent="0.2">
      <c r="A30" s="23" t="s">
        <v>28</v>
      </c>
      <c r="B30" s="23">
        <v>735</v>
      </c>
      <c r="C30" s="23">
        <v>1554</v>
      </c>
      <c r="D30" s="23">
        <v>2015</v>
      </c>
      <c r="E30" s="23">
        <v>1482</v>
      </c>
      <c r="F30" s="23">
        <v>1381</v>
      </c>
      <c r="G30" s="23">
        <v>1381</v>
      </c>
      <c r="H30" s="23">
        <v>2011</v>
      </c>
      <c r="I30" s="23">
        <v>1605</v>
      </c>
      <c r="J30" s="23">
        <v>1838</v>
      </c>
      <c r="K30" s="23">
        <v>3093</v>
      </c>
      <c r="L30" s="23">
        <v>3445</v>
      </c>
      <c r="M30" s="23">
        <v>2192</v>
      </c>
      <c r="N30" s="23">
        <v>1814</v>
      </c>
      <c r="O30" s="23">
        <v>784</v>
      </c>
      <c r="P30" s="23">
        <v>724</v>
      </c>
      <c r="Q30" s="23">
        <v>1406</v>
      </c>
      <c r="R30" s="23">
        <v>704</v>
      </c>
      <c r="S30" s="23">
        <v>79</v>
      </c>
      <c r="T30" s="23">
        <v>600</v>
      </c>
      <c r="U30" s="23">
        <v>1843</v>
      </c>
      <c r="V30" s="23">
        <v>2651</v>
      </c>
      <c r="W30" s="23">
        <v>3080</v>
      </c>
      <c r="X30" s="23">
        <v>2878</v>
      </c>
      <c r="Y30" s="23">
        <v>2519</v>
      </c>
      <c r="Z30" s="23">
        <v>63</v>
      </c>
      <c r="AA30" s="23">
        <v>39.073999999999998</v>
      </c>
      <c r="AB30" s="23">
        <v>485</v>
      </c>
      <c r="AC30" s="23">
        <v>1452</v>
      </c>
      <c r="AD30" s="23">
        <v>4039</v>
      </c>
      <c r="AE30" s="23">
        <v>1454</v>
      </c>
      <c r="AF30" s="63">
        <v>1206</v>
      </c>
      <c r="AG30" s="52">
        <v>1652</v>
      </c>
      <c r="AH30" s="23">
        <v>1719</v>
      </c>
    </row>
    <row r="31" spans="1:37" s="7" customFormat="1" ht="12.75" x14ac:dyDescent="0.2">
      <c r="A31" s="23" t="s">
        <v>29</v>
      </c>
      <c r="B31" s="23">
        <v>39072</v>
      </c>
      <c r="C31" s="23">
        <v>14467</v>
      </c>
      <c r="D31" s="23">
        <v>19927</v>
      </c>
      <c r="E31" s="23">
        <v>16013</v>
      </c>
      <c r="F31" s="23">
        <v>15636</v>
      </c>
      <c r="G31" s="23">
        <v>10743</v>
      </c>
      <c r="H31" s="23">
        <v>11417</v>
      </c>
      <c r="I31" s="23">
        <v>17601</v>
      </c>
      <c r="J31" s="23">
        <v>19643</v>
      </c>
      <c r="K31" s="23">
        <v>16920</v>
      </c>
      <c r="L31" s="23">
        <v>17660</v>
      </c>
      <c r="M31" s="23">
        <v>24886</v>
      </c>
      <c r="N31" s="23">
        <v>21440</v>
      </c>
      <c r="O31" s="23">
        <v>21843</v>
      </c>
      <c r="P31" s="23">
        <v>29372</v>
      </c>
      <c r="Q31" s="23">
        <v>29688</v>
      </c>
      <c r="R31" s="23">
        <v>27168</v>
      </c>
      <c r="S31" s="23">
        <v>36688</v>
      </c>
      <c r="T31" s="23">
        <v>28335</v>
      </c>
      <c r="U31" s="23">
        <v>28486</v>
      </c>
      <c r="V31" s="23">
        <v>33213</v>
      </c>
      <c r="W31" s="23">
        <v>28301</v>
      </c>
      <c r="X31" s="23">
        <v>23508</v>
      </c>
      <c r="Y31" s="23">
        <v>25812</v>
      </c>
      <c r="Z31" s="23">
        <v>37799</v>
      </c>
      <c r="AA31" s="23">
        <v>53580.188999999998</v>
      </c>
      <c r="AB31" s="23">
        <v>56087</v>
      </c>
      <c r="AC31" s="23">
        <v>44814</v>
      </c>
      <c r="AD31" s="23">
        <v>47828</v>
      </c>
      <c r="AE31" s="23">
        <v>48563</v>
      </c>
      <c r="AF31" s="63">
        <v>57099</v>
      </c>
      <c r="AG31" s="52">
        <v>49450</v>
      </c>
      <c r="AH31" s="23">
        <v>50793</v>
      </c>
    </row>
    <row r="32" spans="1:37" s="7" customFormat="1" ht="12.75" x14ac:dyDescent="0.2">
      <c r="A32" s="23" t="s">
        <v>30</v>
      </c>
      <c r="B32" s="23">
        <v>1641</v>
      </c>
      <c r="C32" s="23">
        <v>1551</v>
      </c>
      <c r="D32" s="23">
        <v>2614</v>
      </c>
      <c r="E32" s="23">
        <v>2684</v>
      </c>
      <c r="F32" s="23">
        <v>6119</v>
      </c>
      <c r="G32" s="23">
        <v>8147</v>
      </c>
      <c r="H32" s="23">
        <v>9057</v>
      </c>
      <c r="I32" s="23">
        <v>8161</v>
      </c>
      <c r="J32" s="23">
        <v>7977</v>
      </c>
      <c r="K32" s="23">
        <v>7580</v>
      </c>
      <c r="L32" s="23">
        <v>8550</v>
      </c>
      <c r="M32" s="23">
        <v>8734</v>
      </c>
      <c r="N32" s="23">
        <v>11874</v>
      </c>
      <c r="O32" s="23">
        <v>12880</v>
      </c>
      <c r="P32" s="23">
        <v>12434</v>
      </c>
      <c r="Q32" s="23">
        <v>10990</v>
      </c>
      <c r="R32" s="23">
        <v>13007</v>
      </c>
      <c r="S32" s="23">
        <v>12398</v>
      </c>
      <c r="T32" s="23">
        <v>10593</v>
      </c>
      <c r="U32" s="23">
        <v>9824</v>
      </c>
      <c r="V32" s="23">
        <v>9295</v>
      </c>
      <c r="W32" s="23">
        <v>8181</v>
      </c>
      <c r="X32" s="23">
        <v>7176</v>
      </c>
      <c r="Y32" s="23">
        <v>12696</v>
      </c>
      <c r="Z32" s="23">
        <v>8767</v>
      </c>
      <c r="AA32" s="23">
        <v>9195.0519999999997</v>
      </c>
      <c r="AB32" s="23">
        <v>8478</v>
      </c>
      <c r="AC32" s="23">
        <v>35376</v>
      </c>
      <c r="AD32" s="23">
        <v>42741</v>
      </c>
      <c r="AE32" s="23">
        <v>43279</v>
      </c>
      <c r="AF32" s="63">
        <v>40053</v>
      </c>
      <c r="AG32" s="52">
        <v>41031</v>
      </c>
      <c r="AH32" s="23">
        <v>37270</v>
      </c>
    </row>
    <row r="33" spans="1:37" s="7" customFormat="1" ht="12.75" hidden="1" x14ac:dyDescent="0.2">
      <c r="A33" s="23" t="s">
        <v>31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1276</v>
      </c>
      <c r="Q33" s="23">
        <v>0</v>
      </c>
      <c r="R33" s="23">
        <v>0</v>
      </c>
      <c r="S33" s="23">
        <v>0</v>
      </c>
      <c r="T33" s="23">
        <v>20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</row>
    <row r="34" spans="1:37" s="7" customFormat="1" ht="12.75" hidden="1" x14ac:dyDescent="0.2">
      <c r="A34" s="23" t="s">
        <v>32</v>
      </c>
      <c r="B34" s="23">
        <v>0</v>
      </c>
      <c r="C34" s="23">
        <v>11233</v>
      </c>
      <c r="D34" s="23">
        <v>3657</v>
      </c>
      <c r="E34" s="23">
        <v>3657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4822</v>
      </c>
      <c r="M34" s="23">
        <v>4822</v>
      </c>
      <c r="N34" s="23">
        <v>0</v>
      </c>
      <c r="O34" s="23" t="s">
        <v>46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</row>
    <row r="35" spans="1:37" s="7" customFormat="1" ht="12.75" x14ac:dyDescent="0.2">
      <c r="A35" s="23" t="s">
        <v>12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1125</v>
      </c>
      <c r="Y35" s="23">
        <v>1125</v>
      </c>
      <c r="Z35" s="23">
        <v>0</v>
      </c>
      <c r="AA35" s="23">
        <v>0</v>
      </c>
      <c r="AB35" s="23">
        <v>4211</v>
      </c>
      <c r="AC35" s="23">
        <v>0</v>
      </c>
      <c r="AD35" s="23">
        <v>0</v>
      </c>
      <c r="AE35" s="23">
        <v>0</v>
      </c>
      <c r="AF35" s="63">
        <v>2764</v>
      </c>
      <c r="AG35" s="52">
        <v>2764</v>
      </c>
      <c r="AH35" s="52">
        <v>0</v>
      </c>
    </row>
    <row r="36" spans="1:37" s="7" customFormat="1" ht="12.75" x14ac:dyDescent="0.2">
      <c r="A36" s="23" t="s">
        <v>33</v>
      </c>
      <c r="B36" s="23">
        <v>3273</v>
      </c>
      <c r="C36" s="23">
        <v>2245</v>
      </c>
      <c r="D36" s="23">
        <v>3628</v>
      </c>
      <c r="E36" s="23">
        <v>2012</v>
      </c>
      <c r="F36" s="23">
        <v>1753</v>
      </c>
      <c r="G36" s="23">
        <v>1165</v>
      </c>
      <c r="H36" s="23">
        <v>1294</v>
      </c>
      <c r="I36" s="23">
        <v>4052</v>
      </c>
      <c r="J36" s="23">
        <v>875</v>
      </c>
      <c r="K36" s="23">
        <v>4907</v>
      </c>
      <c r="L36" s="23">
        <v>5638</v>
      </c>
      <c r="M36" s="23">
        <v>5586</v>
      </c>
      <c r="N36" s="23">
        <v>2904</v>
      </c>
      <c r="O36" s="23">
        <v>2735</v>
      </c>
      <c r="P36" s="23">
        <v>3259</v>
      </c>
      <c r="Q36" s="23">
        <v>2376</v>
      </c>
      <c r="R36" s="23">
        <v>3719</v>
      </c>
      <c r="S36" s="23">
        <v>3751</v>
      </c>
      <c r="T36" s="23">
        <v>5865</v>
      </c>
      <c r="U36" s="23">
        <v>4814</v>
      </c>
      <c r="V36" s="23">
        <v>4535</v>
      </c>
      <c r="W36" s="23">
        <v>4004</v>
      </c>
      <c r="X36" s="23">
        <v>4110</v>
      </c>
      <c r="Y36" s="23">
        <v>4036</v>
      </c>
      <c r="Z36" s="23">
        <v>1777</v>
      </c>
      <c r="AA36" s="23">
        <v>5486</v>
      </c>
      <c r="AB36" s="23">
        <v>7613</v>
      </c>
      <c r="AC36" s="23">
        <v>11298</v>
      </c>
      <c r="AD36" s="23">
        <v>8497</v>
      </c>
      <c r="AE36" s="23">
        <v>6726</v>
      </c>
      <c r="AF36" s="63">
        <v>7979</v>
      </c>
      <c r="AG36" s="52">
        <v>17380</v>
      </c>
      <c r="AH36" s="23">
        <v>24884</v>
      </c>
    </row>
    <row r="37" spans="1:37" s="7" customFormat="1" ht="12.75" x14ac:dyDescent="0.2">
      <c r="A37" s="17" t="s">
        <v>34</v>
      </c>
      <c r="B37" s="17">
        <v>62302</v>
      </c>
      <c r="C37" s="17">
        <v>56463</v>
      </c>
      <c r="D37" s="17">
        <v>61911</v>
      </c>
      <c r="E37" s="17">
        <v>54207</v>
      </c>
      <c r="F37" s="17">
        <v>55401</v>
      </c>
      <c r="G37" s="17">
        <v>47873</v>
      </c>
      <c r="H37" s="17">
        <v>47132</v>
      </c>
      <c r="I37" s="17">
        <v>62403</v>
      </c>
      <c r="J37" s="17">
        <v>67523</v>
      </c>
      <c r="K37" s="17">
        <v>70680</v>
      </c>
      <c r="L37" s="17">
        <v>79744</v>
      </c>
      <c r="M37" s="17">
        <v>89934</v>
      </c>
      <c r="N37" s="17">
        <v>87198</v>
      </c>
      <c r="O37" s="17">
        <v>87730</v>
      </c>
      <c r="P37" s="17">
        <v>101326.01813</v>
      </c>
      <c r="Q37" s="17">
        <v>93796</v>
      </c>
      <c r="R37" s="17">
        <v>98196</v>
      </c>
      <c r="S37" s="17">
        <v>115792</v>
      </c>
      <c r="T37" s="17">
        <v>98866</v>
      </c>
      <c r="U37" s="17">
        <v>103725</v>
      </c>
      <c r="V37" s="17">
        <v>119701</v>
      </c>
      <c r="W37" s="17">
        <v>123184</v>
      </c>
      <c r="X37" s="17">
        <v>117122</v>
      </c>
      <c r="Y37" s="17">
        <v>141360</v>
      </c>
      <c r="Z37" s="17">
        <v>139160</v>
      </c>
      <c r="AA37" s="17">
        <v>164149.226</v>
      </c>
      <c r="AB37" s="17">
        <v>169238</v>
      </c>
      <c r="AC37" s="17">
        <v>202762</v>
      </c>
      <c r="AD37" s="17">
        <v>221273</v>
      </c>
      <c r="AE37" s="17">
        <v>221768</v>
      </c>
      <c r="AF37" s="17">
        <v>220700</v>
      </c>
      <c r="AG37" s="55">
        <v>244218</v>
      </c>
      <c r="AH37" s="55">
        <f>SUM(AH26:AH36)</f>
        <v>257597</v>
      </c>
    </row>
    <row r="38" spans="1:37" s="7" customFormat="1" ht="12.75" x14ac:dyDescent="0.2">
      <c r="AF38" s="69"/>
      <c r="AG38" s="69"/>
    </row>
    <row r="39" spans="1:37" s="7" customFormat="1" ht="12.75" x14ac:dyDescent="0.2">
      <c r="A39" s="23" t="s">
        <v>25</v>
      </c>
      <c r="B39" s="23">
        <v>16739</v>
      </c>
      <c r="C39" s="23">
        <v>41373</v>
      </c>
      <c r="D39" s="23">
        <v>8404</v>
      </c>
      <c r="E39" s="23">
        <v>6110</v>
      </c>
      <c r="F39" s="23">
        <v>24265</v>
      </c>
      <c r="G39" s="23">
        <v>23675</v>
      </c>
      <c r="H39" s="23">
        <v>42548</v>
      </c>
      <c r="I39" s="23">
        <v>41392</v>
      </c>
      <c r="J39" s="23">
        <v>38083</v>
      </c>
      <c r="K39" s="23">
        <v>39042</v>
      </c>
      <c r="L39" s="23">
        <v>36168</v>
      </c>
      <c r="M39" s="23">
        <v>33314</v>
      </c>
      <c r="N39" s="23">
        <v>30468</v>
      </c>
      <c r="O39" s="23">
        <v>28064</v>
      </c>
      <c r="P39" s="23">
        <v>59455.732039999995</v>
      </c>
      <c r="Q39" s="23">
        <v>96374</v>
      </c>
      <c r="R39" s="23">
        <v>93548</v>
      </c>
      <c r="S39" s="23">
        <v>90907</v>
      </c>
      <c r="T39" s="23">
        <v>116421</v>
      </c>
      <c r="U39" s="23">
        <v>111917</v>
      </c>
      <c r="V39" s="23">
        <v>103071</v>
      </c>
      <c r="W39" s="23">
        <v>94161</v>
      </c>
      <c r="X39" s="23">
        <v>96268</v>
      </c>
      <c r="Y39" s="23">
        <v>87057</v>
      </c>
      <c r="Z39" s="23">
        <v>79894</v>
      </c>
      <c r="AA39" s="23">
        <v>72579.426999999996</v>
      </c>
      <c r="AB39" s="23">
        <v>65505</v>
      </c>
      <c r="AC39" s="23">
        <v>90942</v>
      </c>
      <c r="AD39" s="23">
        <v>82363</v>
      </c>
      <c r="AE39" s="23">
        <v>72276</v>
      </c>
      <c r="AF39" s="52">
        <v>209261</v>
      </c>
      <c r="AG39" s="52">
        <v>276755</v>
      </c>
      <c r="AH39" s="23">
        <v>279492</v>
      </c>
    </row>
    <row r="40" spans="1:37" s="7" customFormat="1" ht="12.75" x14ac:dyDescent="0.2">
      <c r="A40" s="23" t="s">
        <v>26</v>
      </c>
      <c r="B40" s="23">
        <v>781</v>
      </c>
      <c r="C40" s="23">
        <v>757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34</v>
      </c>
      <c r="J40" s="23">
        <v>24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52">
        <v>615</v>
      </c>
      <c r="AH40" s="23">
        <v>2206</v>
      </c>
    </row>
    <row r="41" spans="1:37" s="7" customFormat="1" ht="12.75" x14ac:dyDescent="0.2">
      <c r="A41" s="23" t="s">
        <v>29</v>
      </c>
      <c r="B41" s="23">
        <v>43996</v>
      </c>
      <c r="C41" s="23">
        <v>37173</v>
      </c>
      <c r="D41" s="23">
        <v>32363</v>
      </c>
      <c r="E41" s="23">
        <v>32906</v>
      </c>
      <c r="F41" s="23">
        <v>26608</v>
      </c>
      <c r="G41" s="23">
        <v>35628</v>
      </c>
      <c r="H41" s="23">
        <v>35631</v>
      </c>
      <c r="I41" s="23">
        <v>40192</v>
      </c>
      <c r="J41" s="23">
        <v>30779</v>
      </c>
      <c r="K41" s="23">
        <v>31481</v>
      </c>
      <c r="L41" s="23">
        <v>36780</v>
      </c>
      <c r="M41" s="23">
        <v>20134</v>
      </c>
      <c r="N41" s="23">
        <v>26882</v>
      </c>
      <c r="O41" s="23">
        <v>26900</v>
      </c>
      <c r="P41" s="23">
        <v>47587</v>
      </c>
      <c r="Q41" s="23">
        <v>34020</v>
      </c>
      <c r="R41" s="23">
        <v>37045</v>
      </c>
      <c r="S41" s="23">
        <v>68920</v>
      </c>
      <c r="T41" s="23">
        <v>67236</v>
      </c>
      <c r="U41" s="23">
        <v>53687</v>
      </c>
      <c r="V41" s="23">
        <v>49464</v>
      </c>
      <c r="W41" s="23">
        <v>49459</v>
      </c>
      <c r="X41" s="23">
        <v>57086</v>
      </c>
      <c r="Y41" s="23">
        <v>44987</v>
      </c>
      <c r="Z41" s="23">
        <v>23625</v>
      </c>
      <c r="AA41" s="23">
        <v>49372.612000000001</v>
      </c>
      <c r="AB41" s="23">
        <v>74680</v>
      </c>
      <c r="AC41" s="23">
        <v>45862</v>
      </c>
      <c r="AD41" s="23">
        <v>73500</v>
      </c>
      <c r="AE41" s="23">
        <v>64282</v>
      </c>
      <c r="AF41" s="23">
        <v>55388</v>
      </c>
      <c r="AG41" s="52">
        <v>45494</v>
      </c>
      <c r="AH41" s="23">
        <v>91209</v>
      </c>
    </row>
    <row r="42" spans="1:37" s="7" customFormat="1" ht="12.75" x14ac:dyDescent="0.2">
      <c r="A42" s="23" t="s">
        <v>35</v>
      </c>
      <c r="B42" s="23">
        <v>3180</v>
      </c>
      <c r="C42" s="23">
        <v>6092</v>
      </c>
      <c r="D42" s="23">
        <v>6094</v>
      </c>
      <c r="E42" s="23">
        <v>7680</v>
      </c>
      <c r="F42" s="23">
        <v>10765</v>
      </c>
      <c r="G42" s="23">
        <v>14203</v>
      </c>
      <c r="H42" s="23">
        <v>16424</v>
      </c>
      <c r="I42" s="23">
        <v>18088</v>
      </c>
      <c r="J42" s="23">
        <v>19453</v>
      </c>
      <c r="K42" s="23">
        <v>22028</v>
      </c>
      <c r="L42" s="23">
        <v>23569</v>
      </c>
      <c r="M42" s="23">
        <v>25643</v>
      </c>
      <c r="N42" s="23">
        <v>27438</v>
      </c>
      <c r="O42" s="23">
        <v>31237</v>
      </c>
      <c r="P42" s="23">
        <v>33333</v>
      </c>
      <c r="Q42" s="23">
        <v>36600</v>
      </c>
      <c r="R42" s="23">
        <v>39798</v>
      </c>
      <c r="S42" s="23">
        <v>42766</v>
      </c>
      <c r="T42" s="23">
        <v>45543</v>
      </c>
      <c r="U42" s="23">
        <v>47867</v>
      </c>
      <c r="V42" s="23">
        <v>48002</v>
      </c>
      <c r="W42" s="23">
        <v>47141</v>
      </c>
      <c r="X42" s="23">
        <v>57169</v>
      </c>
      <c r="Y42" s="23">
        <v>59905</v>
      </c>
      <c r="Z42" s="23">
        <v>64851</v>
      </c>
      <c r="AA42" s="23">
        <v>68147.089000000007</v>
      </c>
      <c r="AB42" s="23">
        <v>80324</v>
      </c>
      <c r="AC42" s="23">
        <v>66243</v>
      </c>
      <c r="AD42" s="23">
        <v>68646</v>
      </c>
      <c r="AE42" s="23">
        <v>70589</v>
      </c>
      <c r="AF42" s="52">
        <v>72635</v>
      </c>
      <c r="AG42" s="52">
        <v>77189</v>
      </c>
      <c r="AH42" s="23">
        <v>81516</v>
      </c>
    </row>
    <row r="43" spans="1:37" s="7" customFormat="1" ht="12.75" x14ac:dyDescent="0.2">
      <c r="A43" s="23" t="s">
        <v>30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27004</v>
      </c>
      <c r="AD43" s="23">
        <v>20413</v>
      </c>
      <c r="AE43" s="23">
        <v>15969</v>
      </c>
      <c r="AF43" s="52">
        <v>19195</v>
      </c>
      <c r="AG43" s="52">
        <v>13736</v>
      </c>
      <c r="AH43" s="23">
        <v>11579</v>
      </c>
    </row>
    <row r="44" spans="1:37" s="7" customFormat="1" ht="12.6" customHeight="1" x14ac:dyDescent="0.2">
      <c r="A44" s="23" t="s">
        <v>36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575</v>
      </c>
      <c r="U44" s="23">
        <v>638</v>
      </c>
      <c r="V44" s="23">
        <v>709</v>
      </c>
      <c r="W44" s="23">
        <v>488</v>
      </c>
      <c r="X44" s="23">
        <v>518</v>
      </c>
      <c r="Y44" s="23">
        <v>457</v>
      </c>
      <c r="Z44" s="23">
        <v>489</v>
      </c>
      <c r="AA44" s="23">
        <v>691</v>
      </c>
      <c r="AB44" s="23">
        <v>2776</v>
      </c>
      <c r="AC44" s="23">
        <v>3534</v>
      </c>
      <c r="AD44" s="23">
        <v>3594</v>
      </c>
      <c r="AE44" s="23">
        <v>11056</v>
      </c>
      <c r="AF44" s="52">
        <v>10960</v>
      </c>
      <c r="AG44" s="52">
        <v>12294</v>
      </c>
      <c r="AH44" s="23">
        <v>23042</v>
      </c>
    </row>
    <row r="45" spans="1:37" s="8" customFormat="1" ht="12.75" x14ac:dyDescent="0.2">
      <c r="A45" s="23" t="s">
        <v>33</v>
      </c>
      <c r="B45" s="23">
        <v>610</v>
      </c>
      <c r="C45" s="23">
        <v>1723</v>
      </c>
      <c r="D45" s="23">
        <v>559</v>
      </c>
      <c r="E45" s="23">
        <v>382</v>
      </c>
      <c r="F45" s="23">
        <v>293</v>
      </c>
      <c r="G45" s="23">
        <v>265</v>
      </c>
      <c r="H45" s="23">
        <v>265</v>
      </c>
      <c r="I45" s="23">
        <v>6947</v>
      </c>
      <c r="J45" s="23">
        <v>7089</v>
      </c>
      <c r="K45" s="23">
        <v>6005</v>
      </c>
      <c r="L45" s="23">
        <v>6380</v>
      </c>
      <c r="M45" s="23">
        <v>6431</v>
      </c>
      <c r="N45" s="23">
        <v>7273</v>
      </c>
      <c r="O45" s="23">
        <v>6552</v>
      </c>
      <c r="P45" s="23">
        <v>6302</v>
      </c>
      <c r="Q45" s="23">
        <v>5597</v>
      </c>
      <c r="R45" s="23">
        <v>4267</v>
      </c>
      <c r="S45" s="23">
        <v>4322</v>
      </c>
      <c r="T45" s="23">
        <v>2207</v>
      </c>
      <c r="U45" s="23">
        <v>2249</v>
      </c>
      <c r="V45" s="23">
        <v>2054</v>
      </c>
      <c r="W45" s="23">
        <v>2079</v>
      </c>
      <c r="X45" s="23">
        <v>1931</v>
      </c>
      <c r="Y45" s="23">
        <v>1943</v>
      </c>
      <c r="Z45" s="23">
        <v>1937</v>
      </c>
      <c r="AA45" s="23">
        <v>1313</v>
      </c>
      <c r="AB45" s="23">
        <v>981</v>
      </c>
      <c r="AC45" s="23">
        <v>1554</v>
      </c>
      <c r="AD45" s="23">
        <v>1860</v>
      </c>
      <c r="AE45" s="23">
        <v>2131</v>
      </c>
      <c r="AF45" s="52">
        <v>2328</v>
      </c>
      <c r="AG45" s="52">
        <v>2044</v>
      </c>
      <c r="AH45" s="23">
        <v>3407</v>
      </c>
      <c r="AI45" s="7"/>
      <c r="AJ45" s="7"/>
      <c r="AK45" s="7"/>
    </row>
    <row r="46" spans="1:37" s="7" customFormat="1" ht="12.75" x14ac:dyDescent="0.2">
      <c r="A46" s="17" t="s">
        <v>22</v>
      </c>
      <c r="B46" s="17">
        <v>65306</v>
      </c>
      <c r="C46" s="17">
        <v>87118</v>
      </c>
      <c r="D46" s="17">
        <v>47420</v>
      </c>
      <c r="E46" s="17">
        <v>47078</v>
      </c>
      <c r="F46" s="17">
        <v>61931</v>
      </c>
      <c r="G46" s="17">
        <v>73771</v>
      </c>
      <c r="H46" s="17">
        <v>94868</v>
      </c>
      <c r="I46" s="17">
        <v>106653</v>
      </c>
      <c r="J46" s="17">
        <v>95428</v>
      </c>
      <c r="K46" s="17">
        <v>98556</v>
      </c>
      <c r="L46" s="17">
        <v>102897</v>
      </c>
      <c r="M46" s="17">
        <v>85522</v>
      </c>
      <c r="N46" s="17">
        <v>92061</v>
      </c>
      <c r="O46" s="17">
        <v>92753</v>
      </c>
      <c r="P46" s="17">
        <v>146677.73204</v>
      </c>
      <c r="Q46" s="17">
        <v>172591</v>
      </c>
      <c r="R46" s="17">
        <v>174658</v>
      </c>
      <c r="S46" s="17">
        <v>206915</v>
      </c>
      <c r="T46" s="17">
        <v>231982</v>
      </c>
      <c r="U46" s="17">
        <v>216358</v>
      </c>
      <c r="V46" s="17">
        <v>203300</v>
      </c>
      <c r="W46" s="17">
        <v>193328</v>
      </c>
      <c r="X46" s="17">
        <v>212972</v>
      </c>
      <c r="Y46" s="17">
        <v>194349</v>
      </c>
      <c r="Z46" s="17">
        <v>170796</v>
      </c>
      <c r="AA46" s="17">
        <v>192102.128</v>
      </c>
      <c r="AB46" s="17">
        <v>224266</v>
      </c>
      <c r="AC46" s="17">
        <v>235139</v>
      </c>
      <c r="AD46" s="17">
        <v>250376</v>
      </c>
      <c r="AE46" s="17">
        <v>236303</v>
      </c>
      <c r="AF46" s="17">
        <v>369767</v>
      </c>
      <c r="AG46" s="55">
        <v>428127</v>
      </c>
      <c r="AH46" s="55">
        <f>SUM(AH39:AH45)</f>
        <v>492451</v>
      </c>
    </row>
    <row r="48" spans="1:37" s="7" customFormat="1" ht="12.75" x14ac:dyDescent="0.2">
      <c r="A48" s="23" t="s">
        <v>37</v>
      </c>
      <c r="B48" s="23">
        <v>1556</v>
      </c>
      <c r="C48" s="23">
        <v>1988</v>
      </c>
      <c r="D48" s="23">
        <v>2688</v>
      </c>
      <c r="E48" s="23">
        <v>2688</v>
      </c>
      <c r="F48" s="23">
        <v>2688</v>
      </c>
      <c r="G48" s="23">
        <v>2688</v>
      </c>
      <c r="H48" s="23">
        <v>2688</v>
      </c>
      <c r="I48" s="23">
        <v>345791</v>
      </c>
      <c r="J48" s="23">
        <v>345791</v>
      </c>
      <c r="K48" s="23">
        <v>346482</v>
      </c>
      <c r="L48" s="23">
        <v>346482</v>
      </c>
      <c r="M48" s="23">
        <v>346864</v>
      </c>
      <c r="N48" s="23">
        <v>346864</v>
      </c>
      <c r="O48" s="23">
        <v>350662</v>
      </c>
      <c r="P48" s="23">
        <v>350662</v>
      </c>
      <c r="Q48" s="23">
        <v>350852</v>
      </c>
      <c r="R48" s="23">
        <v>350852</v>
      </c>
      <c r="S48" s="23">
        <v>352501</v>
      </c>
      <c r="T48" s="23">
        <v>352501</v>
      </c>
      <c r="U48" s="23">
        <v>358280</v>
      </c>
      <c r="V48" s="23">
        <v>358280</v>
      </c>
      <c r="W48" s="23">
        <v>476840</v>
      </c>
      <c r="X48" s="23">
        <v>480808</v>
      </c>
      <c r="Y48" s="23">
        <v>482975</v>
      </c>
      <c r="Z48" s="23">
        <v>482975</v>
      </c>
      <c r="AA48" s="23">
        <v>486032.43400000001</v>
      </c>
      <c r="AB48" s="23">
        <v>486032</v>
      </c>
      <c r="AC48" s="23">
        <v>487474</v>
      </c>
      <c r="AD48" s="23">
        <v>487474</v>
      </c>
      <c r="AE48" s="23">
        <v>488467</v>
      </c>
      <c r="AF48" s="52">
        <v>488467</v>
      </c>
      <c r="AG48" s="52">
        <v>488829</v>
      </c>
      <c r="AH48" s="23">
        <v>645447</v>
      </c>
    </row>
    <row r="49" spans="1:37" s="7" customFormat="1" ht="12.75" x14ac:dyDescent="0.2">
      <c r="A49" s="23" t="s">
        <v>38</v>
      </c>
      <c r="B49" s="23">
        <v>264</v>
      </c>
      <c r="C49" s="23">
        <v>49830</v>
      </c>
      <c r="D49" s="23">
        <v>210252</v>
      </c>
      <c r="E49" s="23">
        <v>210252</v>
      </c>
      <c r="F49" s="23">
        <v>210252</v>
      </c>
      <c r="G49" s="23">
        <v>210252</v>
      </c>
      <c r="H49" s="23">
        <v>210252</v>
      </c>
      <c r="I49" s="23">
        <v>190231</v>
      </c>
      <c r="J49" s="23">
        <v>191126</v>
      </c>
      <c r="K49" s="23">
        <v>190920</v>
      </c>
      <c r="L49" s="23">
        <v>191069</v>
      </c>
      <c r="M49" s="23">
        <v>191591</v>
      </c>
      <c r="N49" s="23">
        <v>192174</v>
      </c>
      <c r="O49" s="23">
        <v>192759</v>
      </c>
      <c r="P49" s="23">
        <v>193344</v>
      </c>
      <c r="Q49" s="23">
        <v>193956</v>
      </c>
      <c r="R49" s="23">
        <v>194614</v>
      </c>
      <c r="S49" s="23">
        <v>195276</v>
      </c>
      <c r="T49" s="23">
        <v>195947</v>
      </c>
      <c r="U49" s="23">
        <v>196672</v>
      </c>
      <c r="V49" s="23">
        <v>197507</v>
      </c>
      <c r="W49" s="23">
        <v>513566</v>
      </c>
      <c r="X49" s="23">
        <v>512303</v>
      </c>
      <c r="Y49" s="23">
        <v>508362</v>
      </c>
      <c r="Z49" s="23">
        <v>487017</v>
      </c>
      <c r="AA49" s="23">
        <v>479504.30099999998</v>
      </c>
      <c r="AB49" s="23">
        <v>479809</v>
      </c>
      <c r="AC49" s="23">
        <v>480188</v>
      </c>
      <c r="AD49" s="23">
        <v>480737</v>
      </c>
      <c r="AE49" s="23">
        <v>441743</v>
      </c>
      <c r="AF49" s="63">
        <v>369879</v>
      </c>
      <c r="AG49" s="52">
        <v>372176</v>
      </c>
      <c r="AH49" s="23">
        <v>1023558</v>
      </c>
    </row>
    <row r="50" spans="1:37" s="7" customFormat="1" ht="12.75" x14ac:dyDescent="0.2">
      <c r="A50" s="23" t="s">
        <v>39</v>
      </c>
      <c r="B50" s="23">
        <v>5518</v>
      </c>
      <c r="C50" s="23">
        <v>16836</v>
      </c>
      <c r="D50" s="23">
        <v>13924</v>
      </c>
      <c r="E50" s="23">
        <v>13924</v>
      </c>
      <c r="F50" s="23">
        <v>13924</v>
      </c>
      <c r="G50" s="23">
        <v>13924</v>
      </c>
      <c r="H50" s="23">
        <v>19809</v>
      </c>
      <c r="I50" s="23">
        <v>6422</v>
      </c>
      <c r="J50" s="23">
        <v>1231</v>
      </c>
      <c r="K50" s="23">
        <v>1231</v>
      </c>
      <c r="L50" s="23">
        <v>38641</v>
      </c>
      <c r="M50" s="23">
        <v>52407</v>
      </c>
      <c r="N50" s="23">
        <v>67275</v>
      </c>
      <c r="O50" s="23">
        <v>76286</v>
      </c>
      <c r="P50" s="23">
        <v>76973</v>
      </c>
      <c r="Q50" s="23">
        <v>92019</v>
      </c>
      <c r="R50" s="23">
        <v>107637</v>
      </c>
      <c r="S50" s="23">
        <v>110122</v>
      </c>
      <c r="T50" s="23">
        <v>108791</v>
      </c>
      <c r="U50" s="23">
        <v>108791</v>
      </c>
      <c r="V50" s="23">
        <v>108791</v>
      </c>
      <c r="W50" s="23">
        <v>108791</v>
      </c>
      <c r="X50" s="23">
        <v>141292</v>
      </c>
      <c r="Y50" s="23">
        <v>167997</v>
      </c>
      <c r="Z50" s="23">
        <v>189408</v>
      </c>
      <c r="AA50" s="23">
        <v>199065.22399999999</v>
      </c>
      <c r="AB50" s="23">
        <v>186137</v>
      </c>
      <c r="AC50" s="23">
        <v>175906</v>
      </c>
      <c r="AD50" s="23">
        <v>145689</v>
      </c>
      <c r="AE50" s="23">
        <v>135323</v>
      </c>
      <c r="AF50" s="63">
        <v>179457</v>
      </c>
      <c r="AG50" s="52">
        <v>179798</v>
      </c>
      <c r="AH50" s="23">
        <v>180428</v>
      </c>
    </row>
    <row r="51" spans="1:37" s="7" customFormat="1" ht="12.75" x14ac:dyDescent="0.2">
      <c r="A51" s="23" t="s">
        <v>40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44800</v>
      </c>
      <c r="AE51" s="23">
        <v>53837</v>
      </c>
      <c r="AF51" s="23">
        <v>0</v>
      </c>
      <c r="AG51" s="52">
        <v>17180</v>
      </c>
      <c r="AH51" s="23">
        <v>29648</v>
      </c>
    </row>
    <row r="52" spans="1:37" s="7" customFormat="1" ht="12.75" hidden="1" x14ac:dyDescent="0.2">
      <c r="A52" s="23" t="s">
        <v>41</v>
      </c>
      <c r="B52" s="23">
        <v>0</v>
      </c>
      <c r="C52" s="23">
        <v>0</v>
      </c>
      <c r="D52" s="23">
        <v>0</v>
      </c>
      <c r="E52" s="23">
        <v>7105</v>
      </c>
      <c r="F52" s="23">
        <v>3683</v>
      </c>
      <c r="G52" s="23">
        <v>10725</v>
      </c>
      <c r="H52" s="23">
        <v>0</v>
      </c>
      <c r="I52" s="23">
        <v>11856</v>
      </c>
      <c r="J52" s="23">
        <v>25889</v>
      </c>
      <c r="K52" s="23">
        <v>44314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15044</v>
      </c>
      <c r="V52" s="23">
        <v>32539</v>
      </c>
      <c r="W52" s="23">
        <v>50524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  <c r="AH52" s="23">
        <v>0</v>
      </c>
    </row>
    <row r="53" spans="1:37" s="7" customFormat="1" ht="12.75" x14ac:dyDescent="0.2">
      <c r="A53" s="23" t="s">
        <v>42</v>
      </c>
      <c r="B53" s="23">
        <v>0</v>
      </c>
      <c r="C53" s="23">
        <v>0</v>
      </c>
      <c r="D53" s="23">
        <v>20291</v>
      </c>
      <c r="E53" s="23">
        <v>20291</v>
      </c>
      <c r="F53" s="23">
        <v>0</v>
      </c>
      <c r="G53" s="23">
        <v>0</v>
      </c>
      <c r="H53" s="23">
        <v>694</v>
      </c>
      <c r="I53" s="23">
        <v>694</v>
      </c>
      <c r="J53" s="23">
        <v>0</v>
      </c>
      <c r="K53" s="23">
        <v>0</v>
      </c>
      <c r="L53" s="23">
        <v>10178</v>
      </c>
      <c r="M53" s="23">
        <v>10178</v>
      </c>
      <c r="N53" s="23">
        <v>0</v>
      </c>
      <c r="O53" s="23">
        <v>0</v>
      </c>
      <c r="P53" s="23">
        <v>13199</v>
      </c>
      <c r="Q53" s="23">
        <v>0</v>
      </c>
      <c r="R53" s="23">
        <v>0</v>
      </c>
      <c r="S53" s="23">
        <v>0</v>
      </c>
      <c r="T53" s="23">
        <v>8000</v>
      </c>
      <c r="U53" s="23">
        <v>8000</v>
      </c>
      <c r="V53" s="23">
        <v>0</v>
      </c>
      <c r="W53" s="23">
        <v>0</v>
      </c>
      <c r="X53" s="23">
        <v>18875</v>
      </c>
      <c r="Y53" s="23">
        <v>18875</v>
      </c>
      <c r="Z53" s="23">
        <v>0</v>
      </c>
      <c r="AA53" s="23">
        <v>0</v>
      </c>
      <c r="AB53" s="23">
        <v>18789</v>
      </c>
      <c r="AC53" s="23">
        <v>18789</v>
      </c>
      <c r="AD53" s="23">
        <v>0</v>
      </c>
      <c r="AE53" s="23">
        <v>0</v>
      </c>
      <c r="AF53" s="63">
        <v>22236</v>
      </c>
      <c r="AG53" s="52">
        <v>22236</v>
      </c>
      <c r="AH53" s="52">
        <v>0</v>
      </c>
    </row>
    <row r="54" spans="1:37" s="8" customFormat="1" ht="12.75" x14ac:dyDescent="0.2">
      <c r="A54" s="23" t="s">
        <v>43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-247</v>
      </c>
      <c r="AC54" s="23">
        <v>-1394</v>
      </c>
      <c r="AD54" s="23">
        <v>-2064</v>
      </c>
      <c r="AE54" s="23">
        <v>-2522</v>
      </c>
      <c r="AF54" s="64">
        <v>-2830</v>
      </c>
      <c r="AG54" s="53">
        <v>-3704</v>
      </c>
      <c r="AH54" s="74">
        <v>-3757</v>
      </c>
      <c r="AI54" s="7"/>
      <c r="AJ54" s="7"/>
      <c r="AK54" s="7"/>
    </row>
    <row r="55" spans="1:37" s="7" customFormat="1" ht="12.75" x14ac:dyDescent="0.2">
      <c r="A55" s="17" t="s">
        <v>44</v>
      </c>
      <c r="B55" s="17">
        <v>7338</v>
      </c>
      <c r="C55" s="17">
        <v>68654</v>
      </c>
      <c r="D55" s="17">
        <v>247155</v>
      </c>
      <c r="E55" s="17">
        <v>254260</v>
      </c>
      <c r="F55" s="17">
        <v>230547</v>
      </c>
      <c r="G55" s="17">
        <v>237589</v>
      </c>
      <c r="H55" s="17">
        <v>233443</v>
      </c>
      <c r="I55" s="17">
        <v>554994</v>
      </c>
      <c r="J55" s="17">
        <v>564037</v>
      </c>
      <c r="K55" s="17">
        <v>582947</v>
      </c>
      <c r="L55" s="17">
        <v>586370</v>
      </c>
      <c r="M55" s="17">
        <v>601040</v>
      </c>
      <c r="N55" s="17">
        <v>606313</v>
      </c>
      <c r="O55" s="17">
        <v>619707</v>
      </c>
      <c r="P55" s="17">
        <v>634178</v>
      </c>
      <c r="Q55" s="17">
        <v>636827</v>
      </c>
      <c r="R55" s="17">
        <v>653103</v>
      </c>
      <c r="S55" s="17">
        <v>657899</v>
      </c>
      <c r="T55" s="17">
        <v>665239</v>
      </c>
      <c r="U55" s="17">
        <v>686787</v>
      </c>
      <c r="V55" s="17">
        <v>697117</v>
      </c>
      <c r="W55" s="17">
        <v>1149721</v>
      </c>
      <c r="X55" s="17">
        <v>1153278</v>
      </c>
      <c r="Y55" s="17">
        <v>1178209</v>
      </c>
      <c r="Z55" s="17">
        <v>1159400</v>
      </c>
      <c r="AA55" s="17">
        <v>1164601.959</v>
      </c>
      <c r="AB55" s="17">
        <v>1170520</v>
      </c>
      <c r="AC55" s="17">
        <v>1160963</v>
      </c>
      <c r="AD55" s="17">
        <v>1156636</v>
      </c>
      <c r="AE55" s="17">
        <v>1116848</v>
      </c>
      <c r="AF55" s="65">
        <v>1057209</v>
      </c>
      <c r="AG55" s="55">
        <v>1076515</v>
      </c>
      <c r="AH55" s="55">
        <f>SUM(AH48:AH54)</f>
        <v>1875324</v>
      </c>
    </row>
    <row r="56" spans="1:37" s="7" customFormat="1" x14ac:dyDescent="0.25">
      <c r="A56" s="2"/>
      <c r="B56"/>
      <c r="C56"/>
      <c r="D56"/>
      <c r="E56"/>
      <c r="F5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68"/>
      <c r="AG56" s="2"/>
      <c r="AH56" s="2"/>
    </row>
    <row r="57" spans="1:37" s="7" customFormat="1" ht="12.75" x14ac:dyDescent="0.2">
      <c r="A57" s="17" t="s">
        <v>45</v>
      </c>
      <c r="B57" s="17">
        <v>134946</v>
      </c>
      <c r="C57" s="17">
        <v>212235</v>
      </c>
      <c r="D57" s="17">
        <v>356486</v>
      </c>
      <c r="E57" s="17">
        <v>355545</v>
      </c>
      <c r="F57" s="17">
        <v>347879</v>
      </c>
      <c r="G57" s="17">
        <v>359233</v>
      </c>
      <c r="H57" s="17">
        <v>375443</v>
      </c>
      <c r="I57" s="17">
        <v>724050</v>
      </c>
      <c r="J57" s="17">
        <v>726988</v>
      </c>
      <c r="K57" s="17">
        <v>752183</v>
      </c>
      <c r="L57" s="17">
        <v>769011</v>
      </c>
      <c r="M57" s="17">
        <v>776496</v>
      </c>
      <c r="N57" s="17">
        <v>785572</v>
      </c>
      <c r="O57" s="17">
        <v>800190</v>
      </c>
      <c r="P57" s="17">
        <v>882181.75017000001</v>
      </c>
      <c r="Q57" s="17">
        <v>903214</v>
      </c>
      <c r="R57" s="17">
        <v>925957</v>
      </c>
      <c r="S57" s="17">
        <v>980606</v>
      </c>
      <c r="T57" s="17">
        <v>996087</v>
      </c>
      <c r="U57" s="17">
        <v>1006870</v>
      </c>
      <c r="V57" s="17">
        <v>1020118</v>
      </c>
      <c r="W57" s="17">
        <v>1466233</v>
      </c>
      <c r="X57" s="17">
        <v>1483372</v>
      </c>
      <c r="Y57" s="17">
        <v>1513918</v>
      </c>
      <c r="Z57" s="17">
        <v>1469356</v>
      </c>
      <c r="AA57" s="17">
        <v>1520853.3130000001</v>
      </c>
      <c r="AB57" s="17">
        <v>1564024</v>
      </c>
      <c r="AC57" s="17">
        <v>1598864</v>
      </c>
      <c r="AD57" s="17">
        <v>1628285</v>
      </c>
      <c r="AE57" s="17">
        <v>1574919</v>
      </c>
      <c r="AF57" s="65">
        <v>1647676</v>
      </c>
      <c r="AG57" s="55">
        <v>1748860</v>
      </c>
      <c r="AH57" s="55">
        <f>AH37+AH46+AH55</f>
        <v>2625372</v>
      </c>
    </row>
    <row r="58" spans="1:37" s="8" customFormat="1" x14ac:dyDescent="0.25">
      <c r="A58" s="2"/>
      <c r="B58"/>
      <c r="C58"/>
      <c r="D58"/>
      <c r="E58"/>
      <c r="F58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7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2"/>
      <c r="AI59" s="2"/>
    </row>
    <row r="60" spans="1:37" s="8" customFormat="1" x14ac:dyDescent="0.25">
      <c r="A60" s="2"/>
      <c r="B60"/>
      <c r="C60"/>
      <c r="D60"/>
      <c r="E60"/>
      <c r="F6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11"/>
      <c r="AI60" s="2"/>
    </row>
  </sheetData>
  <mergeCells count="1">
    <mergeCell ref="Y1:AF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5" outlineLevelCol="1" x14ac:dyDescent="0.25"/>
  <cols>
    <col min="1" max="1" width="53.5703125" bestFit="1" customWidth="1"/>
    <col min="2" max="4" width="9.140625" hidden="1" customWidth="1" outlineLevel="1"/>
    <col min="5" max="5" width="10" hidden="1" customWidth="1" outlineLevel="1"/>
    <col min="6" max="13" width="9.140625" hidden="1" customWidth="1" outlineLevel="1"/>
    <col min="14" max="22" width="9.140625" style="2" hidden="1" customWidth="1" outlineLevel="1"/>
    <col min="23" max="23" width="9.140625" style="2" hidden="1" customWidth="1" outlineLevel="1" collapsed="1"/>
    <col min="24" max="27" width="9.140625" style="2" hidden="1" customWidth="1" outlineLevel="1"/>
    <col min="28" max="29" width="0" style="2" hidden="1" customWidth="1" outlineLevel="1"/>
    <col min="30" max="30" width="9.140625" style="2" collapsed="1"/>
    <col min="31" max="39" width="9.140625" style="2"/>
    <col min="40" max="43" width="10.85546875" style="2" bestFit="1" customWidth="1"/>
    <col min="44" max="16384" width="9.140625" style="2"/>
  </cols>
  <sheetData>
    <row r="1" spans="1:53" ht="66" customHeight="1" x14ac:dyDescent="0.25">
      <c r="A1" s="15"/>
      <c r="W1" s="27"/>
      <c r="X1" s="27"/>
      <c r="Y1" s="27"/>
      <c r="AA1" s="27"/>
      <c r="AB1" s="27"/>
      <c r="AC1" s="27"/>
      <c r="AD1" s="106" t="s">
        <v>250</v>
      </c>
      <c r="AE1" s="106"/>
      <c r="AF1" s="106"/>
      <c r="AG1" s="106"/>
      <c r="AH1" s="106"/>
      <c r="AI1" s="106"/>
      <c r="AJ1" s="106"/>
      <c r="AK1" s="106"/>
      <c r="AL1" s="29"/>
      <c r="AM1" s="75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</row>
    <row r="2" spans="1:53" s="9" customFormat="1" ht="12.75" x14ac:dyDescent="0.2">
      <c r="A2" s="18"/>
      <c r="B2" s="18" t="s">
        <v>1</v>
      </c>
      <c r="C2" s="18" t="s">
        <v>2</v>
      </c>
      <c r="D2" s="18">
        <v>2011</v>
      </c>
      <c r="E2" s="18">
        <v>2012</v>
      </c>
      <c r="F2" s="18" t="s">
        <v>140</v>
      </c>
      <c r="G2" s="18" t="s">
        <v>141</v>
      </c>
      <c r="H2" s="18" t="s">
        <v>142</v>
      </c>
      <c r="I2" s="18" t="s">
        <v>143</v>
      </c>
      <c r="J2" s="18" t="s">
        <v>144</v>
      </c>
      <c r="K2" s="18" t="s">
        <v>145</v>
      </c>
      <c r="L2" s="18" t="s">
        <v>146</v>
      </c>
      <c r="M2" s="18" t="s">
        <v>147</v>
      </c>
      <c r="N2" s="18" t="s">
        <v>148</v>
      </c>
      <c r="O2" s="18" t="s">
        <v>48</v>
      </c>
      <c r="P2" s="18" t="s">
        <v>49</v>
      </c>
      <c r="Q2" s="18" t="s">
        <v>50</v>
      </c>
      <c r="R2" s="18" t="s">
        <v>51</v>
      </c>
      <c r="S2" s="18" t="s">
        <v>52</v>
      </c>
      <c r="T2" s="18" t="s">
        <v>53</v>
      </c>
      <c r="U2" s="18" t="s">
        <v>54</v>
      </c>
      <c r="V2" s="18" t="s">
        <v>55</v>
      </c>
      <c r="W2" s="18" t="s">
        <v>56</v>
      </c>
      <c r="X2" s="18" t="s">
        <v>57</v>
      </c>
      <c r="Y2" s="18" t="s">
        <v>58</v>
      </c>
      <c r="Z2" s="18" t="s">
        <v>59</v>
      </c>
      <c r="AA2" s="18" t="s">
        <v>60</v>
      </c>
      <c r="AB2" s="18" t="s">
        <v>61</v>
      </c>
      <c r="AC2" s="18" t="s">
        <v>62</v>
      </c>
      <c r="AD2" s="18" t="s">
        <v>63</v>
      </c>
      <c r="AE2" s="18" t="s">
        <v>64</v>
      </c>
      <c r="AF2" s="18" t="s">
        <v>65</v>
      </c>
      <c r="AG2" s="18" t="s">
        <v>66</v>
      </c>
      <c r="AH2" s="18" t="s">
        <v>67</v>
      </c>
      <c r="AI2" s="18" t="s">
        <v>68</v>
      </c>
      <c r="AJ2" s="18" t="s">
        <v>71</v>
      </c>
      <c r="AK2" s="18" t="s">
        <v>72</v>
      </c>
      <c r="AL2" s="18" t="s">
        <v>73</v>
      </c>
      <c r="AM2" s="18" t="s">
        <v>74</v>
      </c>
    </row>
    <row r="3" spans="1:53" s="7" customFormat="1" ht="12.75" x14ac:dyDescent="0.2">
      <c r="A3" s="21" t="s">
        <v>149</v>
      </c>
      <c r="B3" s="23">
        <v>56572</v>
      </c>
      <c r="C3" s="23">
        <v>83730</v>
      </c>
      <c r="D3" s="23">
        <v>142153</v>
      </c>
      <c r="E3" s="23">
        <v>194313</v>
      </c>
      <c r="F3" s="23">
        <v>29116</v>
      </c>
      <c r="G3" s="23">
        <v>30882</v>
      </c>
      <c r="H3" s="23">
        <v>40410</v>
      </c>
      <c r="I3" s="23">
        <v>41745</v>
      </c>
      <c r="J3" s="23">
        <v>45252</v>
      </c>
      <c r="K3" s="23">
        <v>45921</v>
      </c>
      <c r="L3" s="23">
        <v>51190</v>
      </c>
      <c r="M3" s="23">
        <v>51950</v>
      </c>
      <c r="N3" s="23">
        <v>56358</v>
      </c>
      <c r="O3" s="23">
        <v>64784</v>
      </c>
      <c r="P3" s="23">
        <v>66146</v>
      </c>
      <c r="Q3" s="23">
        <v>69997</v>
      </c>
      <c r="R3" s="23">
        <v>74947</v>
      </c>
      <c r="S3" s="23">
        <v>80092</v>
      </c>
      <c r="T3" s="23">
        <v>82018</v>
      </c>
      <c r="U3" s="23">
        <v>88811.00361711951</v>
      </c>
      <c r="V3" s="23">
        <v>95044</v>
      </c>
      <c r="W3" s="23">
        <v>98744</v>
      </c>
      <c r="X3" s="23">
        <v>103490</v>
      </c>
      <c r="Y3" s="23">
        <v>112487</v>
      </c>
      <c r="Z3" s="23">
        <v>115980</v>
      </c>
      <c r="AA3" s="23">
        <v>117751</v>
      </c>
      <c r="AB3" s="23">
        <v>119671</v>
      </c>
      <c r="AC3" s="23">
        <v>126347</v>
      </c>
      <c r="AD3" s="23">
        <v>129401</v>
      </c>
      <c r="AE3" s="23">
        <v>132260</v>
      </c>
      <c r="AF3" s="23">
        <v>135656.50881650997</v>
      </c>
      <c r="AG3" s="23">
        <v>147622.49118349003</v>
      </c>
      <c r="AH3" s="23">
        <v>154513</v>
      </c>
      <c r="AI3" s="23">
        <v>155702</v>
      </c>
      <c r="AJ3" s="23">
        <v>159986</v>
      </c>
      <c r="AK3" s="54">
        <v>170151</v>
      </c>
      <c r="AL3" s="54">
        <v>180515</v>
      </c>
      <c r="AM3" s="54">
        <v>188201</v>
      </c>
    </row>
    <row r="4" spans="1:53" s="7" customFormat="1" ht="12.75" x14ac:dyDescent="0.2">
      <c r="A4" s="21" t="s">
        <v>150</v>
      </c>
      <c r="B4" s="23">
        <v>18936</v>
      </c>
      <c r="C4" s="23">
        <v>44366</v>
      </c>
      <c r="D4" s="23">
        <v>61789</v>
      </c>
      <c r="E4" s="23">
        <v>64926</v>
      </c>
      <c r="F4" s="23">
        <v>11401</v>
      </c>
      <c r="G4" s="23">
        <v>13955</v>
      </c>
      <c r="H4" s="23">
        <v>15700</v>
      </c>
      <c r="I4" s="23">
        <v>20733</v>
      </c>
      <c r="J4" s="23">
        <v>12702</v>
      </c>
      <c r="K4" s="23">
        <v>16878</v>
      </c>
      <c r="L4" s="23">
        <v>15914</v>
      </c>
      <c r="M4" s="23">
        <v>19432</v>
      </c>
      <c r="N4" s="23">
        <v>15095</v>
      </c>
      <c r="O4" s="23">
        <v>18160</v>
      </c>
      <c r="P4" s="23">
        <v>20305</v>
      </c>
      <c r="Q4" s="23">
        <v>20489</v>
      </c>
      <c r="R4" s="23">
        <v>17291</v>
      </c>
      <c r="S4" s="23">
        <v>20475</v>
      </c>
      <c r="T4" s="23">
        <v>23352</v>
      </c>
      <c r="U4" s="23">
        <v>26285.12044188047</v>
      </c>
      <c r="V4" s="23">
        <v>22120</v>
      </c>
      <c r="W4" s="23">
        <v>22653</v>
      </c>
      <c r="X4" s="23">
        <v>24344</v>
      </c>
      <c r="Y4" s="23">
        <v>26351</v>
      </c>
      <c r="Z4" s="23">
        <v>18864</v>
      </c>
      <c r="AA4" s="23">
        <v>23633</v>
      </c>
      <c r="AB4" s="23">
        <v>21539</v>
      </c>
      <c r="AC4" s="23">
        <v>24203</v>
      </c>
      <c r="AD4" s="23">
        <v>23939.933380000002</v>
      </c>
      <c r="AE4" s="23">
        <v>22652.066619999998</v>
      </c>
      <c r="AF4" s="23">
        <v>30109.464154999994</v>
      </c>
      <c r="AG4" s="23">
        <v>34495.535845000006</v>
      </c>
      <c r="AH4" s="23">
        <v>27410</v>
      </c>
      <c r="AI4" s="23">
        <v>38187</v>
      </c>
      <c r="AJ4" s="23">
        <v>38597</v>
      </c>
      <c r="AK4" s="54">
        <v>39604</v>
      </c>
      <c r="AL4" s="54">
        <v>21976</v>
      </c>
      <c r="AM4" s="54">
        <v>30794</v>
      </c>
    </row>
    <row r="5" spans="1:53" s="8" customFormat="1" ht="12.75" x14ac:dyDescent="0.2">
      <c r="A5" s="16" t="s">
        <v>151</v>
      </c>
      <c r="B5" s="17">
        <v>75508</v>
      </c>
      <c r="C5" s="17">
        <v>128096</v>
      </c>
      <c r="D5" s="17">
        <v>203942</v>
      </c>
      <c r="E5" s="17">
        <v>259239</v>
      </c>
      <c r="F5" s="17">
        <v>40517</v>
      </c>
      <c r="G5" s="17">
        <v>44837</v>
      </c>
      <c r="H5" s="17">
        <v>56110</v>
      </c>
      <c r="I5" s="17">
        <v>62478</v>
      </c>
      <c r="J5" s="17">
        <v>57954</v>
      </c>
      <c r="K5" s="17">
        <v>62799</v>
      </c>
      <c r="L5" s="17">
        <v>67104</v>
      </c>
      <c r="M5" s="17">
        <v>71382</v>
      </c>
      <c r="N5" s="17">
        <v>71453</v>
      </c>
      <c r="O5" s="17">
        <v>82944</v>
      </c>
      <c r="P5" s="17">
        <v>86451</v>
      </c>
      <c r="Q5" s="17">
        <v>90486</v>
      </c>
      <c r="R5" s="17">
        <v>92238</v>
      </c>
      <c r="S5" s="17">
        <v>100567</v>
      </c>
      <c r="T5" s="17">
        <v>105370</v>
      </c>
      <c r="U5" s="17">
        <v>115096.12405899998</v>
      </c>
      <c r="V5" s="17">
        <v>117164</v>
      </c>
      <c r="W5" s="17">
        <v>121397</v>
      </c>
      <c r="X5" s="17">
        <v>127834</v>
      </c>
      <c r="Y5" s="17">
        <v>138838</v>
      </c>
      <c r="Z5" s="17">
        <v>134844</v>
      </c>
      <c r="AA5" s="17">
        <v>141384</v>
      </c>
      <c r="AB5" s="17">
        <v>141210</v>
      </c>
      <c r="AC5" s="17">
        <v>150550</v>
      </c>
      <c r="AD5" s="17">
        <v>153340.93338</v>
      </c>
      <c r="AE5" s="17">
        <v>154912.06662</v>
      </c>
      <c r="AF5" s="17">
        <v>165765.97297150997</v>
      </c>
      <c r="AG5" s="17">
        <v>182118.02702849003</v>
      </c>
      <c r="AH5" s="17">
        <v>181923</v>
      </c>
      <c r="AI5" s="17">
        <v>193889</v>
      </c>
      <c r="AJ5" s="17">
        <v>198583</v>
      </c>
      <c r="AK5" s="55">
        <v>209755</v>
      </c>
      <c r="AL5" s="55">
        <v>202491</v>
      </c>
      <c r="AM5" s="55">
        <f>AM3+AM4</f>
        <v>218995</v>
      </c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53" s="8" customFormat="1" ht="12.75" x14ac:dyDescent="0.2">
      <c r="A6" s="17" t="s">
        <v>152</v>
      </c>
      <c r="B6" s="17">
        <v>-5018</v>
      </c>
      <c r="C6" s="17">
        <v>-9583</v>
      </c>
      <c r="D6" s="17">
        <v>-15275</v>
      </c>
      <c r="E6" s="17">
        <v>-24094</v>
      </c>
      <c r="F6" s="17">
        <v>-2988</v>
      </c>
      <c r="G6" s="17">
        <v>-3211</v>
      </c>
      <c r="H6" s="17">
        <v>-4132</v>
      </c>
      <c r="I6" s="17">
        <v>-4944</v>
      </c>
      <c r="J6" s="17">
        <v>-5539</v>
      </c>
      <c r="K6" s="17">
        <v>-5953</v>
      </c>
      <c r="L6" s="17">
        <v>-6116</v>
      </c>
      <c r="M6" s="17">
        <v>-6486</v>
      </c>
      <c r="N6" s="17">
        <v>-6291</v>
      </c>
      <c r="O6" s="17">
        <v>-7171</v>
      </c>
      <c r="P6" s="17">
        <v>-7495</v>
      </c>
      <c r="Q6" s="17">
        <v>-7925</v>
      </c>
      <c r="R6" s="17">
        <v>-7924</v>
      </c>
      <c r="S6" s="17">
        <v>-8716</v>
      </c>
      <c r="T6" s="17">
        <v>-8889</v>
      </c>
      <c r="U6" s="17">
        <v>-9796</v>
      </c>
      <c r="V6" s="17">
        <v>-9873</v>
      </c>
      <c r="W6" s="17">
        <v>-10466</v>
      </c>
      <c r="X6" s="17">
        <v>-10555</v>
      </c>
      <c r="Y6" s="17">
        <v>-12692</v>
      </c>
      <c r="Z6" s="17">
        <v>-13657</v>
      </c>
      <c r="AA6" s="17">
        <v>-14068</v>
      </c>
      <c r="AB6" s="17">
        <v>-13923</v>
      </c>
      <c r="AC6" s="17">
        <v>-15323</v>
      </c>
      <c r="AD6" s="17">
        <v>-15423</v>
      </c>
      <c r="AE6" s="17">
        <v>-16315</v>
      </c>
      <c r="AF6" s="17">
        <v>-17737</v>
      </c>
      <c r="AG6" s="17">
        <v>-17346</v>
      </c>
      <c r="AH6" s="17">
        <v>-17867</v>
      </c>
      <c r="AI6" s="17">
        <v>-19114</v>
      </c>
      <c r="AJ6" s="17">
        <v>-19472</v>
      </c>
      <c r="AK6" s="17">
        <v>-21189</v>
      </c>
      <c r="AL6" s="17">
        <v>-19749</v>
      </c>
      <c r="AM6" s="17">
        <f>SUM(AM7:AM11)</f>
        <v>-21880</v>
      </c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53" s="7" customFormat="1" ht="12.75" x14ac:dyDescent="0.2">
      <c r="A7" s="21" t="s">
        <v>153</v>
      </c>
      <c r="B7" s="23">
        <v>-503</v>
      </c>
      <c r="C7" s="23">
        <v>-795</v>
      </c>
      <c r="D7" s="23">
        <v>-1285</v>
      </c>
      <c r="E7" s="23">
        <v>-1689</v>
      </c>
      <c r="F7" s="23">
        <v>-264</v>
      </c>
      <c r="G7" s="23">
        <v>-281</v>
      </c>
      <c r="H7" s="23">
        <v>-374</v>
      </c>
      <c r="I7" s="23">
        <v>-366</v>
      </c>
      <c r="J7" s="23">
        <v>-378</v>
      </c>
      <c r="K7" s="23">
        <v>-401</v>
      </c>
      <c r="L7" s="23">
        <v>-450</v>
      </c>
      <c r="M7" s="23">
        <v>-460</v>
      </c>
      <c r="N7" s="23">
        <v>-463</v>
      </c>
      <c r="O7" s="23">
        <v>-534</v>
      </c>
      <c r="P7" s="23">
        <v>-555</v>
      </c>
      <c r="Q7" s="23">
        <v>-583</v>
      </c>
      <c r="R7" s="23">
        <v>-597</v>
      </c>
      <c r="S7" s="23">
        <v>-647</v>
      </c>
      <c r="T7" s="23">
        <v>-671</v>
      </c>
      <c r="U7" s="23">
        <v>-740</v>
      </c>
      <c r="V7" s="23">
        <v>-767</v>
      </c>
      <c r="W7" s="23">
        <v>-812</v>
      </c>
      <c r="X7" s="23">
        <v>-667</v>
      </c>
      <c r="Y7" s="23">
        <v>-833</v>
      </c>
      <c r="Z7" s="23">
        <v>-866</v>
      </c>
      <c r="AA7" s="23">
        <v>-886</v>
      </c>
      <c r="AB7" s="23">
        <v>-893</v>
      </c>
      <c r="AC7" s="23">
        <v>-957</v>
      </c>
      <c r="AD7" s="23">
        <v>-971</v>
      </c>
      <c r="AE7" s="23">
        <v>-952</v>
      </c>
      <c r="AF7" s="23">
        <v>-1014</v>
      </c>
      <c r="AG7" s="23">
        <v>-995</v>
      </c>
      <c r="AH7" s="23">
        <v>-1066</v>
      </c>
      <c r="AI7" s="23">
        <v>-1169</v>
      </c>
      <c r="AJ7" s="23">
        <v>-1149</v>
      </c>
      <c r="AK7" s="64">
        <v>-1258</v>
      </c>
      <c r="AL7" s="64">
        <v>-1165</v>
      </c>
      <c r="AM7" s="53">
        <v>-1316</v>
      </c>
    </row>
    <row r="8" spans="1:53" s="7" customFormat="1" ht="12.75" x14ac:dyDescent="0.2">
      <c r="A8" s="21" t="s">
        <v>154</v>
      </c>
      <c r="B8" s="23">
        <v>-2322</v>
      </c>
      <c r="C8" s="23">
        <v>-3670</v>
      </c>
      <c r="D8" s="23">
        <v>-5931</v>
      </c>
      <c r="E8" s="23">
        <v>-7794</v>
      </c>
      <c r="F8" s="23">
        <v>-1216</v>
      </c>
      <c r="G8" s="23">
        <v>-1298</v>
      </c>
      <c r="H8" s="23">
        <v>-1728</v>
      </c>
      <c r="I8" s="23">
        <v>-1689</v>
      </c>
      <c r="J8" s="23">
        <v>-1746</v>
      </c>
      <c r="K8" s="23">
        <v>-1848</v>
      </c>
      <c r="L8" s="23">
        <v>-2079</v>
      </c>
      <c r="M8" s="23">
        <v>-2121</v>
      </c>
      <c r="N8" s="23">
        <v>-2139</v>
      </c>
      <c r="O8" s="23">
        <v>-2464</v>
      </c>
      <c r="P8" s="23">
        <v>-2561</v>
      </c>
      <c r="Q8" s="23">
        <v>-2688</v>
      </c>
      <c r="R8" s="23">
        <v>-2753</v>
      </c>
      <c r="S8" s="23">
        <v>-2987</v>
      </c>
      <c r="T8" s="23">
        <v>-3100</v>
      </c>
      <c r="U8" s="23">
        <v>-3413</v>
      </c>
      <c r="V8" s="23">
        <v>-3543</v>
      </c>
      <c r="W8" s="23">
        <v>-3742</v>
      </c>
      <c r="X8" s="23">
        <v>-3079</v>
      </c>
      <c r="Y8" s="23">
        <v>-3845</v>
      </c>
      <c r="Z8" s="23">
        <v>-3996</v>
      </c>
      <c r="AA8" s="23">
        <v>-4088</v>
      </c>
      <c r="AB8" s="23">
        <v>-4120</v>
      </c>
      <c r="AC8" s="23">
        <v>-4418</v>
      </c>
      <c r="AD8" s="23">
        <v>-4483</v>
      </c>
      <c r="AE8" s="23">
        <v>-4391</v>
      </c>
      <c r="AF8" s="23">
        <v>-4682</v>
      </c>
      <c r="AG8" s="23">
        <v>-4592</v>
      </c>
      <c r="AH8" s="23">
        <v>-4920</v>
      </c>
      <c r="AI8" s="23">
        <v>-5398</v>
      </c>
      <c r="AJ8" s="23">
        <v>-5298</v>
      </c>
      <c r="AK8" s="64">
        <v>-5809</v>
      </c>
      <c r="AL8" s="64">
        <v>-5378</v>
      </c>
      <c r="AM8" s="53">
        <v>-6069</v>
      </c>
    </row>
    <row r="9" spans="1:53" s="7" customFormat="1" ht="12.75" x14ac:dyDescent="0.2">
      <c r="A9" s="21" t="s">
        <v>155</v>
      </c>
      <c r="B9" s="23">
        <v>-1688</v>
      </c>
      <c r="C9" s="23">
        <v>-3270</v>
      </c>
      <c r="D9" s="23">
        <v>-5259</v>
      </c>
      <c r="E9" s="23">
        <v>-6428</v>
      </c>
      <c r="F9" s="23">
        <v>-1042</v>
      </c>
      <c r="G9" s="23">
        <v>-1142</v>
      </c>
      <c r="H9" s="23">
        <v>-1488</v>
      </c>
      <c r="I9" s="23">
        <v>-1587</v>
      </c>
      <c r="J9" s="23">
        <v>-1421</v>
      </c>
      <c r="K9" s="23">
        <v>-1597</v>
      </c>
      <c r="L9" s="23">
        <v>-1600</v>
      </c>
      <c r="M9" s="23">
        <v>-1810</v>
      </c>
      <c r="N9" s="23">
        <v>-1648</v>
      </c>
      <c r="O9" s="23">
        <v>-1884</v>
      </c>
      <c r="P9" s="23">
        <v>-1997</v>
      </c>
      <c r="Q9" s="23">
        <v>-2161</v>
      </c>
      <c r="R9" s="23">
        <v>-2055</v>
      </c>
      <c r="S9" s="23">
        <v>-2453</v>
      </c>
      <c r="T9" s="23">
        <v>-2472</v>
      </c>
      <c r="U9" s="23">
        <v>-2797</v>
      </c>
      <c r="V9" s="23">
        <v>-2689</v>
      </c>
      <c r="W9" s="23">
        <v>-2913</v>
      </c>
      <c r="X9" s="23">
        <v>-2406</v>
      </c>
      <c r="Y9" s="23">
        <v>-2993</v>
      </c>
      <c r="Z9" s="23">
        <v>-3183</v>
      </c>
      <c r="AA9" s="23">
        <v>-3312</v>
      </c>
      <c r="AB9" s="23">
        <v>-3241</v>
      </c>
      <c r="AC9" s="23">
        <v>-3454</v>
      </c>
      <c r="AD9" s="23">
        <v>-3381</v>
      </c>
      <c r="AE9" s="23">
        <v>-4270</v>
      </c>
      <c r="AF9" s="23">
        <v>-3855</v>
      </c>
      <c r="AG9" s="23">
        <v>-4475</v>
      </c>
      <c r="AH9" s="23">
        <v>-4007</v>
      </c>
      <c r="AI9" s="23">
        <v>-4218</v>
      </c>
      <c r="AJ9" s="23">
        <v>-4478</v>
      </c>
      <c r="AK9" s="64">
        <v>-4916</v>
      </c>
      <c r="AL9" s="64">
        <v>-4648</v>
      </c>
      <c r="AM9" s="53">
        <v>-4703</v>
      </c>
    </row>
    <row r="10" spans="1:53" s="7" customFormat="1" ht="12.75" x14ac:dyDescent="0.2">
      <c r="A10" s="21" t="s">
        <v>0</v>
      </c>
      <c r="B10" s="23">
        <v>0</v>
      </c>
      <c r="C10" s="23">
        <v>0</v>
      </c>
      <c r="D10" s="23">
        <v>-466</v>
      </c>
      <c r="E10" s="23">
        <v>-5476</v>
      </c>
      <c r="F10" s="23">
        <v>0</v>
      </c>
      <c r="G10" s="23">
        <v>0</v>
      </c>
      <c r="H10" s="23">
        <v>0</v>
      </c>
      <c r="I10" s="23">
        <v>-466</v>
      </c>
      <c r="J10" s="23">
        <v>-1366</v>
      </c>
      <c r="K10" s="23">
        <v>-1441</v>
      </c>
      <c r="L10" s="23">
        <v>-1303</v>
      </c>
      <c r="M10" s="23">
        <v>-1366</v>
      </c>
      <c r="N10" s="23">
        <v>-1327</v>
      </c>
      <c r="O10" s="23">
        <v>-1555</v>
      </c>
      <c r="P10" s="23">
        <v>-1610</v>
      </c>
      <c r="Q10" s="23">
        <v>-1686</v>
      </c>
      <c r="R10" s="23">
        <v>-1740</v>
      </c>
      <c r="S10" s="23">
        <v>-1828</v>
      </c>
      <c r="T10" s="23">
        <v>-1897</v>
      </c>
      <c r="U10" s="23">
        <v>-2120</v>
      </c>
      <c r="V10" s="23">
        <v>-2202</v>
      </c>
      <c r="W10" s="23">
        <v>-2301</v>
      </c>
      <c r="X10" s="23">
        <v>-2018</v>
      </c>
      <c r="Y10" s="23">
        <v>-3476</v>
      </c>
      <c r="Z10" s="23">
        <v>-4896</v>
      </c>
      <c r="AA10" s="23">
        <v>-4881</v>
      </c>
      <c r="AB10" s="23">
        <v>-4768</v>
      </c>
      <c r="AC10" s="23">
        <v>-5586</v>
      </c>
      <c r="AD10" s="23">
        <v>-5674</v>
      </c>
      <c r="AE10" s="23">
        <v>-5772</v>
      </c>
      <c r="AF10" s="23">
        <v>-6800</v>
      </c>
      <c r="AG10" s="23">
        <v>-6763</v>
      </c>
      <c r="AH10" s="23">
        <v>-6819</v>
      </c>
      <c r="AI10" s="23">
        <v>-7233</v>
      </c>
      <c r="AJ10" s="23">
        <v>-7315</v>
      </c>
      <c r="AK10" s="64">
        <v>-8026</v>
      </c>
      <c r="AL10" s="64">
        <v>-7399</v>
      </c>
      <c r="AM10" s="53">
        <v>-8128</v>
      </c>
    </row>
    <row r="11" spans="1:53" s="7" customFormat="1" ht="12.75" x14ac:dyDescent="0.2">
      <c r="A11" s="21" t="s">
        <v>254</v>
      </c>
      <c r="B11" s="23">
        <v>-505</v>
      </c>
      <c r="C11" s="23">
        <v>-1848</v>
      </c>
      <c r="D11" s="23">
        <v>-2334</v>
      </c>
      <c r="E11" s="23">
        <v>-2707</v>
      </c>
      <c r="F11" s="23">
        <v>-466</v>
      </c>
      <c r="G11" s="23">
        <v>-490</v>
      </c>
      <c r="H11" s="23">
        <v>-542</v>
      </c>
      <c r="I11" s="23">
        <v>-836</v>
      </c>
      <c r="J11" s="23">
        <v>-628</v>
      </c>
      <c r="K11" s="23">
        <v>-666</v>
      </c>
      <c r="L11" s="23">
        <v>-684</v>
      </c>
      <c r="M11" s="23">
        <v>-729</v>
      </c>
      <c r="N11" s="23">
        <v>-714</v>
      </c>
      <c r="O11" s="23">
        <v>-734</v>
      </c>
      <c r="P11" s="23">
        <v>-772</v>
      </c>
      <c r="Q11" s="23">
        <v>-807</v>
      </c>
      <c r="R11" s="23">
        <v>-779</v>
      </c>
      <c r="S11" s="23">
        <v>-801</v>
      </c>
      <c r="T11" s="23">
        <v>-749</v>
      </c>
      <c r="U11" s="23">
        <v>-726</v>
      </c>
      <c r="V11" s="23">
        <v>-672</v>
      </c>
      <c r="W11" s="23">
        <v>-698</v>
      </c>
      <c r="X11" s="23">
        <v>-2385</v>
      </c>
      <c r="Y11" s="23">
        <v>-1545</v>
      </c>
      <c r="Z11" s="23">
        <v>-716</v>
      </c>
      <c r="AA11" s="23">
        <v>-901</v>
      </c>
      <c r="AB11" s="23">
        <v>-901</v>
      </c>
      <c r="AC11" s="23">
        <v>-908</v>
      </c>
      <c r="AD11" s="23">
        <v>-914</v>
      </c>
      <c r="AE11" s="23">
        <v>-930</v>
      </c>
      <c r="AF11" s="23">
        <v>-1386</v>
      </c>
      <c r="AG11" s="23">
        <v>-521</v>
      </c>
      <c r="AH11" s="23">
        <v>-1055</v>
      </c>
      <c r="AI11" s="23">
        <v>-1096</v>
      </c>
      <c r="AJ11" s="23">
        <v>-1232</v>
      </c>
      <c r="AK11" s="64">
        <v>-1180</v>
      </c>
      <c r="AL11" s="64">
        <v>-1159</v>
      </c>
      <c r="AM11" s="53">
        <v>-1664</v>
      </c>
    </row>
    <row r="12" spans="1:53" s="7" customFormat="1" ht="12.75" x14ac:dyDescent="0.2">
      <c r="A12" s="21" t="s">
        <v>156</v>
      </c>
      <c r="B12" s="23">
        <v>-2223</v>
      </c>
      <c r="C12" s="23">
        <v>-3552</v>
      </c>
      <c r="D12" s="23">
        <v>-4166</v>
      </c>
      <c r="E12" s="23">
        <v>-4156</v>
      </c>
      <c r="F12" s="23">
        <v>-959</v>
      </c>
      <c r="G12" s="23">
        <v>-1184</v>
      </c>
      <c r="H12" s="23">
        <v>-1185</v>
      </c>
      <c r="I12" s="23">
        <v>-838</v>
      </c>
      <c r="J12" s="23">
        <v>-796</v>
      </c>
      <c r="K12" s="23">
        <v>-634</v>
      </c>
      <c r="L12" s="23">
        <v>-1037</v>
      </c>
      <c r="M12" s="23">
        <v>-1689</v>
      </c>
      <c r="N12" s="23">
        <v>-1377</v>
      </c>
      <c r="O12" s="23">
        <v>-1433</v>
      </c>
      <c r="P12" s="23">
        <v>-2045</v>
      </c>
      <c r="Q12" s="23">
        <v>-2148</v>
      </c>
      <c r="R12" s="23">
        <v>-1466</v>
      </c>
      <c r="S12" s="23">
        <v>-1894</v>
      </c>
      <c r="T12" s="23">
        <v>-3110</v>
      </c>
      <c r="U12" s="23">
        <v>-2662.76829</v>
      </c>
      <c r="V12" s="23">
        <v>-2182</v>
      </c>
      <c r="W12" s="23">
        <v>-2166</v>
      </c>
      <c r="X12" s="23">
        <v>-3773</v>
      </c>
      <c r="Y12" s="23">
        <v>-4343</v>
      </c>
      <c r="Z12" s="23">
        <v>-4371</v>
      </c>
      <c r="AA12" s="23">
        <v>-4980</v>
      </c>
      <c r="AB12" s="23">
        <v>-3852</v>
      </c>
      <c r="AC12" s="23">
        <v>-3233</v>
      </c>
      <c r="AD12" s="23">
        <v>-3828</v>
      </c>
      <c r="AE12" s="23">
        <v>-3172</v>
      </c>
      <c r="AF12" s="23">
        <v>-3391</v>
      </c>
      <c r="AG12" s="23">
        <v>-7335</v>
      </c>
      <c r="AH12" s="23">
        <v>-5646</v>
      </c>
      <c r="AI12" s="23">
        <v>-4030</v>
      </c>
      <c r="AJ12" s="23">
        <v>-4802</v>
      </c>
      <c r="AK12" s="64">
        <v>-6471</v>
      </c>
      <c r="AL12" s="64">
        <v>-5937</v>
      </c>
      <c r="AM12" s="53">
        <v>-4464</v>
      </c>
    </row>
    <row r="13" spans="1:53" s="8" customFormat="1" ht="12.75" x14ac:dyDescent="0.2">
      <c r="A13" s="16" t="s">
        <v>157</v>
      </c>
      <c r="B13" s="17">
        <v>68267</v>
      </c>
      <c r="C13" s="17">
        <v>114961</v>
      </c>
      <c r="D13" s="17">
        <v>184501</v>
      </c>
      <c r="E13" s="17">
        <v>230989</v>
      </c>
      <c r="F13" s="17">
        <v>36570</v>
      </c>
      <c r="G13" s="17">
        <v>40442</v>
      </c>
      <c r="H13" s="17">
        <v>50793</v>
      </c>
      <c r="I13" s="17">
        <v>56696</v>
      </c>
      <c r="J13" s="17">
        <v>51619</v>
      </c>
      <c r="K13" s="17">
        <v>56212</v>
      </c>
      <c r="L13" s="17">
        <v>59951</v>
      </c>
      <c r="M13" s="17">
        <v>63207</v>
      </c>
      <c r="N13" s="17">
        <v>63785</v>
      </c>
      <c r="O13" s="17">
        <v>74340</v>
      </c>
      <c r="P13" s="17">
        <v>76911</v>
      </c>
      <c r="Q13" s="17">
        <v>80413</v>
      </c>
      <c r="R13" s="17">
        <v>82848</v>
      </c>
      <c r="S13" s="17">
        <v>89957</v>
      </c>
      <c r="T13" s="17">
        <v>93371</v>
      </c>
      <c r="U13" s="17">
        <v>102637.35576899999</v>
      </c>
      <c r="V13" s="17">
        <v>105109</v>
      </c>
      <c r="W13" s="17">
        <v>108765</v>
      </c>
      <c r="X13" s="17">
        <v>113506</v>
      </c>
      <c r="Y13" s="17">
        <v>121803</v>
      </c>
      <c r="Z13" s="17">
        <v>116816</v>
      </c>
      <c r="AA13" s="17">
        <v>122336</v>
      </c>
      <c r="AB13" s="17">
        <v>123435</v>
      </c>
      <c r="AC13" s="17">
        <v>131994</v>
      </c>
      <c r="AD13" s="17">
        <v>134089.93338</v>
      </c>
      <c r="AE13" s="17">
        <v>135425.06662</v>
      </c>
      <c r="AF13" s="17">
        <v>144637.97297150997</v>
      </c>
      <c r="AG13" s="17">
        <v>157437.02702849003</v>
      </c>
      <c r="AH13" s="17">
        <v>158410</v>
      </c>
      <c r="AI13" s="17">
        <v>170745</v>
      </c>
      <c r="AJ13" s="17">
        <v>174309</v>
      </c>
      <c r="AK13" s="17">
        <v>182095</v>
      </c>
      <c r="AL13" s="17">
        <v>176805</v>
      </c>
      <c r="AM13" s="55">
        <f>AM5+SUM(AM7:AM12)</f>
        <v>192651</v>
      </c>
      <c r="AN13" s="7"/>
      <c r="AO13" s="7"/>
      <c r="AP13" s="7"/>
      <c r="AQ13" s="7"/>
      <c r="AR13" s="7"/>
      <c r="AS13" s="7"/>
      <c r="AT13" s="7"/>
      <c r="AU13" s="7"/>
      <c r="AV13" s="7"/>
      <c r="AW13" s="7"/>
    </row>
    <row r="14" spans="1:53" s="7" customFormat="1" ht="12.75" x14ac:dyDescent="0.2">
      <c r="A14" s="21" t="s">
        <v>158</v>
      </c>
      <c r="B14" s="23">
        <v>-26799</v>
      </c>
      <c r="C14" s="23">
        <v>-39041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>
        <v>-22553</v>
      </c>
      <c r="S14" s="23">
        <v>-26382</v>
      </c>
      <c r="T14" s="23">
        <v>-26979</v>
      </c>
      <c r="U14" s="23">
        <v>-26985.865418391404</v>
      </c>
      <c r="V14" s="23">
        <v>-29321.083088057268</v>
      </c>
      <c r="W14" s="23">
        <v>-31331.916911942732</v>
      </c>
      <c r="X14" s="23">
        <v>-32841</v>
      </c>
      <c r="Y14" s="23">
        <v>-34773</v>
      </c>
      <c r="Z14" s="23">
        <v>-34677</v>
      </c>
      <c r="AA14" s="23">
        <v>-35804</v>
      </c>
      <c r="AB14" s="23">
        <v>-36713</v>
      </c>
      <c r="AC14" s="23">
        <v>-40170</v>
      </c>
      <c r="AD14" s="23">
        <v>-40500</v>
      </c>
      <c r="AE14" s="23">
        <v>-40889</v>
      </c>
      <c r="AF14" s="23">
        <v>-42334.683999999994</v>
      </c>
      <c r="AG14" s="23">
        <v>-45149.316000000006</v>
      </c>
      <c r="AH14" s="23">
        <v>-44935</v>
      </c>
      <c r="AI14" s="23">
        <v>-49886</v>
      </c>
      <c r="AJ14" s="23">
        <v>-49140</v>
      </c>
      <c r="AK14" s="23">
        <v>-51887</v>
      </c>
      <c r="AL14" s="23">
        <v>-59999</v>
      </c>
      <c r="AM14" s="53">
        <v>-63417</v>
      </c>
    </row>
    <row r="15" spans="1:53" s="8" customFormat="1" ht="12.75" x14ac:dyDescent="0.2">
      <c r="A15" s="16" t="s">
        <v>159</v>
      </c>
      <c r="B15" s="17">
        <v>41468</v>
      </c>
      <c r="C15" s="17">
        <v>75920</v>
      </c>
      <c r="D15" s="17">
        <v>136068</v>
      </c>
      <c r="E15" s="17">
        <v>165455</v>
      </c>
      <c r="F15" s="17">
        <v>26140</v>
      </c>
      <c r="G15" s="17">
        <v>28449</v>
      </c>
      <c r="H15" s="17">
        <v>38901</v>
      </c>
      <c r="I15" s="17">
        <v>42578</v>
      </c>
      <c r="J15" s="17">
        <v>36470</v>
      </c>
      <c r="K15" s="17">
        <v>39156</v>
      </c>
      <c r="L15" s="17">
        <v>43852</v>
      </c>
      <c r="M15" s="17">
        <v>45977</v>
      </c>
      <c r="N15" s="17">
        <v>45147</v>
      </c>
      <c r="O15" s="17">
        <v>51845</v>
      </c>
      <c r="P15" s="17">
        <v>55646</v>
      </c>
      <c r="Q15" s="17">
        <v>58579</v>
      </c>
      <c r="R15" s="17">
        <v>60295</v>
      </c>
      <c r="S15" s="17">
        <v>63575</v>
      </c>
      <c r="T15" s="17">
        <v>66392</v>
      </c>
      <c r="U15" s="17">
        <v>75651.490350608583</v>
      </c>
      <c r="V15" s="17">
        <v>75787.916911942739</v>
      </c>
      <c r="W15" s="17">
        <v>77433.083088057261</v>
      </c>
      <c r="X15" s="17">
        <v>80665</v>
      </c>
      <c r="Y15" s="17">
        <v>87030</v>
      </c>
      <c r="Z15" s="17">
        <v>82139</v>
      </c>
      <c r="AA15" s="17">
        <v>86532</v>
      </c>
      <c r="AB15" s="17">
        <v>86722</v>
      </c>
      <c r="AC15" s="17">
        <v>91824</v>
      </c>
      <c r="AD15" s="17">
        <v>93589.933380000002</v>
      </c>
      <c r="AE15" s="17">
        <v>94536.066619999998</v>
      </c>
      <c r="AF15" s="17">
        <v>102303.28897150997</v>
      </c>
      <c r="AG15" s="17">
        <v>112287.71102849003</v>
      </c>
      <c r="AH15" s="17">
        <v>113475</v>
      </c>
      <c r="AI15" s="17">
        <v>120859</v>
      </c>
      <c r="AJ15" s="17">
        <v>125169</v>
      </c>
      <c r="AK15" s="17">
        <v>130208</v>
      </c>
      <c r="AL15" s="17">
        <v>116806</v>
      </c>
      <c r="AM15" s="55">
        <f>AM13+AM14</f>
        <v>129234</v>
      </c>
      <c r="AN15" s="7"/>
      <c r="AO15" s="7"/>
      <c r="AP15" s="7"/>
      <c r="AQ15" s="7"/>
      <c r="AR15" s="7"/>
      <c r="AS15" s="7"/>
      <c r="AT15" s="7"/>
      <c r="AU15" s="7"/>
      <c r="AV15" s="7"/>
      <c r="AW15" s="7"/>
    </row>
    <row r="16" spans="1:53" s="8" customFormat="1" ht="12.75" x14ac:dyDescent="0.2">
      <c r="A16" s="17" t="s">
        <v>160</v>
      </c>
      <c r="B16" s="17">
        <v>-21684</v>
      </c>
      <c r="C16" s="17">
        <v>-44691</v>
      </c>
      <c r="D16" s="17">
        <v>-99714</v>
      </c>
      <c r="E16" s="17">
        <v>-131226</v>
      </c>
      <c r="F16" s="17">
        <v>-19296</v>
      </c>
      <c r="G16" s="17">
        <v>-22936</v>
      </c>
      <c r="H16" s="17">
        <v>-27507</v>
      </c>
      <c r="I16" s="17">
        <v>-29975</v>
      </c>
      <c r="J16" s="17">
        <v>-26686</v>
      </c>
      <c r="K16" s="17">
        <v>-37290</v>
      </c>
      <c r="L16" s="17">
        <v>-32621</v>
      </c>
      <c r="M16" s="17">
        <v>-34629</v>
      </c>
      <c r="N16" s="17">
        <v>-34913</v>
      </c>
      <c r="O16" s="17">
        <v>-39419</v>
      </c>
      <c r="P16" s="17">
        <v>-35748</v>
      </c>
      <c r="Q16" s="17">
        <v>-43862</v>
      </c>
      <c r="R16" s="17">
        <v>-46269</v>
      </c>
      <c r="S16" s="17">
        <v>-47634</v>
      </c>
      <c r="T16" s="17">
        <v>-49671</v>
      </c>
      <c r="U16" s="17">
        <v>-57189.667581473215</v>
      </c>
      <c r="V16" s="17">
        <v>-58388.882491942735</v>
      </c>
      <c r="W16" s="17">
        <v>-60686.117508057265</v>
      </c>
      <c r="X16" s="17">
        <v>-62906</v>
      </c>
      <c r="Y16" s="17">
        <v>-69175</v>
      </c>
      <c r="Z16" s="17">
        <v>-64093</v>
      </c>
      <c r="AA16" s="17">
        <v>-68430</v>
      </c>
      <c r="AB16" s="17">
        <v>-69922</v>
      </c>
      <c r="AC16" s="17">
        <v>-76598</v>
      </c>
      <c r="AD16" s="17">
        <v>-74243</v>
      </c>
      <c r="AE16" s="17">
        <v>-82539</v>
      </c>
      <c r="AF16" s="17">
        <v>-81841.078999999998</v>
      </c>
      <c r="AG16" s="17">
        <v>-89725.921000000002</v>
      </c>
      <c r="AH16" s="17">
        <v>-84313</v>
      </c>
      <c r="AI16" s="17">
        <v>-99679</v>
      </c>
      <c r="AJ16" s="17">
        <v>-109140</v>
      </c>
      <c r="AK16" s="17">
        <v>-106516</v>
      </c>
      <c r="AL16" s="17">
        <v>-91469</v>
      </c>
      <c r="AM16" s="17">
        <f>SUM(AM17:AM20)</f>
        <v>-104823</v>
      </c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49" s="7" customFormat="1" ht="12.75" x14ac:dyDescent="0.2">
      <c r="A17" s="21" t="s">
        <v>161</v>
      </c>
      <c r="B17" s="23">
        <v>-10041</v>
      </c>
      <c r="C17" s="23">
        <v>-24146</v>
      </c>
      <c r="D17" s="23">
        <v>-54109</v>
      </c>
      <c r="E17" s="23">
        <v>-69570</v>
      </c>
      <c r="F17" s="23">
        <v>-10426</v>
      </c>
      <c r="G17" s="23">
        <v>-11606</v>
      </c>
      <c r="H17" s="23">
        <v>-16290</v>
      </c>
      <c r="I17" s="23">
        <v>-15787</v>
      </c>
      <c r="J17" s="23">
        <v>-14936</v>
      </c>
      <c r="K17" s="23">
        <v>-16948</v>
      </c>
      <c r="L17" s="23">
        <v>-19105</v>
      </c>
      <c r="M17" s="23">
        <v>-18581</v>
      </c>
      <c r="N17" s="23">
        <v>-19075</v>
      </c>
      <c r="O17" s="23">
        <v>-22895</v>
      </c>
      <c r="P17" s="23">
        <v>-22756</v>
      </c>
      <c r="Q17" s="23">
        <v>-23875</v>
      </c>
      <c r="R17" s="23">
        <v>-24217</v>
      </c>
      <c r="S17" s="23">
        <v>-26375</v>
      </c>
      <c r="T17" s="23">
        <v>-26176</v>
      </c>
      <c r="U17" s="23">
        <v>-30584</v>
      </c>
      <c r="V17" s="23">
        <v>-30682.882491942735</v>
      </c>
      <c r="W17" s="23">
        <v>-33560.117508057265</v>
      </c>
      <c r="X17" s="23">
        <v>-33252</v>
      </c>
      <c r="Y17" s="23">
        <v>-37289</v>
      </c>
      <c r="Z17" s="23">
        <v>-34627</v>
      </c>
      <c r="AA17" s="23">
        <v>-37244</v>
      </c>
      <c r="AB17" s="23">
        <v>-37521</v>
      </c>
      <c r="AC17" s="23">
        <v>-42958</v>
      </c>
      <c r="AD17" s="23">
        <v>-43672</v>
      </c>
      <c r="AE17" s="23">
        <v>-49520</v>
      </c>
      <c r="AF17" s="23">
        <v>-46288.532999999996</v>
      </c>
      <c r="AG17" s="23">
        <v>-51389.467000000004</v>
      </c>
      <c r="AH17" s="23">
        <v>-54250</v>
      </c>
      <c r="AI17" s="23">
        <v>-51935</v>
      </c>
      <c r="AJ17" s="23">
        <v>-59468</v>
      </c>
      <c r="AK17" s="64">
        <v>-52716</v>
      </c>
      <c r="AL17" s="64">
        <v>-43962</v>
      </c>
      <c r="AM17" s="76">
        <f>VLOOKUP([1]DRE!$B$18,'[1]DRE 2019'!$B:$J,4,FALSE)</f>
        <v>-55049</v>
      </c>
    </row>
    <row r="18" spans="1:49" s="7" customFormat="1" ht="12.75" x14ac:dyDescent="0.2">
      <c r="A18" s="21" t="s">
        <v>162</v>
      </c>
      <c r="B18" s="23">
        <v>-8866</v>
      </c>
      <c r="C18" s="23">
        <v>-11400</v>
      </c>
      <c r="D18" s="23">
        <v>-23915</v>
      </c>
      <c r="E18" s="23">
        <v>-34491</v>
      </c>
      <c r="F18" s="23">
        <v>-4672</v>
      </c>
      <c r="G18" s="23">
        <v>-5797</v>
      </c>
      <c r="H18" s="23">
        <v>-6404</v>
      </c>
      <c r="I18" s="23">
        <v>-7042</v>
      </c>
      <c r="J18" s="23">
        <v>-6339</v>
      </c>
      <c r="K18" s="23">
        <v>-13134</v>
      </c>
      <c r="L18" s="23">
        <v>-7178</v>
      </c>
      <c r="M18" s="23">
        <v>-7840</v>
      </c>
      <c r="N18" s="23">
        <v>-8585</v>
      </c>
      <c r="O18" s="23">
        <v>-8907</v>
      </c>
      <c r="P18" s="23">
        <v>-9925</v>
      </c>
      <c r="Q18" s="23">
        <v>-9335</v>
      </c>
      <c r="R18" s="23">
        <v>-10662</v>
      </c>
      <c r="S18" s="23">
        <v>-11379</v>
      </c>
      <c r="T18" s="23">
        <v>-12464</v>
      </c>
      <c r="U18" s="23">
        <v>-12170.025636314524</v>
      </c>
      <c r="V18" s="23">
        <v>-13337</v>
      </c>
      <c r="W18" s="23">
        <v>-12707</v>
      </c>
      <c r="X18" s="23">
        <v>-14070</v>
      </c>
      <c r="Y18" s="23">
        <v>-14654</v>
      </c>
      <c r="Z18" s="23">
        <v>-14050</v>
      </c>
      <c r="AA18" s="23">
        <v>-15620</v>
      </c>
      <c r="AB18" s="23">
        <v>-16244</v>
      </c>
      <c r="AC18" s="23">
        <v>-16539</v>
      </c>
      <c r="AD18" s="23">
        <v>-16567</v>
      </c>
      <c r="AE18" s="23">
        <v>-16899</v>
      </c>
      <c r="AF18" s="23">
        <v>-18264.432000000001</v>
      </c>
      <c r="AG18" s="23">
        <v>-20662.567999999999</v>
      </c>
      <c r="AH18" s="23">
        <v>-22059</v>
      </c>
      <c r="AI18" s="23">
        <v>-28591</v>
      </c>
      <c r="AJ18" s="23">
        <v>-28277</v>
      </c>
      <c r="AK18" s="64">
        <v>-32081</v>
      </c>
      <c r="AL18" s="64">
        <v>-35325</v>
      </c>
      <c r="AM18" s="76">
        <f>VLOOKUP([1]DRE!$B$19,'[1]DRE 2019'!$B:$J,4,FALSE)</f>
        <v>-36081</v>
      </c>
    </row>
    <row r="19" spans="1:49" s="7" customFormat="1" ht="12.75" x14ac:dyDescent="0.2">
      <c r="A19" s="21" t="s">
        <v>163</v>
      </c>
      <c r="B19" s="23">
        <v>-1612</v>
      </c>
      <c r="C19" s="23">
        <v>-9642</v>
      </c>
      <c r="D19" s="23">
        <v>-21224</v>
      </c>
      <c r="E19" s="23">
        <v>-24677</v>
      </c>
      <c r="F19" s="23">
        <v>-4188</v>
      </c>
      <c r="G19" s="23">
        <v>-5460</v>
      </c>
      <c r="H19" s="23">
        <v>-3984</v>
      </c>
      <c r="I19" s="23">
        <v>-7592</v>
      </c>
      <c r="J19" s="23">
        <v>-5179</v>
      </c>
      <c r="K19" s="23">
        <v>-6765</v>
      </c>
      <c r="L19" s="23">
        <v>-5736</v>
      </c>
      <c r="M19" s="23">
        <v>-6997</v>
      </c>
      <c r="N19" s="23">
        <v>-6961</v>
      </c>
      <c r="O19" s="23">
        <v>-7148</v>
      </c>
      <c r="P19" s="23">
        <v>-8255</v>
      </c>
      <c r="Q19" s="23">
        <v>-10568</v>
      </c>
      <c r="R19" s="23">
        <v>-10340</v>
      </c>
      <c r="S19" s="23">
        <v>-8970</v>
      </c>
      <c r="T19" s="23">
        <v>-10760</v>
      </c>
      <c r="U19" s="23">
        <v>-13936</v>
      </c>
      <c r="V19" s="23">
        <v>-13736</v>
      </c>
      <c r="W19" s="23">
        <v>-13392</v>
      </c>
      <c r="X19" s="23">
        <v>-14445</v>
      </c>
      <c r="Y19" s="23">
        <v>-16245</v>
      </c>
      <c r="Z19" s="23">
        <v>-15037</v>
      </c>
      <c r="AA19" s="23">
        <v>-14564</v>
      </c>
      <c r="AB19" s="23">
        <v>-14795</v>
      </c>
      <c r="AC19" s="23">
        <v>-15498</v>
      </c>
      <c r="AD19" s="23">
        <v>-15980</v>
      </c>
      <c r="AE19" s="23">
        <v>-14571</v>
      </c>
      <c r="AF19" s="23">
        <v>-16855.114000000001</v>
      </c>
      <c r="AG19" s="23">
        <v>-16873.885999999999</v>
      </c>
      <c r="AH19" s="23">
        <v>-16207</v>
      </c>
      <c r="AI19" s="23">
        <v>-18049</v>
      </c>
      <c r="AJ19" s="23">
        <v>-20008</v>
      </c>
      <c r="AK19" s="64">
        <v>-19263</v>
      </c>
      <c r="AL19" s="64">
        <v>-18372</v>
      </c>
      <c r="AM19" s="76">
        <f>VLOOKUP([1]DRE!$B$20,'[1]DRE 2019'!$B:$J,4,FALSE)</f>
        <v>-20113</v>
      </c>
    </row>
    <row r="20" spans="1:49" s="7" customFormat="1" ht="12.75" x14ac:dyDescent="0.2">
      <c r="A20" s="21" t="s">
        <v>164</v>
      </c>
      <c r="B20" s="23">
        <v>-1165</v>
      </c>
      <c r="C20" s="23">
        <v>497</v>
      </c>
      <c r="D20" s="23">
        <v>-466</v>
      </c>
      <c r="E20" s="23">
        <v>-2488</v>
      </c>
      <c r="F20" s="23">
        <v>-10</v>
      </c>
      <c r="G20" s="23">
        <v>-73</v>
      </c>
      <c r="H20" s="23">
        <v>-829</v>
      </c>
      <c r="I20" s="23">
        <v>446</v>
      </c>
      <c r="J20" s="23">
        <v>-232</v>
      </c>
      <c r="K20" s="23">
        <v>-443</v>
      </c>
      <c r="L20" s="23">
        <v>-602</v>
      </c>
      <c r="M20" s="23">
        <v>-1211</v>
      </c>
      <c r="N20" s="23">
        <v>-292</v>
      </c>
      <c r="O20" s="23">
        <v>-469</v>
      </c>
      <c r="P20" s="23">
        <v>5188</v>
      </c>
      <c r="Q20" s="23">
        <v>-84</v>
      </c>
      <c r="R20" s="23">
        <v>-1050</v>
      </c>
      <c r="S20" s="23">
        <v>-910</v>
      </c>
      <c r="T20" s="23">
        <v>-271</v>
      </c>
      <c r="U20" s="23">
        <v>-500.01983000000018</v>
      </c>
      <c r="V20" s="23">
        <v>-633</v>
      </c>
      <c r="W20" s="23">
        <v>-1027</v>
      </c>
      <c r="X20" s="23">
        <v>-1139</v>
      </c>
      <c r="Y20" s="23">
        <v>-987</v>
      </c>
      <c r="Z20" s="23">
        <v>-379</v>
      </c>
      <c r="AA20" s="23">
        <v>-1002</v>
      </c>
      <c r="AB20" s="23">
        <v>-1362</v>
      </c>
      <c r="AC20" s="23">
        <v>-1603</v>
      </c>
      <c r="AD20" s="23">
        <v>1976</v>
      </c>
      <c r="AE20" s="23">
        <v>-1549</v>
      </c>
      <c r="AF20" s="23">
        <v>-433</v>
      </c>
      <c r="AG20" s="23">
        <v>-800</v>
      </c>
      <c r="AH20" s="23">
        <v>8203</v>
      </c>
      <c r="AI20" s="23">
        <v>-1104</v>
      </c>
      <c r="AJ20" s="23">
        <v>-1387</v>
      </c>
      <c r="AK20" s="64">
        <v>-2456</v>
      </c>
      <c r="AL20" s="64">
        <v>6190</v>
      </c>
      <c r="AM20" s="76">
        <f>VLOOKUP([1]DRE!$B$22,'[1]DRE 2019'!$B:$J,4,FALSE)</f>
        <v>6420</v>
      </c>
    </row>
    <row r="21" spans="1:49" s="8" customFormat="1" ht="12.75" x14ac:dyDescent="0.2">
      <c r="A21" s="16" t="s">
        <v>165</v>
      </c>
      <c r="B21" s="17">
        <v>19784</v>
      </c>
      <c r="C21" s="17">
        <v>31229</v>
      </c>
      <c r="D21" s="17">
        <v>36354</v>
      </c>
      <c r="E21" s="17">
        <v>34229</v>
      </c>
      <c r="F21" s="17">
        <v>6844</v>
      </c>
      <c r="G21" s="17">
        <v>5513</v>
      </c>
      <c r="H21" s="17">
        <v>11394</v>
      </c>
      <c r="I21" s="17">
        <v>12603</v>
      </c>
      <c r="J21" s="17">
        <v>9784</v>
      </c>
      <c r="K21" s="17">
        <v>1866</v>
      </c>
      <c r="L21" s="17">
        <v>11231</v>
      </c>
      <c r="M21" s="17">
        <v>11348</v>
      </c>
      <c r="N21" s="17">
        <v>10234</v>
      </c>
      <c r="O21" s="17">
        <v>12426</v>
      </c>
      <c r="P21" s="17">
        <v>19898</v>
      </c>
      <c r="Q21" s="17">
        <v>14717</v>
      </c>
      <c r="R21" s="17">
        <v>14026</v>
      </c>
      <c r="S21" s="17">
        <v>15941</v>
      </c>
      <c r="T21" s="17">
        <v>16721</v>
      </c>
      <c r="U21" s="17">
        <v>18461.822769135368</v>
      </c>
      <c r="V21" s="17">
        <v>17399.034420000004</v>
      </c>
      <c r="W21" s="17">
        <v>16746.965579999996</v>
      </c>
      <c r="X21" s="17">
        <v>17759</v>
      </c>
      <c r="Y21" s="17">
        <v>17855</v>
      </c>
      <c r="Z21" s="17">
        <v>18046</v>
      </c>
      <c r="AA21" s="17">
        <v>18102</v>
      </c>
      <c r="AB21" s="17">
        <v>16800</v>
      </c>
      <c r="AC21" s="17">
        <v>15226</v>
      </c>
      <c r="AD21" s="17">
        <v>19346.933380000002</v>
      </c>
      <c r="AE21" s="17">
        <v>11997.066619999998</v>
      </c>
      <c r="AF21" s="17">
        <v>20462.209971509976</v>
      </c>
      <c r="AG21" s="17">
        <v>22561.790028490024</v>
      </c>
      <c r="AH21" s="17">
        <v>29162</v>
      </c>
      <c r="AI21" s="17">
        <v>21180</v>
      </c>
      <c r="AJ21" s="17">
        <v>16029</v>
      </c>
      <c r="AK21" s="65">
        <v>23692</v>
      </c>
      <c r="AL21" s="65">
        <v>25337</v>
      </c>
      <c r="AM21" s="55">
        <f>AM15+SUM(AM17:AM20)</f>
        <v>24411</v>
      </c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49" s="8" customFormat="1" ht="12.75" x14ac:dyDescent="0.2">
      <c r="A22" s="16" t="s">
        <v>157</v>
      </c>
      <c r="B22" s="17">
        <v>-3328</v>
      </c>
      <c r="C22" s="17">
        <v>-5246</v>
      </c>
      <c r="D22" s="17">
        <v>-1122</v>
      </c>
      <c r="E22" s="17">
        <v>-738</v>
      </c>
      <c r="F22" s="17">
        <v>-1852</v>
      </c>
      <c r="G22" s="17">
        <v>-2025</v>
      </c>
      <c r="H22" s="17">
        <v>1722</v>
      </c>
      <c r="I22" s="17">
        <v>1033</v>
      </c>
      <c r="J22" s="17">
        <v>747</v>
      </c>
      <c r="K22" s="17">
        <v>-131</v>
      </c>
      <c r="L22" s="17">
        <v>-86</v>
      </c>
      <c r="M22" s="17">
        <v>-1268</v>
      </c>
      <c r="N22" s="17">
        <v>4454</v>
      </c>
      <c r="O22" s="17">
        <v>5352</v>
      </c>
      <c r="P22" s="17">
        <v>4462</v>
      </c>
      <c r="Q22" s="17">
        <v>5204</v>
      </c>
      <c r="R22" s="17">
        <v>6207</v>
      </c>
      <c r="S22" s="17">
        <v>5448</v>
      </c>
      <c r="T22" s="17">
        <v>5182</v>
      </c>
      <c r="U22" s="17">
        <v>1562</v>
      </c>
      <c r="V22" s="17">
        <v>2925</v>
      </c>
      <c r="W22" s="17">
        <v>4057</v>
      </c>
      <c r="X22" s="17">
        <v>3712</v>
      </c>
      <c r="Y22" s="17">
        <v>911</v>
      </c>
      <c r="Z22" s="17">
        <v>1384</v>
      </c>
      <c r="AA22" s="17">
        <v>2555</v>
      </c>
      <c r="AB22" s="17">
        <v>3645</v>
      </c>
      <c r="AC22" s="17">
        <v>17139</v>
      </c>
      <c r="AD22" s="17">
        <v>14559</v>
      </c>
      <c r="AE22" s="17">
        <v>13884</v>
      </c>
      <c r="AF22" s="17">
        <v>2525</v>
      </c>
      <c r="AG22" s="17">
        <v>3425</v>
      </c>
      <c r="AH22" s="17">
        <v>3697</v>
      </c>
      <c r="AI22" s="17">
        <v>2653</v>
      </c>
      <c r="AJ22" s="17">
        <v>-2411</v>
      </c>
      <c r="AK22" s="17">
        <v>-1858</v>
      </c>
      <c r="AL22" s="17">
        <v>-1764</v>
      </c>
      <c r="AM22" s="17">
        <f>AM23+AM24</f>
        <v>-8724</v>
      </c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s="7" customFormat="1" ht="12.75" x14ac:dyDescent="0.2">
      <c r="A23" s="21" t="s">
        <v>166</v>
      </c>
      <c r="B23" s="23">
        <v>1132</v>
      </c>
      <c r="C23" s="23">
        <v>2596</v>
      </c>
      <c r="D23" s="23">
        <v>12539</v>
      </c>
      <c r="E23" s="23">
        <v>6974</v>
      </c>
      <c r="F23" s="23">
        <v>1366</v>
      </c>
      <c r="G23" s="23">
        <v>1690</v>
      </c>
      <c r="H23" s="23">
        <v>7003</v>
      </c>
      <c r="I23" s="23">
        <v>2480</v>
      </c>
      <c r="J23" s="23">
        <v>2225</v>
      </c>
      <c r="K23" s="23">
        <v>1836</v>
      </c>
      <c r="L23" s="23">
        <v>1354</v>
      </c>
      <c r="M23" s="23">
        <v>1559</v>
      </c>
      <c r="N23" s="23">
        <v>6182</v>
      </c>
      <c r="O23" s="23">
        <v>6056</v>
      </c>
      <c r="P23" s="23">
        <v>6609</v>
      </c>
      <c r="Q23" s="23">
        <v>8538</v>
      </c>
      <c r="R23" s="23">
        <v>8405</v>
      </c>
      <c r="S23" s="23">
        <v>7444</v>
      </c>
      <c r="T23" s="23">
        <v>7346</v>
      </c>
      <c r="U23" s="23">
        <v>9313</v>
      </c>
      <c r="V23" s="23">
        <v>7305</v>
      </c>
      <c r="W23" s="23">
        <v>8716</v>
      </c>
      <c r="X23" s="23">
        <v>8357</v>
      </c>
      <c r="Y23" s="23">
        <v>7487</v>
      </c>
      <c r="Z23" s="23">
        <v>8512</v>
      </c>
      <c r="AA23" s="23">
        <v>9191</v>
      </c>
      <c r="AB23" s="23">
        <v>9132</v>
      </c>
      <c r="AC23" s="23">
        <v>22632</v>
      </c>
      <c r="AD23" s="23">
        <v>21135</v>
      </c>
      <c r="AE23" s="23">
        <v>18630</v>
      </c>
      <c r="AF23" s="23">
        <v>8452</v>
      </c>
      <c r="AG23" s="23">
        <v>10204</v>
      </c>
      <c r="AH23" s="23">
        <v>12045</v>
      </c>
      <c r="AI23" s="23">
        <v>15921</v>
      </c>
      <c r="AJ23" s="23">
        <v>10942</v>
      </c>
      <c r="AK23" s="63">
        <v>7960</v>
      </c>
      <c r="AL23" s="63">
        <v>10284</v>
      </c>
      <c r="AM23" s="63">
        <v>6785</v>
      </c>
    </row>
    <row r="24" spans="1:49" s="7" customFormat="1" ht="12.75" x14ac:dyDescent="0.2">
      <c r="A24" s="21" t="s">
        <v>167</v>
      </c>
      <c r="B24" s="23">
        <v>-4460</v>
      </c>
      <c r="C24" s="23">
        <v>-7842</v>
      </c>
      <c r="D24" s="23">
        <v>-13661</v>
      </c>
      <c r="E24" s="23">
        <v>-7712</v>
      </c>
      <c r="F24" s="23">
        <v>-3218</v>
      </c>
      <c r="G24" s="23">
        <v>-3715</v>
      </c>
      <c r="H24" s="23">
        <v>-5281</v>
      </c>
      <c r="I24" s="23">
        <v>-1447</v>
      </c>
      <c r="J24" s="23">
        <v>-1478</v>
      </c>
      <c r="K24" s="23">
        <v>-1967</v>
      </c>
      <c r="L24" s="23">
        <v>-1440</v>
      </c>
      <c r="M24" s="23">
        <v>-2827</v>
      </c>
      <c r="N24" s="23">
        <v>-1728</v>
      </c>
      <c r="O24" s="23">
        <v>-704</v>
      </c>
      <c r="P24" s="23">
        <v>-2147</v>
      </c>
      <c r="Q24" s="23">
        <v>-3334</v>
      </c>
      <c r="R24" s="23">
        <v>-2198</v>
      </c>
      <c r="S24" s="23">
        <v>-1996</v>
      </c>
      <c r="T24" s="23">
        <v>-2164</v>
      </c>
      <c r="U24" s="23">
        <v>-7751</v>
      </c>
      <c r="V24" s="23">
        <v>-4380</v>
      </c>
      <c r="W24" s="23">
        <v>-4659</v>
      </c>
      <c r="X24" s="23">
        <v>-4645</v>
      </c>
      <c r="Y24" s="23">
        <v>-6576</v>
      </c>
      <c r="Z24" s="23">
        <v>-7128</v>
      </c>
      <c r="AA24" s="23">
        <v>-6636</v>
      </c>
      <c r="AB24" s="23">
        <v>-5487</v>
      </c>
      <c r="AC24" s="23">
        <v>-5493</v>
      </c>
      <c r="AD24" s="23">
        <v>-6576</v>
      </c>
      <c r="AE24" s="23">
        <v>-4746</v>
      </c>
      <c r="AF24" s="23">
        <v>-5927</v>
      </c>
      <c r="AG24" s="23">
        <v>-6779</v>
      </c>
      <c r="AH24" s="23">
        <v>-8348</v>
      </c>
      <c r="AI24" s="23">
        <v>-13268</v>
      </c>
      <c r="AJ24" s="23">
        <v>-13353</v>
      </c>
      <c r="AK24" s="64">
        <v>-9818</v>
      </c>
      <c r="AL24" s="64">
        <v>-12048</v>
      </c>
      <c r="AM24" s="64">
        <v>-15509</v>
      </c>
    </row>
    <row r="25" spans="1:49" s="8" customFormat="1" ht="12.75" x14ac:dyDescent="0.2">
      <c r="A25" s="16" t="s">
        <v>168</v>
      </c>
      <c r="B25" s="17">
        <v>16456</v>
      </c>
      <c r="C25" s="17">
        <v>25983</v>
      </c>
      <c r="D25" s="17">
        <v>35232</v>
      </c>
      <c r="E25" s="17">
        <v>33491</v>
      </c>
      <c r="F25" s="17">
        <v>4992</v>
      </c>
      <c r="G25" s="17">
        <v>3488</v>
      </c>
      <c r="H25" s="17">
        <v>13116</v>
      </c>
      <c r="I25" s="17">
        <v>13636</v>
      </c>
      <c r="J25" s="17">
        <v>10531</v>
      </c>
      <c r="K25" s="17">
        <v>1735</v>
      </c>
      <c r="L25" s="17">
        <v>11145</v>
      </c>
      <c r="M25" s="17">
        <v>10080</v>
      </c>
      <c r="N25" s="17">
        <v>14688</v>
      </c>
      <c r="O25" s="17">
        <v>17778</v>
      </c>
      <c r="P25" s="17">
        <v>24360</v>
      </c>
      <c r="Q25" s="17">
        <v>19921</v>
      </c>
      <c r="R25" s="17">
        <v>20233</v>
      </c>
      <c r="S25" s="17">
        <v>21389</v>
      </c>
      <c r="T25" s="17">
        <v>21903</v>
      </c>
      <c r="U25" s="17">
        <v>20023.822769135368</v>
      </c>
      <c r="V25" s="17">
        <v>20324.034420000004</v>
      </c>
      <c r="W25" s="17">
        <v>20803.965579999996</v>
      </c>
      <c r="X25" s="17">
        <v>21471</v>
      </c>
      <c r="Y25" s="17">
        <v>18766</v>
      </c>
      <c r="Z25" s="17">
        <v>19430</v>
      </c>
      <c r="AA25" s="17">
        <v>20657</v>
      </c>
      <c r="AB25" s="17">
        <v>20445</v>
      </c>
      <c r="AC25" s="17">
        <v>32365</v>
      </c>
      <c r="AD25" s="17">
        <v>33905.933380000002</v>
      </c>
      <c r="AE25" s="17">
        <v>25881.066619999998</v>
      </c>
      <c r="AF25" s="17">
        <v>22987.209971509976</v>
      </c>
      <c r="AG25" s="17">
        <v>25986.790028490024</v>
      </c>
      <c r="AH25" s="17">
        <v>32859</v>
      </c>
      <c r="AI25" s="17">
        <v>23833</v>
      </c>
      <c r="AJ25" s="17">
        <v>13618</v>
      </c>
      <c r="AK25" s="65">
        <v>21834</v>
      </c>
      <c r="AL25" s="65">
        <v>23573</v>
      </c>
      <c r="AM25" s="65">
        <f>AM21+AM22</f>
        <v>15687</v>
      </c>
      <c r="AN25" s="7"/>
      <c r="AO25" s="7"/>
      <c r="AP25" s="7"/>
      <c r="AQ25" s="7"/>
      <c r="AR25" s="7"/>
      <c r="AS25" s="7"/>
      <c r="AT25" s="7"/>
      <c r="AU25" s="7"/>
      <c r="AV25" s="7"/>
      <c r="AW25" s="7"/>
    </row>
    <row r="26" spans="1:49" s="7" customFormat="1" ht="12.75" x14ac:dyDescent="0.2">
      <c r="A26" s="21" t="s">
        <v>169</v>
      </c>
      <c r="B26" s="23">
        <v>-3180</v>
      </c>
      <c r="C26" s="23">
        <v>-3774</v>
      </c>
      <c r="D26" s="23">
        <v>-3072</v>
      </c>
      <c r="E26" s="23">
        <v>-7260</v>
      </c>
      <c r="F26" s="23">
        <v>-808</v>
      </c>
      <c r="G26" s="23">
        <v>-492</v>
      </c>
      <c r="H26" s="23">
        <v>-1198</v>
      </c>
      <c r="I26" s="23">
        <v>-574</v>
      </c>
      <c r="J26" s="23">
        <v>-1572</v>
      </c>
      <c r="K26" s="23">
        <v>-1586</v>
      </c>
      <c r="L26" s="23">
        <v>-1881</v>
      </c>
      <c r="M26" s="23">
        <v>-2221</v>
      </c>
      <c r="N26" s="23">
        <v>-1664</v>
      </c>
      <c r="O26" s="23">
        <v>-1365</v>
      </c>
      <c r="P26" s="23">
        <v>-2575</v>
      </c>
      <c r="Q26" s="23">
        <v>-1015</v>
      </c>
      <c r="R26" s="23">
        <v>-2600</v>
      </c>
      <c r="S26" s="23">
        <v>-1781</v>
      </c>
      <c r="T26" s="23">
        <v>-3798</v>
      </c>
      <c r="U26" s="23">
        <v>-1825</v>
      </c>
      <c r="V26" s="23">
        <v>-3553.0546099999997</v>
      </c>
      <c r="W26" s="23">
        <v>-3197.9453900000003</v>
      </c>
      <c r="X26" s="23">
        <v>-2968</v>
      </c>
      <c r="Y26" s="23">
        <v>-2777</v>
      </c>
      <c r="Z26" s="23">
        <v>-2324</v>
      </c>
      <c r="AA26" s="23">
        <v>-135</v>
      </c>
      <c r="AB26" s="23">
        <v>861</v>
      </c>
      <c r="AC26" s="23">
        <v>-12205</v>
      </c>
      <c r="AD26" s="23">
        <v>-2892.9837600000001</v>
      </c>
      <c r="AE26" s="23">
        <v>-5222.0162399999999</v>
      </c>
      <c r="AF26" s="23">
        <v>-2909</v>
      </c>
      <c r="AG26" s="23">
        <v>-3675</v>
      </c>
      <c r="AH26" s="23">
        <v>-4743</v>
      </c>
      <c r="AI26" s="23">
        <v>-3889</v>
      </c>
      <c r="AJ26" s="23">
        <v>-1790</v>
      </c>
      <c r="AK26" s="23">
        <v>-708</v>
      </c>
      <c r="AL26" s="23">
        <v>-4368</v>
      </c>
      <c r="AM26" s="76">
        <f>VLOOKUP([1]DRE!$B$28,'[1]DRE 2019'!$B:$J,4,FALSE)</f>
        <v>-609</v>
      </c>
    </row>
    <row r="27" spans="1:49" s="7" customFormat="1" ht="12.75" x14ac:dyDescent="0.2">
      <c r="A27" s="21" t="s">
        <v>170</v>
      </c>
      <c r="B27" s="23">
        <v>-1807</v>
      </c>
      <c r="C27" s="23">
        <v>-1958</v>
      </c>
      <c r="D27" s="23">
        <v>-5095</v>
      </c>
      <c r="E27" s="23">
        <v>-4206</v>
      </c>
      <c r="F27" s="23">
        <v>-437</v>
      </c>
      <c r="G27" s="23">
        <v>-426</v>
      </c>
      <c r="H27" s="23">
        <v>-980</v>
      </c>
      <c r="I27" s="23">
        <v>-3252</v>
      </c>
      <c r="J27" s="23">
        <v>-1745</v>
      </c>
      <c r="K27" s="23">
        <v>-517</v>
      </c>
      <c r="L27" s="23">
        <v>-664</v>
      </c>
      <c r="M27" s="23">
        <v>-1280</v>
      </c>
      <c r="N27" s="23">
        <v>-1168</v>
      </c>
      <c r="O27" s="23">
        <v>-2380</v>
      </c>
      <c r="P27" s="23">
        <v>-3360</v>
      </c>
      <c r="Q27" s="23">
        <v>-810</v>
      </c>
      <c r="R27" s="23">
        <v>-3867</v>
      </c>
      <c r="S27" s="23">
        <v>-4740</v>
      </c>
      <c r="T27" s="23">
        <v>5456</v>
      </c>
      <c r="U27" s="23">
        <v>-2811</v>
      </c>
      <c r="V27" s="23">
        <v>-1725.0264099999999</v>
      </c>
      <c r="W27" s="23">
        <v>-1988.9735900000001</v>
      </c>
      <c r="X27" s="23">
        <v>-1018</v>
      </c>
      <c r="Y27" s="23">
        <v>-320</v>
      </c>
      <c r="Z27" s="23">
        <v>-2062</v>
      </c>
      <c r="AA27" s="23">
        <v>-3028</v>
      </c>
      <c r="AB27" s="23">
        <v>-3321</v>
      </c>
      <c r="AC27" s="23">
        <v>-2184</v>
      </c>
      <c r="AD27" s="23">
        <v>-4307.1135599999998</v>
      </c>
      <c r="AE27" s="23">
        <v>752.11355999999978</v>
      </c>
      <c r="AF27" s="23">
        <v>-421</v>
      </c>
      <c r="AG27" s="23">
        <v>-5241</v>
      </c>
      <c r="AH27" s="23">
        <v>-1664</v>
      </c>
      <c r="AI27" s="23">
        <v>-1596</v>
      </c>
      <c r="AJ27" s="23">
        <v>-2791</v>
      </c>
      <c r="AK27" s="23">
        <v>-3908</v>
      </c>
      <c r="AL27" s="23">
        <v>-2025</v>
      </c>
      <c r="AM27" s="76">
        <f>VLOOKUP([1]DRE!$B$29,'[1]DRE 2019'!$B:$J,4,FALSE)</f>
        <v>-2610</v>
      </c>
    </row>
    <row r="28" spans="1:49" s="8" customFormat="1" ht="12.75" x14ac:dyDescent="0.2">
      <c r="A28" s="16" t="s">
        <v>171</v>
      </c>
      <c r="B28" s="17">
        <v>11469</v>
      </c>
      <c r="C28" s="17">
        <v>20251</v>
      </c>
      <c r="D28" s="17">
        <v>27065</v>
      </c>
      <c r="E28" s="17">
        <v>22025</v>
      </c>
      <c r="F28" s="17">
        <v>3747</v>
      </c>
      <c r="G28" s="17">
        <v>2570</v>
      </c>
      <c r="H28" s="17">
        <v>10938</v>
      </c>
      <c r="I28" s="17">
        <v>9810</v>
      </c>
      <c r="J28" s="17">
        <v>7214</v>
      </c>
      <c r="K28" s="17">
        <v>-368</v>
      </c>
      <c r="L28" s="17">
        <v>8600</v>
      </c>
      <c r="M28" s="17">
        <v>6579</v>
      </c>
      <c r="N28" s="17">
        <v>11856</v>
      </c>
      <c r="O28" s="17">
        <v>14033</v>
      </c>
      <c r="P28" s="17">
        <v>18425</v>
      </c>
      <c r="Q28" s="17">
        <v>18096</v>
      </c>
      <c r="R28" s="17">
        <v>13766</v>
      </c>
      <c r="S28" s="17">
        <v>14868</v>
      </c>
      <c r="T28" s="17">
        <v>23561</v>
      </c>
      <c r="U28" s="17">
        <v>15387.822769135368</v>
      </c>
      <c r="V28" s="17">
        <v>15045.953400000004</v>
      </c>
      <c r="W28" s="17">
        <v>15617.046599999996</v>
      </c>
      <c r="X28" s="17">
        <v>17485</v>
      </c>
      <c r="Y28" s="17">
        <v>15669</v>
      </c>
      <c r="Z28" s="17">
        <v>15044</v>
      </c>
      <c r="AA28" s="17">
        <v>17494</v>
      </c>
      <c r="AB28" s="17">
        <v>17985</v>
      </c>
      <c r="AC28" s="17">
        <v>17976</v>
      </c>
      <c r="AD28" s="17">
        <v>26705.836060000001</v>
      </c>
      <c r="AE28" s="17">
        <v>21411.163939999999</v>
      </c>
      <c r="AF28" s="17">
        <v>19657.209971509976</v>
      </c>
      <c r="AG28" s="17">
        <v>17070.790028490024</v>
      </c>
      <c r="AH28" s="17">
        <v>26452</v>
      </c>
      <c r="AI28" s="17">
        <v>18348</v>
      </c>
      <c r="AJ28" s="17">
        <v>9037</v>
      </c>
      <c r="AK28" s="65">
        <v>17218</v>
      </c>
      <c r="AL28" s="65">
        <v>17180</v>
      </c>
      <c r="AM28" s="55">
        <f>SUM(AM25:AM27)</f>
        <v>12468</v>
      </c>
      <c r="AN28" s="7"/>
      <c r="AO28" s="7"/>
      <c r="AP28" s="7"/>
      <c r="AQ28" s="7"/>
      <c r="AR28" s="7"/>
      <c r="AS28" s="7"/>
      <c r="AT28" s="7"/>
      <c r="AU28" s="7"/>
      <c r="AV28" s="7"/>
      <c r="AW28" s="7"/>
    </row>
    <row r="29" spans="1:49" x14ac:dyDescent="0.25">
      <c r="A29" s="13"/>
      <c r="N29"/>
      <c r="O29"/>
    </row>
    <row r="30" spans="1:49" x14ac:dyDescent="0.25">
      <c r="A30" s="13"/>
    </row>
    <row r="31" spans="1:49" x14ac:dyDescent="0.25">
      <c r="A31" s="13"/>
    </row>
  </sheetData>
  <mergeCells count="1">
    <mergeCell ref="AD1:AK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5" x14ac:dyDescent="0.25"/>
  <cols>
    <col min="1" max="1" width="53.5703125" bestFit="1" customWidth="1"/>
    <col min="2" max="16384" width="9.140625" style="2"/>
  </cols>
  <sheetData>
    <row r="1" spans="1:31" ht="66" customHeight="1" x14ac:dyDescent="0.25">
      <c r="A1" s="15"/>
      <c r="B1" s="106"/>
      <c r="C1" s="106"/>
      <c r="D1" s="106"/>
      <c r="E1" s="106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31" s="9" customFormat="1" ht="12.75" x14ac:dyDescent="0.2">
      <c r="A2" s="18"/>
      <c r="B2" s="18" t="s">
        <v>67</v>
      </c>
      <c r="C2" s="18" t="s">
        <v>68</v>
      </c>
      <c r="D2" s="18" t="s">
        <v>71</v>
      </c>
      <c r="E2" s="18" t="s">
        <v>72</v>
      </c>
    </row>
    <row r="3" spans="1:31" s="7" customFormat="1" ht="12.75" x14ac:dyDescent="0.2">
      <c r="A3" s="21" t="s">
        <v>149</v>
      </c>
      <c r="B3" s="23">
        <v>162362</v>
      </c>
      <c r="C3" s="23">
        <v>164525</v>
      </c>
      <c r="D3" s="23">
        <v>171275</v>
      </c>
      <c r="E3" s="23">
        <v>182638</v>
      </c>
    </row>
    <row r="4" spans="1:31" s="7" customFormat="1" ht="12.75" x14ac:dyDescent="0.2">
      <c r="A4" s="21" t="s">
        <v>150</v>
      </c>
      <c r="B4" s="23">
        <v>19561</v>
      </c>
      <c r="C4" s="23">
        <v>29364</v>
      </c>
      <c r="D4" s="23">
        <v>27308</v>
      </c>
      <c r="E4" s="23">
        <v>27117</v>
      </c>
    </row>
    <row r="5" spans="1:31" s="8" customFormat="1" ht="12.75" x14ac:dyDescent="0.2">
      <c r="A5" s="16" t="s">
        <v>151</v>
      </c>
      <c r="B5" s="17">
        <f>B3+B4</f>
        <v>181923</v>
      </c>
      <c r="C5" s="17">
        <f>C3+C4</f>
        <v>193889</v>
      </c>
      <c r="D5" s="17">
        <f>D3+D4</f>
        <v>198583</v>
      </c>
      <c r="E5" s="17">
        <f>E3+E4</f>
        <v>209755</v>
      </c>
    </row>
    <row r="6" spans="1:31" x14ac:dyDescent="0.25">
      <c r="A6" s="13"/>
    </row>
    <row r="7" spans="1:31" customFormat="1" x14ac:dyDescent="0.25">
      <c r="A7" s="1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customFormat="1" x14ac:dyDescent="0.25">
      <c r="A8" s="1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</sheetData>
  <mergeCells count="1">
    <mergeCell ref="B1:E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64.7109375" bestFit="1" customWidth="1"/>
    <col min="2" max="4" width="11.42578125" customWidth="1"/>
    <col min="5" max="5" width="12.42578125" bestFit="1" customWidth="1"/>
    <col min="6" max="6" width="11.7109375" bestFit="1" customWidth="1"/>
    <col min="9" max="9" width="12.42578125" bestFit="1" customWidth="1"/>
  </cols>
  <sheetData>
    <row r="1" spans="1:4" ht="72" customHeight="1" x14ac:dyDescent="0.25">
      <c r="A1" s="22"/>
      <c r="B1" s="27" t="s">
        <v>252</v>
      </c>
      <c r="C1" s="27"/>
      <c r="D1" s="27"/>
    </row>
    <row r="2" spans="1:4" x14ac:dyDescent="0.25">
      <c r="A2" s="18"/>
      <c r="B2" s="18" t="s">
        <v>74</v>
      </c>
      <c r="C2" s="18" t="s">
        <v>68</v>
      </c>
      <c r="D2" s="18" t="s">
        <v>73</v>
      </c>
    </row>
    <row r="3" spans="1:4" x14ac:dyDescent="0.25">
      <c r="A3" s="32" t="s">
        <v>181</v>
      </c>
      <c r="B3" s="32"/>
      <c r="C3" s="32"/>
      <c r="D3" s="32"/>
    </row>
    <row r="4" spans="1:4" x14ac:dyDescent="0.25">
      <c r="A4" s="16" t="s">
        <v>223</v>
      </c>
      <c r="B4" s="81">
        <v>12468</v>
      </c>
      <c r="C4" s="93">
        <v>18348</v>
      </c>
      <c r="D4" s="59">
        <v>17180</v>
      </c>
    </row>
    <row r="5" spans="1:4" x14ac:dyDescent="0.25">
      <c r="A5" s="20" t="s">
        <v>182</v>
      </c>
      <c r="B5" s="82"/>
      <c r="C5" s="94"/>
      <c r="D5" s="60"/>
    </row>
    <row r="6" spans="1:4" x14ac:dyDescent="0.25">
      <c r="A6" s="21" t="s">
        <v>183</v>
      </c>
      <c r="B6" s="88">
        <v>31590</v>
      </c>
      <c r="C6" s="100">
        <v>18974</v>
      </c>
      <c r="D6" s="61">
        <v>24348</v>
      </c>
    </row>
    <row r="7" spans="1:4" x14ac:dyDescent="0.25">
      <c r="A7" s="21" t="s">
        <v>184</v>
      </c>
      <c r="B7" s="83">
        <v>0</v>
      </c>
      <c r="C7" s="95">
        <v>0</v>
      </c>
      <c r="D7" s="61">
        <v>0</v>
      </c>
    </row>
    <row r="8" spans="1:4" x14ac:dyDescent="0.25">
      <c r="A8" s="21" t="s">
        <v>172</v>
      </c>
      <c r="B8" s="88">
        <v>-621</v>
      </c>
      <c r="C8" s="100">
        <v>668</v>
      </c>
      <c r="D8" s="61">
        <v>529</v>
      </c>
    </row>
    <row r="9" spans="1:4" x14ac:dyDescent="0.25">
      <c r="A9" s="21" t="s">
        <v>185</v>
      </c>
      <c r="B9" s="88">
        <v>1869</v>
      </c>
      <c r="C9" s="100">
        <v>112</v>
      </c>
      <c r="D9" s="61">
        <v>1531</v>
      </c>
    </row>
    <row r="10" spans="1:4" x14ac:dyDescent="0.25">
      <c r="A10" s="21" t="s">
        <v>186</v>
      </c>
      <c r="B10" s="88">
        <v>7693</v>
      </c>
      <c r="C10" s="100">
        <v>549</v>
      </c>
      <c r="D10" s="61">
        <v>2297</v>
      </c>
    </row>
    <row r="11" spans="1:4" x14ac:dyDescent="0.25">
      <c r="A11" s="21" t="s">
        <v>228</v>
      </c>
      <c r="B11" s="83">
        <v>0</v>
      </c>
      <c r="C11" s="95">
        <v>0</v>
      </c>
      <c r="D11" s="61">
        <v>0</v>
      </c>
    </row>
    <row r="12" spans="1:4" x14ac:dyDescent="0.25">
      <c r="A12" s="21" t="s">
        <v>187</v>
      </c>
      <c r="B12" s="88">
        <v>9494</v>
      </c>
      <c r="C12" s="100">
        <v>9613</v>
      </c>
      <c r="D12" s="61">
        <v>7642</v>
      </c>
    </row>
    <row r="13" spans="1:4" x14ac:dyDescent="0.25">
      <c r="A13" s="21" t="s">
        <v>188</v>
      </c>
      <c r="B13" s="83">
        <v>0</v>
      </c>
      <c r="C13" s="95">
        <v>0</v>
      </c>
      <c r="D13" s="61">
        <v>0</v>
      </c>
    </row>
    <row r="14" spans="1:4" x14ac:dyDescent="0.25">
      <c r="A14" s="21" t="s">
        <v>189</v>
      </c>
      <c r="B14" s="88">
        <v>867</v>
      </c>
      <c r="C14" s="100">
        <v>192</v>
      </c>
      <c r="D14" s="61">
        <v>429</v>
      </c>
    </row>
    <row r="15" spans="1:4" x14ac:dyDescent="0.25">
      <c r="A15" s="21" t="s">
        <v>18</v>
      </c>
      <c r="B15" s="88">
        <v>609</v>
      </c>
      <c r="C15" s="100">
        <v>3889</v>
      </c>
      <c r="D15" s="61">
        <v>4368</v>
      </c>
    </row>
    <row r="16" spans="1:4" x14ac:dyDescent="0.25">
      <c r="A16" s="21" t="s">
        <v>190</v>
      </c>
      <c r="B16" s="88">
        <v>2610</v>
      </c>
      <c r="C16" s="100">
        <v>1596</v>
      </c>
      <c r="D16" s="61">
        <v>2025</v>
      </c>
    </row>
    <row r="17" spans="1:7" x14ac:dyDescent="0.25">
      <c r="A17" s="21" t="s">
        <v>227</v>
      </c>
      <c r="B17" s="88">
        <v>-8941</v>
      </c>
      <c r="C17" s="100">
        <v>60</v>
      </c>
      <c r="D17" s="61">
        <v>-9232</v>
      </c>
    </row>
    <row r="18" spans="1:7" x14ac:dyDescent="0.25">
      <c r="A18" s="21" t="s">
        <v>173</v>
      </c>
      <c r="B18" s="88">
        <v>451</v>
      </c>
      <c r="C18" s="100">
        <v>1147</v>
      </c>
      <c r="D18" s="61">
        <v>1334</v>
      </c>
    </row>
    <row r="19" spans="1:7" x14ac:dyDescent="0.25">
      <c r="A19" s="21" t="s">
        <v>192</v>
      </c>
      <c r="B19" s="83">
        <v>0</v>
      </c>
      <c r="C19" s="95">
        <v>0</v>
      </c>
      <c r="D19" s="61">
        <v>0</v>
      </c>
    </row>
    <row r="20" spans="1:7" x14ac:dyDescent="0.25">
      <c r="A20" s="21" t="s">
        <v>193</v>
      </c>
      <c r="B20" s="83">
        <v>0</v>
      </c>
      <c r="C20" s="100">
        <v>-1027</v>
      </c>
      <c r="D20" s="61">
        <v>0</v>
      </c>
    </row>
    <row r="21" spans="1:7" x14ac:dyDescent="0.25">
      <c r="A21" s="21" t="s">
        <v>226</v>
      </c>
      <c r="B21" s="88">
        <v>-194</v>
      </c>
      <c r="C21" s="100">
        <v>0</v>
      </c>
      <c r="D21" s="61">
        <v>519</v>
      </c>
    </row>
    <row r="22" spans="1:7" ht="15" customHeight="1" x14ac:dyDescent="0.25">
      <c r="A22" s="21" t="s">
        <v>202</v>
      </c>
      <c r="B22" s="88">
        <v>0</v>
      </c>
      <c r="C22" s="100">
        <v>0</v>
      </c>
      <c r="D22" s="61">
        <v>0</v>
      </c>
    </row>
    <row r="23" spans="1:7" x14ac:dyDescent="0.25">
      <c r="A23" s="20" t="s">
        <v>194</v>
      </c>
      <c r="B23" s="83"/>
      <c r="C23" s="95"/>
      <c r="D23" s="61"/>
    </row>
    <row r="24" spans="1:7" x14ac:dyDescent="0.25">
      <c r="A24" s="21" t="s">
        <v>195</v>
      </c>
      <c r="B24" s="88">
        <v>-34315</v>
      </c>
      <c r="C24" s="100">
        <v>-20788</v>
      </c>
      <c r="D24" s="61">
        <v>-6124</v>
      </c>
    </row>
    <row r="25" spans="1:7" x14ac:dyDescent="0.25">
      <c r="A25" s="21" t="s">
        <v>10</v>
      </c>
      <c r="B25" s="83">
        <v>0</v>
      </c>
      <c r="C25" s="95">
        <v>0</v>
      </c>
      <c r="D25" s="61">
        <v>0</v>
      </c>
    </row>
    <row r="26" spans="1:7" x14ac:dyDescent="0.25">
      <c r="A26" s="21" t="s">
        <v>11</v>
      </c>
      <c r="B26" s="88">
        <v>1262</v>
      </c>
      <c r="C26" s="100">
        <v>-8012</v>
      </c>
      <c r="D26" s="61">
        <v>3415</v>
      </c>
    </row>
    <row r="27" spans="1:7" x14ac:dyDescent="0.25">
      <c r="A27" s="21" t="s">
        <v>196</v>
      </c>
      <c r="B27" s="88">
        <v>10318</v>
      </c>
      <c r="C27" s="100">
        <v>-2507</v>
      </c>
      <c r="D27" s="61">
        <v>-9021</v>
      </c>
    </row>
    <row r="28" spans="1:7" x14ac:dyDescent="0.25">
      <c r="A28" s="20" t="s">
        <v>197</v>
      </c>
      <c r="B28" s="84"/>
      <c r="C28" s="96"/>
      <c r="D28" s="62"/>
    </row>
    <row r="29" spans="1:7" x14ac:dyDescent="0.25">
      <c r="A29" s="21" t="s">
        <v>198</v>
      </c>
      <c r="B29" s="86">
        <v>579</v>
      </c>
      <c r="C29" s="98">
        <v>3211</v>
      </c>
      <c r="D29" s="62">
        <v>-1256</v>
      </c>
    </row>
    <row r="30" spans="1:7" x14ac:dyDescent="0.25">
      <c r="A30" s="21" t="s">
        <v>26</v>
      </c>
      <c r="B30" s="86">
        <v>9845</v>
      </c>
      <c r="C30" s="98">
        <v>2171</v>
      </c>
      <c r="D30" s="62">
        <v>10707</v>
      </c>
    </row>
    <row r="31" spans="1:7" x14ac:dyDescent="0.25">
      <c r="A31" s="21" t="s">
        <v>27</v>
      </c>
      <c r="B31" s="86">
        <v>-3906</v>
      </c>
      <c r="C31" s="98">
        <v>-74</v>
      </c>
      <c r="D31" s="62">
        <v>-2123</v>
      </c>
      <c r="E31" s="50"/>
      <c r="F31" s="50"/>
      <c r="G31" s="50"/>
    </row>
    <row r="32" spans="1:7" x14ac:dyDescent="0.25">
      <c r="A32" s="21" t="s">
        <v>199</v>
      </c>
      <c r="B32" s="86">
        <v>-5918</v>
      </c>
      <c r="C32" s="98">
        <v>-2991</v>
      </c>
      <c r="D32" s="62">
        <v>-4481</v>
      </c>
    </row>
    <row r="33" spans="1:7" x14ac:dyDescent="0.25">
      <c r="A33" s="21" t="s">
        <v>200</v>
      </c>
      <c r="B33" s="86">
        <v>7197</v>
      </c>
      <c r="C33" s="98">
        <v>-2086</v>
      </c>
      <c r="D33" s="62">
        <v>9117</v>
      </c>
    </row>
    <row r="34" spans="1:7" x14ac:dyDescent="0.25">
      <c r="A34" s="21" t="s">
        <v>201</v>
      </c>
      <c r="B34" s="86">
        <v>-1225</v>
      </c>
      <c r="C34" s="98">
        <v>697</v>
      </c>
      <c r="D34" s="62">
        <v>-1093</v>
      </c>
    </row>
    <row r="35" spans="1:7" x14ac:dyDescent="0.25">
      <c r="A35" s="16" t="s">
        <v>203</v>
      </c>
      <c r="B35" s="89">
        <f>SUM(B4:B34)</f>
        <v>41732</v>
      </c>
      <c r="C35" s="99">
        <f>SUM(C4:C34)</f>
        <v>23742</v>
      </c>
      <c r="D35" s="99">
        <f>SUM(D4:D34)</f>
        <v>52111</v>
      </c>
    </row>
    <row r="36" spans="1:7" x14ac:dyDescent="0.25">
      <c r="A36" s="20" t="s">
        <v>204</v>
      </c>
      <c r="B36" s="85"/>
      <c r="C36" s="97"/>
      <c r="D36" s="58"/>
      <c r="E36" s="51"/>
      <c r="F36" s="51"/>
      <c r="G36" s="51"/>
    </row>
    <row r="37" spans="1:7" x14ac:dyDescent="0.25">
      <c r="A37" s="21" t="s">
        <v>205</v>
      </c>
      <c r="B37" s="86">
        <v>-4912</v>
      </c>
      <c r="C37" s="98">
        <v>-7394</v>
      </c>
      <c r="D37" s="62">
        <v>-4770</v>
      </c>
    </row>
    <row r="38" spans="1:7" x14ac:dyDescent="0.25">
      <c r="A38" s="21" t="s">
        <v>206</v>
      </c>
      <c r="B38" s="86">
        <v>-42359</v>
      </c>
      <c r="C38" s="98">
        <v>-10333</v>
      </c>
      <c r="D38" s="62">
        <v>-18442</v>
      </c>
    </row>
    <row r="39" spans="1:7" x14ac:dyDescent="0.25">
      <c r="A39" s="21" t="s">
        <v>175</v>
      </c>
      <c r="B39" s="86">
        <v>-73885</v>
      </c>
      <c r="C39" s="98">
        <v>-61018</v>
      </c>
      <c r="D39" s="56">
        <v>0</v>
      </c>
    </row>
    <row r="40" spans="1:7" x14ac:dyDescent="0.25">
      <c r="A40" s="16" t="s">
        <v>211</v>
      </c>
      <c r="B40" s="90">
        <f>B37+B38+B39</f>
        <v>-121156</v>
      </c>
      <c r="C40" s="99">
        <f>C37+C38+C39</f>
        <v>-78745</v>
      </c>
      <c r="D40" s="90">
        <f>D37+D38+D39</f>
        <v>-23212</v>
      </c>
      <c r="E40" s="51"/>
      <c r="F40" s="51"/>
      <c r="G40" s="51"/>
    </row>
    <row r="41" spans="1:7" x14ac:dyDescent="0.25">
      <c r="A41" s="20" t="s">
        <v>204</v>
      </c>
      <c r="B41" s="84"/>
      <c r="C41" s="96"/>
      <c r="D41" s="62"/>
    </row>
    <row r="42" spans="1:7" x14ac:dyDescent="0.25">
      <c r="A42" s="21" t="s">
        <v>212</v>
      </c>
      <c r="B42" s="86">
        <v>0</v>
      </c>
      <c r="C42" s="98"/>
      <c r="D42" s="56">
        <v>0</v>
      </c>
      <c r="E42" s="51"/>
      <c r="F42" s="51"/>
      <c r="G42" s="51"/>
    </row>
    <row r="43" spans="1:7" x14ac:dyDescent="0.25">
      <c r="A43" s="21" t="s">
        <v>213</v>
      </c>
      <c r="B43" s="86">
        <v>-14058</v>
      </c>
      <c r="C43" s="98">
        <v>-10358</v>
      </c>
      <c r="D43" s="56">
        <v>-13895</v>
      </c>
    </row>
    <row r="44" spans="1:7" x14ac:dyDescent="0.25">
      <c r="A44" s="21" t="s">
        <v>214</v>
      </c>
      <c r="B44" s="86">
        <v>-6132</v>
      </c>
      <c r="C44" s="98">
        <v>-2526</v>
      </c>
      <c r="D44" s="56">
        <v>-3851</v>
      </c>
    </row>
    <row r="45" spans="1:7" x14ac:dyDescent="0.25">
      <c r="A45" s="21" t="s">
        <v>215</v>
      </c>
      <c r="B45" s="86">
        <v>-13412</v>
      </c>
      <c r="C45" s="98">
        <v>-5269</v>
      </c>
      <c r="D45" s="56">
        <v>-10681</v>
      </c>
    </row>
    <row r="46" spans="1:7" x14ac:dyDescent="0.25">
      <c r="A46" s="21" t="s">
        <v>177</v>
      </c>
      <c r="B46" s="86">
        <v>-25000</v>
      </c>
      <c r="C46" s="98">
        <v>-23000</v>
      </c>
      <c r="D46" s="56">
        <v>0</v>
      </c>
      <c r="E46" s="51"/>
      <c r="F46" s="51"/>
      <c r="G46" s="51"/>
    </row>
    <row r="47" spans="1:7" x14ac:dyDescent="0.25">
      <c r="A47" s="21" t="s">
        <v>176</v>
      </c>
      <c r="B47" s="86">
        <v>156618</v>
      </c>
      <c r="C47" s="98">
        <v>0</v>
      </c>
      <c r="D47" s="56">
        <v>362</v>
      </c>
    </row>
    <row r="48" spans="1:7" x14ac:dyDescent="0.25">
      <c r="A48" s="21" t="s">
        <v>38</v>
      </c>
      <c r="B48" s="86">
        <v>0</v>
      </c>
      <c r="C48" s="98">
        <v>0</v>
      </c>
      <c r="D48" s="56">
        <v>0</v>
      </c>
    </row>
    <row r="49" spans="1:4" x14ac:dyDescent="0.25">
      <c r="A49" s="21" t="s">
        <v>216</v>
      </c>
      <c r="B49" s="86">
        <v>649311</v>
      </c>
      <c r="C49" s="98">
        <v>0</v>
      </c>
      <c r="D49" s="56">
        <v>0</v>
      </c>
    </row>
    <row r="50" spans="1:4" x14ac:dyDescent="0.25">
      <c r="A50" s="21" t="s">
        <v>218</v>
      </c>
      <c r="B50" s="86">
        <v>-5622</v>
      </c>
      <c r="C50" s="98">
        <v>0</v>
      </c>
      <c r="D50" s="56">
        <v>0</v>
      </c>
    </row>
    <row r="51" spans="1:4" x14ac:dyDescent="0.25">
      <c r="A51" s="16" t="s">
        <v>219</v>
      </c>
      <c r="B51" s="87">
        <f>SUM(B41:B50)</f>
        <v>741705</v>
      </c>
      <c r="C51" s="87">
        <f>SUM(C41:C50)</f>
        <v>-41153</v>
      </c>
      <c r="D51" s="87">
        <f>SUM(D41:D50)</f>
        <v>-28065</v>
      </c>
    </row>
    <row r="52" spans="1:4" x14ac:dyDescent="0.25">
      <c r="A52" s="21" t="s">
        <v>220</v>
      </c>
      <c r="B52" s="86">
        <v>-53</v>
      </c>
      <c r="C52" s="98">
        <v>-423</v>
      </c>
      <c r="D52" s="56">
        <v>-874</v>
      </c>
    </row>
    <row r="53" spans="1:4" x14ac:dyDescent="0.25">
      <c r="A53" s="16" t="s">
        <v>221</v>
      </c>
      <c r="B53" s="87">
        <v>662228</v>
      </c>
      <c r="C53" s="99">
        <v>-96579</v>
      </c>
      <c r="D53" s="57">
        <v>-40</v>
      </c>
    </row>
    <row r="54" spans="1:4" x14ac:dyDescent="0.25">
      <c r="A54" s="20" t="s">
        <v>222</v>
      </c>
      <c r="B54" s="84"/>
      <c r="C54" s="96"/>
      <c r="D54" s="62"/>
    </row>
    <row r="55" spans="1:4" x14ac:dyDescent="0.25">
      <c r="A55" s="21" t="s">
        <v>178</v>
      </c>
      <c r="B55" s="86">
        <v>463184</v>
      </c>
      <c r="C55" s="98">
        <v>556626</v>
      </c>
      <c r="D55" s="56">
        <v>463224</v>
      </c>
    </row>
    <row r="56" spans="1:4" x14ac:dyDescent="0.25">
      <c r="A56" s="21" t="s">
        <v>179</v>
      </c>
      <c r="B56" s="86">
        <v>1125412</v>
      </c>
      <c r="C56" s="98">
        <v>460047</v>
      </c>
      <c r="D56" s="56">
        <v>463184</v>
      </c>
    </row>
    <row r="57" spans="1:4" x14ac:dyDescent="0.25">
      <c r="A57" s="16" t="s">
        <v>221</v>
      </c>
      <c r="B57" s="87">
        <v>662228</v>
      </c>
      <c r="C57" s="99">
        <v>-96579</v>
      </c>
      <c r="D57" s="57">
        <f>D56-D55</f>
        <v>-40</v>
      </c>
    </row>
  </sheetData>
  <pageMargins left="0.511811024" right="0.511811024" top="0.78740157499999996" bottom="0.78740157499999996" header="0.31496062000000002" footer="0.31496062000000002"/>
  <pageSetup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1"/>
  <sheetViews>
    <sheetView showGridLines="0" zoomScaleNormal="100" workbookViewId="0">
      <pane xSplit="1" ySplit="2" topLeftCell="AE3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outlineLevelCol="1" x14ac:dyDescent="0.25"/>
  <cols>
    <col min="1" max="1" width="72.28515625" style="3" customWidth="1"/>
    <col min="2" max="14" width="9.140625" style="4" hidden="1" customWidth="1" outlineLevel="1"/>
    <col min="15" max="19" width="9.140625" style="10" hidden="1" customWidth="1" outlineLevel="1"/>
    <col min="20" max="21" width="9.140625" style="10" hidden="1" customWidth="1" outlineLevel="1" collapsed="1"/>
    <col min="22" max="22" width="9.140625" style="10" hidden="1" customWidth="1" outlineLevel="1"/>
    <col min="23" max="23" width="9.140625" style="10" hidden="1" customWidth="1" outlineLevel="1" collapsed="1"/>
    <col min="24" max="30" width="9.140625" style="10" hidden="1" customWidth="1" outlineLevel="1"/>
    <col min="31" max="31" width="9.140625" style="10" collapsed="1"/>
    <col min="32" max="39" width="9.140625" style="10"/>
    <col min="40" max="40" width="9" style="10" customWidth="1"/>
    <col min="41" max="41" width="11" style="10" bestFit="1" customWidth="1"/>
    <col min="42" max="16384" width="9.140625" style="10"/>
  </cols>
  <sheetData>
    <row r="1" spans="1:44" ht="66" customHeight="1" x14ac:dyDescent="0.25">
      <c r="A1" s="14"/>
      <c r="AB1" s="27"/>
      <c r="AC1" s="27"/>
      <c r="AD1" s="27"/>
      <c r="AE1" s="106" t="s">
        <v>253</v>
      </c>
      <c r="AF1" s="106"/>
      <c r="AG1" s="106"/>
      <c r="AH1" s="106"/>
      <c r="AI1" s="106"/>
      <c r="AJ1" s="106"/>
      <c r="AK1" s="106"/>
      <c r="AL1" s="106"/>
      <c r="AN1" s="77"/>
    </row>
    <row r="2" spans="1:44" s="9" customFormat="1" ht="12.75" x14ac:dyDescent="0.2">
      <c r="A2" s="18"/>
      <c r="B2" s="18" t="s">
        <v>1</v>
      </c>
      <c r="C2" s="18" t="s">
        <v>2</v>
      </c>
      <c r="D2" s="18">
        <v>2011</v>
      </c>
      <c r="E2" s="18">
        <v>2012</v>
      </c>
      <c r="F2" s="18">
        <v>2013</v>
      </c>
      <c r="G2" s="18" t="s">
        <v>140</v>
      </c>
      <c r="H2" s="18" t="s">
        <v>141</v>
      </c>
      <c r="I2" s="18" t="s">
        <v>142</v>
      </c>
      <c r="J2" s="18" t="s">
        <v>143</v>
      </c>
      <c r="K2" s="18" t="s">
        <v>144</v>
      </c>
      <c r="L2" s="18" t="s">
        <v>145</v>
      </c>
      <c r="M2" s="18" t="s">
        <v>146</v>
      </c>
      <c r="N2" s="18" t="s">
        <v>147</v>
      </c>
      <c r="O2" s="18" t="s">
        <v>148</v>
      </c>
      <c r="P2" s="18" t="s">
        <v>48</v>
      </c>
      <c r="Q2" s="18" t="s">
        <v>49</v>
      </c>
      <c r="R2" s="18" t="s">
        <v>50</v>
      </c>
      <c r="S2" s="18" t="s">
        <v>51</v>
      </c>
      <c r="T2" s="18" t="s">
        <v>52</v>
      </c>
      <c r="U2" s="18" t="s">
        <v>53</v>
      </c>
      <c r="V2" s="18" t="s">
        <v>54</v>
      </c>
      <c r="W2" s="18" t="s">
        <v>55</v>
      </c>
      <c r="X2" s="18" t="s">
        <v>56</v>
      </c>
      <c r="Y2" s="18" t="s">
        <v>57</v>
      </c>
      <c r="Z2" s="18" t="s">
        <v>58</v>
      </c>
      <c r="AA2" s="18" t="s">
        <v>59</v>
      </c>
      <c r="AB2" s="18" t="s">
        <v>60</v>
      </c>
      <c r="AC2" s="18" t="s">
        <v>61</v>
      </c>
      <c r="AD2" s="18" t="s">
        <v>62</v>
      </c>
      <c r="AE2" s="18" t="s">
        <v>63</v>
      </c>
      <c r="AF2" s="18" t="s">
        <v>64</v>
      </c>
      <c r="AG2" s="18" t="s">
        <v>65</v>
      </c>
      <c r="AH2" s="18" t="s">
        <v>66</v>
      </c>
      <c r="AI2" s="18" t="s">
        <v>67</v>
      </c>
      <c r="AJ2" s="18" t="s">
        <v>68</v>
      </c>
      <c r="AK2" s="18" t="s">
        <v>71</v>
      </c>
      <c r="AL2" s="18" t="s">
        <v>72</v>
      </c>
      <c r="AM2" s="18" t="s">
        <v>73</v>
      </c>
      <c r="AN2" s="18" t="s">
        <v>74</v>
      </c>
    </row>
    <row r="3" spans="1:44" s="7" customFormat="1" ht="12.75" x14ac:dyDescent="0.2">
      <c r="A3" s="20" t="s">
        <v>181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</row>
    <row r="4" spans="1:44" s="8" customFormat="1" ht="12.75" x14ac:dyDescent="0.2">
      <c r="A4" s="16"/>
      <c r="B4" s="17">
        <v>12488</v>
      </c>
      <c r="C4" s="17">
        <v>22551</v>
      </c>
      <c r="D4" s="17">
        <v>21036</v>
      </c>
      <c r="E4" s="17">
        <v>17304</v>
      </c>
      <c r="F4" s="17">
        <v>62410</v>
      </c>
      <c r="G4" s="17">
        <v>3898</v>
      </c>
      <c r="H4" s="17">
        <v>1358</v>
      </c>
      <c r="I4" s="17">
        <v>6751</v>
      </c>
      <c r="J4" s="17">
        <v>9029</v>
      </c>
      <c r="K4" s="17">
        <v>7105</v>
      </c>
      <c r="L4" s="17">
        <v>-3422</v>
      </c>
      <c r="M4" s="17">
        <v>7042</v>
      </c>
      <c r="N4" s="17">
        <v>6579</v>
      </c>
      <c r="O4" s="17">
        <v>11856</v>
      </c>
      <c r="P4" s="17">
        <v>14033</v>
      </c>
      <c r="Q4" s="17">
        <v>18425</v>
      </c>
      <c r="R4" s="17">
        <v>18096</v>
      </c>
      <c r="S4" s="17">
        <v>13766</v>
      </c>
      <c r="T4" s="17">
        <v>14868</v>
      </c>
      <c r="U4" s="17">
        <v>23561</v>
      </c>
      <c r="V4" s="17">
        <v>15387</v>
      </c>
      <c r="W4" s="17">
        <v>15046.291439999981</v>
      </c>
      <c r="X4" s="17">
        <v>15617.708559999999</v>
      </c>
      <c r="Y4" s="17">
        <v>17485</v>
      </c>
      <c r="Z4" s="17">
        <v>15669</v>
      </c>
      <c r="AA4" s="17">
        <v>15044</v>
      </c>
      <c r="AB4" s="17">
        <v>17495</v>
      </c>
      <c r="AC4" s="17">
        <v>17985</v>
      </c>
      <c r="AD4" s="17">
        <v>17976</v>
      </c>
      <c r="AE4" s="17">
        <v>26705</v>
      </c>
      <c r="AF4" s="17">
        <v>21411.163939999999</v>
      </c>
      <c r="AG4" s="17">
        <v>19656.588971509947</v>
      </c>
      <c r="AH4" s="17">
        <v>17070.790028490039</v>
      </c>
      <c r="AI4" s="17">
        <v>26452</v>
      </c>
      <c r="AJ4" s="17">
        <v>18348</v>
      </c>
      <c r="AK4" s="17">
        <v>9037</v>
      </c>
      <c r="AL4" s="71">
        <v>17218</v>
      </c>
      <c r="AM4" s="71">
        <v>17180</v>
      </c>
      <c r="AN4" s="71">
        <v>12468</v>
      </c>
    </row>
    <row r="5" spans="1:44" s="7" customFormat="1" ht="12.75" x14ac:dyDescent="0.2">
      <c r="AO5" s="8"/>
      <c r="AP5" s="8"/>
      <c r="AQ5" s="8"/>
      <c r="AR5" s="8"/>
    </row>
    <row r="6" spans="1:44" s="7" customFormat="1" ht="12.75" x14ac:dyDescent="0.2">
      <c r="A6" s="20" t="s">
        <v>182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8"/>
      <c r="AP6" s="8"/>
      <c r="AQ6" s="8"/>
      <c r="AR6" s="8"/>
    </row>
    <row r="7" spans="1:44" s="7" customFormat="1" ht="12.75" x14ac:dyDescent="0.2">
      <c r="A7" s="21" t="s">
        <v>183</v>
      </c>
      <c r="B7" s="23">
        <v>1744</v>
      </c>
      <c r="C7" s="23">
        <v>9171</v>
      </c>
      <c r="D7" s="23">
        <v>20228</v>
      </c>
      <c r="E7" s="23">
        <v>25475</v>
      </c>
      <c r="F7" s="23">
        <v>29848</v>
      </c>
      <c r="G7" s="23">
        <v>3673</v>
      </c>
      <c r="H7" s="23">
        <v>4179</v>
      </c>
      <c r="I7" s="23">
        <v>4450</v>
      </c>
      <c r="J7" s="23">
        <v>7926</v>
      </c>
      <c r="K7" s="23">
        <v>5900</v>
      </c>
      <c r="L7" s="23">
        <v>6113</v>
      </c>
      <c r="M7" s="23">
        <v>6614</v>
      </c>
      <c r="N7" s="23">
        <v>6848</v>
      </c>
      <c r="O7" s="23">
        <v>6999</v>
      </c>
      <c r="P7" s="23">
        <v>7878</v>
      </c>
      <c r="Q7" s="23">
        <v>7239</v>
      </c>
      <c r="R7" s="23">
        <v>7732</v>
      </c>
      <c r="S7" s="23">
        <v>9304</v>
      </c>
      <c r="T7" s="23">
        <v>9403</v>
      </c>
      <c r="U7" s="23">
        <v>9848</v>
      </c>
      <c r="V7" s="23">
        <v>10656</v>
      </c>
      <c r="W7" s="23">
        <v>11437</v>
      </c>
      <c r="X7" s="23">
        <v>12877</v>
      </c>
      <c r="Y7" s="23">
        <v>13190.97634999999</v>
      </c>
      <c r="Z7" s="23">
        <v>14364.02365000001</v>
      </c>
      <c r="AA7" s="23">
        <v>13195</v>
      </c>
      <c r="AB7" s="23">
        <v>13848</v>
      </c>
      <c r="AC7" s="23">
        <v>13994</v>
      </c>
      <c r="AD7" s="23">
        <v>15279</v>
      </c>
      <c r="AE7" s="23">
        <v>15401</v>
      </c>
      <c r="AF7" s="23">
        <v>20976</v>
      </c>
      <c r="AG7" s="23">
        <v>15726</v>
      </c>
      <c r="AH7" s="23">
        <v>17880</v>
      </c>
      <c r="AI7" s="23">
        <v>18430</v>
      </c>
      <c r="AJ7" s="23">
        <v>18974</v>
      </c>
      <c r="AK7" s="23">
        <v>20596</v>
      </c>
      <c r="AL7" s="23">
        <v>20729</v>
      </c>
      <c r="AM7" s="23">
        <v>24348</v>
      </c>
      <c r="AN7" s="23">
        <v>31590</v>
      </c>
      <c r="AO7" s="8"/>
      <c r="AP7" s="8"/>
      <c r="AQ7" s="8"/>
      <c r="AR7" s="8"/>
    </row>
    <row r="8" spans="1:44" s="7" customFormat="1" ht="12.75" x14ac:dyDescent="0.2">
      <c r="A8" s="21" t="s">
        <v>184</v>
      </c>
      <c r="B8" s="23">
        <v>0</v>
      </c>
      <c r="C8" s="23">
        <v>0</v>
      </c>
      <c r="D8" s="23">
        <v>1293</v>
      </c>
      <c r="E8" s="23">
        <v>3188</v>
      </c>
      <c r="F8" s="23">
        <v>6253</v>
      </c>
      <c r="G8" s="23">
        <v>322</v>
      </c>
      <c r="H8" s="23">
        <v>-289</v>
      </c>
      <c r="I8" s="23">
        <v>-19</v>
      </c>
      <c r="J8" s="23">
        <v>1279</v>
      </c>
      <c r="K8" s="23">
        <v>37</v>
      </c>
      <c r="L8" s="23">
        <v>-37</v>
      </c>
      <c r="M8" s="23">
        <v>638</v>
      </c>
      <c r="N8" s="23">
        <v>114</v>
      </c>
      <c r="O8" s="23">
        <v>31</v>
      </c>
      <c r="P8" s="23">
        <v>493</v>
      </c>
      <c r="Q8" s="23">
        <v>6390</v>
      </c>
      <c r="R8" s="23">
        <v>-661</v>
      </c>
      <c r="S8" s="23">
        <v>227</v>
      </c>
      <c r="T8" s="23">
        <v>842</v>
      </c>
      <c r="U8" s="23">
        <v>1329</v>
      </c>
      <c r="V8" s="23">
        <v>1304</v>
      </c>
      <c r="W8" s="23">
        <v>226</v>
      </c>
      <c r="X8" s="23">
        <v>468</v>
      </c>
      <c r="Y8" s="23">
        <v>25.904030000000034</v>
      </c>
      <c r="Z8" s="23">
        <v>93.095969999999966</v>
      </c>
      <c r="AA8" s="23">
        <v>114</v>
      </c>
      <c r="AB8" s="23">
        <v>29</v>
      </c>
      <c r="AC8" s="23">
        <v>36</v>
      </c>
      <c r="AD8" s="23">
        <v>106</v>
      </c>
      <c r="AE8" s="23">
        <v>231</v>
      </c>
      <c r="AF8" s="23">
        <v>218</v>
      </c>
      <c r="AG8" s="23">
        <v>449</v>
      </c>
      <c r="AH8" s="23">
        <v>68</v>
      </c>
      <c r="AI8" s="23">
        <v>0</v>
      </c>
      <c r="AJ8" s="23">
        <v>0</v>
      </c>
      <c r="AK8" s="23">
        <v>0</v>
      </c>
      <c r="AL8" s="23">
        <v>0</v>
      </c>
      <c r="AM8" s="23"/>
      <c r="AN8" s="23">
        <v>0</v>
      </c>
      <c r="AO8" s="8"/>
      <c r="AP8" s="8"/>
      <c r="AQ8" s="8"/>
      <c r="AR8" s="8"/>
    </row>
    <row r="9" spans="1:44" s="7" customFormat="1" ht="12.75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8"/>
      <c r="AP9" s="8"/>
      <c r="AQ9" s="8"/>
      <c r="AR9" s="8"/>
    </row>
    <row r="10" spans="1:44" s="7" customFormat="1" ht="12.75" x14ac:dyDescent="0.2">
      <c r="A10" s="21" t="s">
        <v>172</v>
      </c>
      <c r="B10" s="23">
        <v>0</v>
      </c>
      <c r="C10" s="23">
        <v>0</v>
      </c>
      <c r="D10" s="23">
        <v>59</v>
      </c>
      <c r="E10" s="23">
        <v>430</v>
      </c>
      <c r="F10" s="23">
        <v>1824</v>
      </c>
      <c r="G10" s="23">
        <v>73</v>
      </c>
      <c r="H10" s="23">
        <v>77</v>
      </c>
      <c r="I10" s="23">
        <v>240</v>
      </c>
      <c r="J10" s="23">
        <v>-331</v>
      </c>
      <c r="K10" s="23">
        <v>154</v>
      </c>
      <c r="L10" s="23">
        <v>-154</v>
      </c>
      <c r="M10" s="23">
        <v>135</v>
      </c>
      <c r="N10" s="23">
        <v>532</v>
      </c>
      <c r="O10" s="23">
        <v>177</v>
      </c>
      <c r="P10" s="23">
        <v>-177</v>
      </c>
      <c r="Q10" s="23">
        <v>0</v>
      </c>
      <c r="R10" s="23">
        <v>1824</v>
      </c>
      <c r="S10" s="23">
        <v>545</v>
      </c>
      <c r="T10" s="23">
        <v>532</v>
      </c>
      <c r="U10" s="23">
        <v>-269.54263000000003</v>
      </c>
      <c r="V10" s="23">
        <v>179.62489000000005</v>
      </c>
      <c r="W10" s="23">
        <v>449</v>
      </c>
      <c r="X10" s="23">
        <v>-400</v>
      </c>
      <c r="Y10" s="23">
        <v>-368</v>
      </c>
      <c r="Z10" s="23">
        <v>-351</v>
      </c>
      <c r="AA10" s="23">
        <v>901</v>
      </c>
      <c r="AB10" s="23">
        <v>-218</v>
      </c>
      <c r="AC10" s="23">
        <v>1144</v>
      </c>
      <c r="AD10" s="23">
        <v>-1446</v>
      </c>
      <c r="AE10" s="23">
        <v>-264</v>
      </c>
      <c r="AF10" s="23">
        <v>-504</v>
      </c>
      <c r="AG10" s="23">
        <v>-764</v>
      </c>
      <c r="AH10" s="23">
        <v>2964</v>
      </c>
      <c r="AI10" s="23">
        <v>89</v>
      </c>
      <c r="AJ10" s="23">
        <v>668</v>
      </c>
      <c r="AK10" s="23">
        <v>891</v>
      </c>
      <c r="AL10" s="23">
        <v>1308</v>
      </c>
      <c r="AM10" s="23">
        <v>529</v>
      </c>
      <c r="AN10" s="23">
        <v>-621</v>
      </c>
      <c r="AO10" s="8"/>
      <c r="AP10" s="8"/>
      <c r="AQ10" s="8"/>
      <c r="AR10" s="8"/>
    </row>
    <row r="11" spans="1:44" s="7" customFormat="1" ht="12.75" x14ac:dyDescent="0.2">
      <c r="A11" s="21" t="s">
        <v>185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1865</v>
      </c>
      <c r="P11" s="23">
        <v>-1865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352</v>
      </c>
      <c r="AF11" s="23">
        <v>-90</v>
      </c>
      <c r="AG11" s="23">
        <v>2140</v>
      </c>
      <c r="AH11" s="23">
        <v>379</v>
      </c>
      <c r="AI11" s="23">
        <v>-8961</v>
      </c>
      <c r="AJ11" s="23">
        <v>112</v>
      </c>
      <c r="AK11" s="23">
        <v>2377</v>
      </c>
      <c r="AL11" s="23">
        <v>1206</v>
      </c>
      <c r="AM11" s="23">
        <v>1531</v>
      </c>
      <c r="AN11" s="23">
        <v>1869</v>
      </c>
      <c r="AO11" s="8"/>
      <c r="AP11" s="8"/>
      <c r="AQ11" s="8"/>
      <c r="AR11" s="8"/>
    </row>
    <row r="12" spans="1:44" s="7" customFormat="1" ht="12.75" x14ac:dyDescent="0.2">
      <c r="A12" s="21" t="s">
        <v>186</v>
      </c>
      <c r="B12" s="23">
        <v>0</v>
      </c>
      <c r="C12" s="23">
        <v>0</v>
      </c>
      <c r="D12" s="23">
        <v>0</v>
      </c>
      <c r="E12" s="23">
        <v>0</v>
      </c>
      <c r="F12" s="23">
        <v>1630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895</v>
      </c>
      <c r="Q12" s="23">
        <v>396</v>
      </c>
      <c r="R12" s="23">
        <v>339</v>
      </c>
      <c r="S12" s="23">
        <v>522</v>
      </c>
      <c r="T12" s="23">
        <v>583</v>
      </c>
      <c r="U12" s="23">
        <v>585</v>
      </c>
      <c r="V12" s="23">
        <v>585</v>
      </c>
      <c r="W12" s="23">
        <v>612</v>
      </c>
      <c r="X12" s="23">
        <v>658</v>
      </c>
      <c r="Y12" s="23">
        <v>662</v>
      </c>
      <c r="Z12" s="23">
        <v>671</v>
      </c>
      <c r="AA12" s="23">
        <v>725</v>
      </c>
      <c r="AB12" s="23">
        <v>835</v>
      </c>
      <c r="AC12" s="23">
        <v>836</v>
      </c>
      <c r="AD12" s="23">
        <v>837</v>
      </c>
      <c r="AE12" s="23">
        <v>653</v>
      </c>
      <c r="AF12" s="23">
        <v>419</v>
      </c>
      <c r="AG12" s="23">
        <v>430</v>
      </c>
      <c r="AH12" s="23">
        <v>305</v>
      </c>
      <c r="AI12" s="23">
        <v>379</v>
      </c>
      <c r="AJ12" s="23">
        <v>549</v>
      </c>
      <c r="AK12" s="23">
        <v>133</v>
      </c>
      <c r="AL12" s="61">
        <v>3495</v>
      </c>
      <c r="AM12" s="61">
        <v>2297</v>
      </c>
      <c r="AN12" s="23">
        <v>7693</v>
      </c>
      <c r="AO12" s="8"/>
      <c r="AP12" s="8"/>
      <c r="AQ12" s="8"/>
      <c r="AR12" s="8"/>
    </row>
    <row r="13" spans="1:44" s="7" customFormat="1" ht="12.75" x14ac:dyDescent="0.2">
      <c r="A13" s="21" t="s">
        <v>187</v>
      </c>
      <c r="B13" s="23">
        <v>3636</v>
      </c>
      <c r="C13" s="23">
        <v>5995</v>
      </c>
      <c r="D13" s="23">
        <v>9221</v>
      </c>
      <c r="E13" s="23">
        <v>4843</v>
      </c>
      <c r="F13" s="23">
        <v>3575</v>
      </c>
      <c r="G13" s="23">
        <v>2905</v>
      </c>
      <c r="H13" s="23">
        <v>3115</v>
      </c>
      <c r="I13" s="23">
        <v>848</v>
      </c>
      <c r="J13" s="23">
        <v>2353</v>
      </c>
      <c r="K13" s="23">
        <v>1122</v>
      </c>
      <c r="L13" s="23">
        <v>1524</v>
      </c>
      <c r="M13" s="23">
        <v>1103</v>
      </c>
      <c r="N13" s="23">
        <v>1094</v>
      </c>
      <c r="O13" s="23">
        <v>1127</v>
      </c>
      <c r="P13" s="23">
        <v>282</v>
      </c>
      <c r="Q13" s="23">
        <v>1070</v>
      </c>
      <c r="R13" s="23">
        <v>1096</v>
      </c>
      <c r="S13" s="23">
        <v>1745</v>
      </c>
      <c r="T13" s="23">
        <v>1133</v>
      </c>
      <c r="U13" s="23">
        <v>625</v>
      </c>
      <c r="V13" s="23">
        <v>828</v>
      </c>
      <c r="W13" s="23">
        <v>3256</v>
      </c>
      <c r="X13" s="23">
        <v>2952</v>
      </c>
      <c r="Y13" s="23">
        <v>2808.950939966704</v>
      </c>
      <c r="Z13" s="23">
        <v>4829.049060033296</v>
      </c>
      <c r="AA13" s="23">
        <v>5286</v>
      </c>
      <c r="AB13" s="23">
        <v>4284</v>
      </c>
      <c r="AC13" s="23">
        <v>3261</v>
      </c>
      <c r="AD13" s="23">
        <v>3598</v>
      </c>
      <c r="AE13" s="23">
        <v>3659</v>
      </c>
      <c r="AF13" s="23">
        <v>1263</v>
      </c>
      <c r="AG13" s="23">
        <v>4100</v>
      </c>
      <c r="AH13" s="23">
        <v>2698</v>
      </c>
      <c r="AI13" s="23">
        <v>2669</v>
      </c>
      <c r="AJ13" s="23">
        <v>9613</v>
      </c>
      <c r="AK13" s="23">
        <v>6140</v>
      </c>
      <c r="AL13" s="23">
        <v>-580</v>
      </c>
      <c r="AM13" s="23">
        <v>7642</v>
      </c>
      <c r="AN13" s="23">
        <v>9494</v>
      </c>
      <c r="AO13" s="8"/>
      <c r="AP13" s="8"/>
      <c r="AQ13" s="8"/>
      <c r="AR13" s="8"/>
    </row>
    <row r="14" spans="1:44" s="7" customFormat="1" ht="12.75" x14ac:dyDescent="0.2">
      <c r="A14" s="21" t="s">
        <v>188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1725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8"/>
      <c r="AP14" s="8"/>
      <c r="AQ14" s="8"/>
      <c r="AR14" s="8"/>
    </row>
    <row r="15" spans="1:44" s="7" customFormat="1" ht="12.75" x14ac:dyDescent="0.2">
      <c r="A15" s="21" t="s">
        <v>189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8146</v>
      </c>
      <c r="AJ15" s="23">
        <v>192</v>
      </c>
      <c r="AK15" s="23">
        <v>1449</v>
      </c>
      <c r="AL15" s="23">
        <v>523</v>
      </c>
      <c r="AM15" s="23">
        <v>429</v>
      </c>
      <c r="AN15" s="23">
        <v>867</v>
      </c>
      <c r="AO15" s="8"/>
      <c r="AP15" s="8"/>
      <c r="AQ15" s="8"/>
      <c r="AR15" s="8"/>
    </row>
    <row r="16" spans="1:44" s="7" customFormat="1" ht="12.75" x14ac:dyDescent="0.2">
      <c r="A16" s="21" t="s">
        <v>18</v>
      </c>
      <c r="B16" s="23">
        <v>3180</v>
      </c>
      <c r="C16" s="23">
        <v>3774</v>
      </c>
      <c r="D16" s="23">
        <v>2</v>
      </c>
      <c r="E16" s="23">
        <v>10330</v>
      </c>
      <c r="F16" s="23">
        <v>6619</v>
      </c>
      <c r="G16" s="23">
        <v>808</v>
      </c>
      <c r="H16" s="23">
        <v>492</v>
      </c>
      <c r="I16" s="23">
        <v>1198</v>
      </c>
      <c r="J16" s="23">
        <v>-2496</v>
      </c>
      <c r="K16" s="23">
        <v>1572</v>
      </c>
      <c r="L16" s="23">
        <v>1586</v>
      </c>
      <c r="M16" s="23">
        <v>1881</v>
      </c>
      <c r="N16" s="23">
        <v>5291</v>
      </c>
      <c r="O16" s="23">
        <v>1664</v>
      </c>
      <c r="P16" s="23">
        <v>1365</v>
      </c>
      <c r="Q16" s="23">
        <v>2575</v>
      </c>
      <c r="R16" s="23">
        <v>1015</v>
      </c>
      <c r="S16" s="23">
        <v>2600</v>
      </c>
      <c r="T16" s="23">
        <v>1781</v>
      </c>
      <c r="U16" s="23">
        <v>3798</v>
      </c>
      <c r="V16" s="23">
        <v>1825</v>
      </c>
      <c r="W16" s="23">
        <v>3553</v>
      </c>
      <c r="X16" s="23">
        <v>3198</v>
      </c>
      <c r="Y16" s="23">
        <v>2968</v>
      </c>
      <c r="Z16" s="23">
        <v>2777</v>
      </c>
      <c r="AA16" s="23">
        <v>2324</v>
      </c>
      <c r="AB16" s="23">
        <v>135</v>
      </c>
      <c r="AC16" s="23">
        <v>-861</v>
      </c>
      <c r="AD16" s="23">
        <v>12205</v>
      </c>
      <c r="AE16" s="23">
        <v>2893</v>
      </c>
      <c r="AF16" s="23">
        <v>5222</v>
      </c>
      <c r="AG16" s="23">
        <v>2909</v>
      </c>
      <c r="AH16" s="23">
        <v>3675</v>
      </c>
      <c r="AI16" s="23">
        <v>4743</v>
      </c>
      <c r="AJ16" s="23">
        <v>3889</v>
      </c>
      <c r="AK16" s="23">
        <v>1790</v>
      </c>
      <c r="AL16" s="23">
        <v>708</v>
      </c>
      <c r="AM16" s="23">
        <v>4368</v>
      </c>
      <c r="AN16" s="23">
        <v>609</v>
      </c>
      <c r="AO16" s="8"/>
      <c r="AP16" s="8"/>
      <c r="AQ16" s="8"/>
      <c r="AR16" s="8"/>
    </row>
    <row r="17" spans="1:44" s="7" customFormat="1" ht="12.75" x14ac:dyDescent="0.2">
      <c r="A17" s="21" t="s">
        <v>190</v>
      </c>
      <c r="B17" s="23">
        <v>0</v>
      </c>
      <c r="C17" s="23">
        <v>0</v>
      </c>
      <c r="D17" s="23">
        <v>5095</v>
      </c>
      <c r="E17" s="23">
        <v>4206</v>
      </c>
      <c r="F17" s="23">
        <v>7718</v>
      </c>
      <c r="G17" s="23">
        <v>437</v>
      </c>
      <c r="H17" s="23">
        <v>426</v>
      </c>
      <c r="I17" s="23">
        <v>980</v>
      </c>
      <c r="J17" s="23">
        <v>3252</v>
      </c>
      <c r="K17" s="23">
        <v>1745</v>
      </c>
      <c r="L17" s="23">
        <v>-1745</v>
      </c>
      <c r="M17" s="23">
        <v>664</v>
      </c>
      <c r="N17" s="23">
        <v>1280</v>
      </c>
      <c r="O17" s="23">
        <v>1168</v>
      </c>
      <c r="P17" s="23">
        <v>2380</v>
      </c>
      <c r="Q17" s="23">
        <v>3360</v>
      </c>
      <c r="R17" s="23">
        <v>810</v>
      </c>
      <c r="S17" s="23">
        <v>3867</v>
      </c>
      <c r="T17" s="23">
        <v>4740</v>
      </c>
      <c r="U17" s="23">
        <v>-5456</v>
      </c>
      <c r="V17" s="23">
        <v>2811</v>
      </c>
      <c r="W17" s="23">
        <v>1725</v>
      </c>
      <c r="X17" s="23">
        <v>1990</v>
      </c>
      <c r="Y17" s="23">
        <v>1018</v>
      </c>
      <c r="Z17" s="23">
        <v>320</v>
      </c>
      <c r="AA17" s="23">
        <v>2062</v>
      </c>
      <c r="AB17" s="23">
        <v>3028</v>
      </c>
      <c r="AC17" s="23">
        <v>3321</v>
      </c>
      <c r="AD17" s="23">
        <v>2184</v>
      </c>
      <c r="AE17" s="23">
        <v>4307</v>
      </c>
      <c r="AF17" s="23">
        <v>-752</v>
      </c>
      <c r="AG17" s="23">
        <v>421</v>
      </c>
      <c r="AH17" s="23">
        <v>5241</v>
      </c>
      <c r="AI17" s="23">
        <v>1664</v>
      </c>
      <c r="AJ17" s="23">
        <v>1596</v>
      </c>
      <c r="AK17" s="23">
        <v>2791</v>
      </c>
      <c r="AL17" s="23">
        <v>3908</v>
      </c>
      <c r="AM17" s="23">
        <v>2025</v>
      </c>
      <c r="AN17" s="23">
        <v>2610</v>
      </c>
      <c r="AO17" s="8"/>
      <c r="AP17" s="8"/>
      <c r="AQ17" s="8"/>
      <c r="AR17" s="8"/>
    </row>
    <row r="18" spans="1:44" s="7" customFormat="1" ht="12.75" x14ac:dyDescent="0.2">
      <c r="A18" s="21" t="s">
        <v>191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-6922</v>
      </c>
      <c r="W18" s="23">
        <v>-6601</v>
      </c>
      <c r="X18" s="23">
        <v>-8464</v>
      </c>
      <c r="Y18" s="23">
        <v>-9031</v>
      </c>
      <c r="Z18" s="23">
        <v>-7741</v>
      </c>
      <c r="AA18" s="23">
        <v>-7617</v>
      </c>
      <c r="AB18" s="23">
        <v>-8255</v>
      </c>
      <c r="AC18" s="23">
        <v>-8534</v>
      </c>
      <c r="AD18" s="23">
        <v>-21386</v>
      </c>
      <c r="AE18" s="23">
        <v>-20260</v>
      </c>
      <c r="AF18" s="23">
        <v>-14867</v>
      </c>
      <c r="AG18" s="23">
        <v>-12328</v>
      </c>
      <c r="AH18" s="23">
        <v>-9326</v>
      </c>
      <c r="AI18" s="23">
        <v>-8157</v>
      </c>
      <c r="AJ18" s="23">
        <v>-7248</v>
      </c>
      <c r="AK18" s="23">
        <v>-6376</v>
      </c>
      <c r="AL18" s="23">
        <v>-4719</v>
      </c>
      <c r="AM18" s="23">
        <v>-6526</v>
      </c>
      <c r="AN18" s="23">
        <v>-5896</v>
      </c>
      <c r="AO18" s="8"/>
      <c r="AP18" s="8"/>
      <c r="AQ18" s="8"/>
      <c r="AR18" s="8"/>
    </row>
    <row r="19" spans="1:44" s="7" customFormat="1" ht="12.75" x14ac:dyDescent="0.2">
      <c r="A19" s="21" t="s">
        <v>4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-3540</v>
      </c>
      <c r="AF19" s="23">
        <v>0</v>
      </c>
      <c r="AG19" s="23">
        <v>0</v>
      </c>
      <c r="AH19" s="23">
        <v>-1313</v>
      </c>
      <c r="AI19" s="23">
        <v>-8997</v>
      </c>
      <c r="AJ19" s="23">
        <v>0</v>
      </c>
      <c r="AK19" s="23">
        <v>0</v>
      </c>
      <c r="AL19" s="23">
        <v>0</v>
      </c>
      <c r="AM19" s="23">
        <v>-9232</v>
      </c>
      <c r="AN19" s="23">
        <v>-8941</v>
      </c>
      <c r="AO19" s="8"/>
      <c r="AP19" s="8"/>
      <c r="AQ19" s="8"/>
      <c r="AR19" s="8"/>
    </row>
    <row r="20" spans="1:44" s="7" customFormat="1" ht="12.75" x14ac:dyDescent="0.2">
      <c r="A20" s="21" t="s">
        <v>173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-61</v>
      </c>
      <c r="AF20" s="23">
        <v>32</v>
      </c>
      <c r="AG20" s="23">
        <v>202</v>
      </c>
      <c r="AH20" s="23">
        <v>-102</v>
      </c>
      <c r="AI20" s="23">
        <v>758</v>
      </c>
      <c r="AJ20" s="23">
        <v>60</v>
      </c>
      <c r="AK20" s="23">
        <v>-1019</v>
      </c>
      <c r="AL20" s="23">
        <v>-294</v>
      </c>
      <c r="AM20" s="23">
        <v>1334</v>
      </c>
      <c r="AN20" s="23">
        <v>451</v>
      </c>
      <c r="AO20" s="8"/>
      <c r="AP20" s="8"/>
      <c r="AQ20" s="8"/>
      <c r="AR20" s="8"/>
    </row>
    <row r="21" spans="1:44" s="7" customFormat="1" ht="12.75" x14ac:dyDescent="0.2">
      <c r="A21" s="21" t="s">
        <v>192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-247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8"/>
      <c r="AP21" s="8"/>
      <c r="AQ21" s="8"/>
      <c r="AR21" s="8"/>
    </row>
    <row r="22" spans="1:44" s="7" customFormat="1" ht="12.75" x14ac:dyDescent="0.2">
      <c r="A22" s="21" t="s">
        <v>193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-1147</v>
      </c>
      <c r="AJ22" s="23">
        <v>1147</v>
      </c>
      <c r="AK22" s="23">
        <v>0</v>
      </c>
      <c r="AL22" s="23">
        <v>0</v>
      </c>
      <c r="AM22" s="23">
        <v>0</v>
      </c>
      <c r="AN22" s="23">
        <v>0</v>
      </c>
      <c r="AO22" s="8"/>
      <c r="AP22" s="8"/>
      <c r="AQ22" s="8"/>
      <c r="AR22" s="8"/>
    </row>
    <row r="23" spans="1:44" s="7" customFormat="1" ht="12.75" x14ac:dyDescent="0.2">
      <c r="A23" s="21" t="s">
        <v>226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61">
        <v>1163</v>
      </c>
      <c r="AM23" s="61">
        <v>519</v>
      </c>
      <c r="AN23" s="61">
        <v>-194</v>
      </c>
      <c r="AO23" s="8"/>
      <c r="AP23" s="8"/>
      <c r="AQ23" s="8"/>
      <c r="AR23" s="8"/>
    </row>
    <row r="24" spans="1:44" s="7" customFormat="1" ht="12.75" x14ac:dyDescent="0.2">
      <c r="A24" s="21" t="s">
        <v>202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-1027</v>
      </c>
      <c r="AK24" s="23">
        <v>-141</v>
      </c>
      <c r="AL24" s="23">
        <v>1168</v>
      </c>
      <c r="AM24" s="23">
        <v>0</v>
      </c>
      <c r="AN24" s="23">
        <v>0</v>
      </c>
      <c r="AO24" s="8"/>
      <c r="AP24" s="8"/>
      <c r="AQ24" s="8"/>
      <c r="AR24" s="8"/>
    </row>
    <row r="25" spans="1:44" s="47" customFormat="1" ht="12.75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6"/>
      <c r="AM25" s="6"/>
      <c r="AN25" s="6"/>
      <c r="AO25" s="8"/>
      <c r="AP25" s="8"/>
      <c r="AQ25" s="8"/>
      <c r="AR25" s="8"/>
    </row>
    <row r="26" spans="1:44" s="7" customFormat="1" ht="12.75" x14ac:dyDescent="0.2">
      <c r="A26" s="20" t="s">
        <v>194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8"/>
      <c r="AP26" s="8"/>
      <c r="AQ26" s="8"/>
      <c r="AR26" s="8"/>
    </row>
    <row r="27" spans="1:44" s="7" customFormat="1" ht="12.75" x14ac:dyDescent="0.2">
      <c r="A27" s="21" t="s">
        <v>195</v>
      </c>
      <c r="B27" s="23">
        <v>-3662</v>
      </c>
      <c r="C27" s="23">
        <v>-3143</v>
      </c>
      <c r="D27" s="23">
        <v>-11562</v>
      </c>
      <c r="E27" s="23">
        <v>-6873</v>
      </c>
      <c r="F27" s="23">
        <v>-8167</v>
      </c>
      <c r="G27" s="23">
        <v>-2918</v>
      </c>
      <c r="H27" s="23">
        <v>-1166</v>
      </c>
      <c r="I27" s="23">
        <v>-2349</v>
      </c>
      <c r="J27" s="23">
        <v>-5129</v>
      </c>
      <c r="K27" s="23">
        <v>2737</v>
      </c>
      <c r="L27" s="23">
        <v>-3972</v>
      </c>
      <c r="M27" s="23">
        <v>-4988</v>
      </c>
      <c r="N27" s="23">
        <v>-887</v>
      </c>
      <c r="O27" s="23">
        <v>892</v>
      </c>
      <c r="P27" s="23">
        <v>-5546</v>
      </c>
      <c r="Q27" s="23">
        <v>-4352</v>
      </c>
      <c r="R27" s="23">
        <v>839</v>
      </c>
      <c r="S27" s="23">
        <v>-4639</v>
      </c>
      <c r="T27" s="23">
        <v>-5122</v>
      </c>
      <c r="U27" s="23">
        <v>-3732.4573700000001</v>
      </c>
      <c r="V27" s="23">
        <v>-2078.6248899999991</v>
      </c>
      <c r="W27" s="23">
        <v>-3428</v>
      </c>
      <c r="X27" s="23">
        <v>-9359.7580999999991</v>
      </c>
      <c r="Y27" s="23">
        <v>-3848</v>
      </c>
      <c r="Z27" s="23">
        <v>-1901</v>
      </c>
      <c r="AA27" s="23">
        <v>-8166</v>
      </c>
      <c r="AB27" s="23">
        <v>276</v>
      </c>
      <c r="AC27" s="23">
        <v>-3797</v>
      </c>
      <c r="AD27" s="23">
        <v>-2794</v>
      </c>
      <c r="AE27" s="23">
        <v>801</v>
      </c>
      <c r="AF27" s="23">
        <v>-1359</v>
      </c>
      <c r="AG27" s="23">
        <v>-12549</v>
      </c>
      <c r="AH27" s="23">
        <v>-1400</v>
      </c>
      <c r="AI27" s="23">
        <v>-6350</v>
      </c>
      <c r="AJ27" s="23">
        <v>-20788</v>
      </c>
      <c r="AK27" s="23">
        <v>-11312</v>
      </c>
      <c r="AL27" s="23">
        <v>-3488</v>
      </c>
      <c r="AM27" s="23">
        <v>-6124</v>
      </c>
      <c r="AN27" s="23">
        <v>-34315</v>
      </c>
      <c r="AO27" s="8"/>
      <c r="AP27" s="8"/>
      <c r="AQ27" s="8"/>
      <c r="AR27" s="8"/>
    </row>
    <row r="28" spans="1:44" s="7" customFormat="1" ht="12.75" x14ac:dyDescent="0.2">
      <c r="A28" s="21" t="s">
        <v>10</v>
      </c>
      <c r="B28" s="23">
        <v>203</v>
      </c>
      <c r="C28" s="23">
        <v>21</v>
      </c>
      <c r="D28" s="23">
        <v>40</v>
      </c>
      <c r="E28" s="23">
        <v>-31</v>
      </c>
      <c r="F28" s="23">
        <v>-92</v>
      </c>
      <c r="G28" s="23">
        <v>4</v>
      </c>
      <c r="H28" s="23">
        <v>25</v>
      </c>
      <c r="I28" s="23">
        <v>-38</v>
      </c>
      <c r="J28" s="23">
        <v>49</v>
      </c>
      <c r="K28" s="23">
        <v>2</v>
      </c>
      <c r="L28" s="23">
        <v>-17</v>
      </c>
      <c r="M28" s="23">
        <v>-3</v>
      </c>
      <c r="N28" s="23">
        <v>-13</v>
      </c>
      <c r="O28" s="23">
        <v>-206</v>
      </c>
      <c r="P28" s="23">
        <v>103</v>
      </c>
      <c r="Q28" s="23">
        <v>15</v>
      </c>
      <c r="R28" s="23">
        <v>-4</v>
      </c>
      <c r="S28" s="23">
        <v>23</v>
      </c>
      <c r="T28" s="23">
        <v>2</v>
      </c>
      <c r="U28" s="23">
        <v>31</v>
      </c>
      <c r="V28" s="23">
        <v>23</v>
      </c>
      <c r="W28" s="23">
        <v>19</v>
      </c>
      <c r="X28" s="23">
        <v>75</v>
      </c>
      <c r="Y28" s="23">
        <v>22</v>
      </c>
      <c r="Z28" s="23">
        <v>18</v>
      </c>
      <c r="AA28" s="23">
        <v>9</v>
      </c>
      <c r="AB28" s="23">
        <v>16</v>
      </c>
      <c r="AC28" s="23">
        <v>0</v>
      </c>
      <c r="AD28" s="23">
        <v>-88</v>
      </c>
      <c r="AE28" s="23">
        <v>0</v>
      </c>
      <c r="AF28" s="23">
        <v>0</v>
      </c>
      <c r="AG28" s="23">
        <v>0</v>
      </c>
      <c r="AH28" s="23">
        <v>29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8"/>
      <c r="AP28" s="8"/>
      <c r="AQ28" s="8"/>
      <c r="AR28" s="8"/>
    </row>
    <row r="29" spans="1:44" s="7" customFormat="1" ht="12.75" x14ac:dyDescent="0.2">
      <c r="A29" s="21" t="s">
        <v>11</v>
      </c>
      <c r="B29" s="23">
        <v>-1218</v>
      </c>
      <c r="C29" s="23">
        <v>-2077</v>
      </c>
      <c r="D29" s="23">
        <v>-686</v>
      </c>
      <c r="E29" s="23">
        <v>-385</v>
      </c>
      <c r="F29" s="23">
        <v>-4954</v>
      </c>
      <c r="G29" s="23">
        <v>-950</v>
      </c>
      <c r="H29" s="23">
        <v>-481</v>
      </c>
      <c r="I29" s="23">
        <v>-276</v>
      </c>
      <c r="J29" s="23">
        <v>1021</v>
      </c>
      <c r="K29" s="23">
        <v>445</v>
      </c>
      <c r="L29" s="23">
        <v>-1764</v>
      </c>
      <c r="M29" s="23">
        <v>-188</v>
      </c>
      <c r="N29" s="23">
        <v>834</v>
      </c>
      <c r="O29" s="23">
        <v>714</v>
      </c>
      <c r="P29" s="23">
        <v>-765</v>
      </c>
      <c r="Q29" s="23">
        <v>252</v>
      </c>
      <c r="R29" s="23">
        <v>-5155</v>
      </c>
      <c r="S29" s="23">
        <v>-968</v>
      </c>
      <c r="T29" s="23">
        <v>-4109</v>
      </c>
      <c r="U29" s="23">
        <v>-1284</v>
      </c>
      <c r="V29" s="23">
        <v>-5514</v>
      </c>
      <c r="W29" s="23">
        <v>3741</v>
      </c>
      <c r="X29" s="23">
        <v>-235</v>
      </c>
      <c r="Y29" s="23">
        <v>-5845.2047772000005</v>
      </c>
      <c r="Z29" s="23">
        <v>-1089.7952227999999</v>
      </c>
      <c r="AA29" s="23">
        <v>-170</v>
      </c>
      <c r="AB29" s="23">
        <v>-1783</v>
      </c>
      <c r="AC29" s="23">
        <v>1093</v>
      </c>
      <c r="AD29" s="23">
        <v>-2626</v>
      </c>
      <c r="AE29" s="23">
        <v>2048</v>
      </c>
      <c r="AF29" s="23">
        <v>-3748</v>
      </c>
      <c r="AG29" s="23">
        <v>482</v>
      </c>
      <c r="AH29" s="23">
        <v>-3963</v>
      </c>
      <c r="AI29" s="23">
        <v>-3047</v>
      </c>
      <c r="AJ29" s="23">
        <v>-8012</v>
      </c>
      <c r="AK29" s="23">
        <v>5073</v>
      </c>
      <c r="AL29" s="23">
        <v>-1170</v>
      </c>
      <c r="AM29" s="23">
        <v>3415</v>
      </c>
      <c r="AN29" s="23">
        <v>1262</v>
      </c>
      <c r="AO29" s="8"/>
      <c r="AP29" s="8"/>
      <c r="AQ29" s="8"/>
      <c r="AR29" s="8"/>
    </row>
    <row r="30" spans="1:44" s="7" customFormat="1" ht="12.75" x14ac:dyDescent="0.2">
      <c r="A30" s="21" t="s">
        <v>196</v>
      </c>
      <c r="B30" s="23">
        <v>-176</v>
      </c>
      <c r="C30" s="23">
        <v>-1490</v>
      </c>
      <c r="D30" s="23">
        <v>1716</v>
      </c>
      <c r="E30" s="23">
        <v>-3751</v>
      </c>
      <c r="F30" s="23">
        <v>-4041</v>
      </c>
      <c r="G30" s="23">
        <v>-883</v>
      </c>
      <c r="H30" s="23">
        <v>-1224</v>
      </c>
      <c r="I30" s="23">
        <v>-1619</v>
      </c>
      <c r="J30" s="23">
        <v>5442</v>
      </c>
      <c r="K30" s="23">
        <v>-612</v>
      </c>
      <c r="L30" s="23">
        <v>18</v>
      </c>
      <c r="M30" s="23">
        <v>605</v>
      </c>
      <c r="N30" s="23">
        <v>-3762</v>
      </c>
      <c r="O30" s="23">
        <v>-1468</v>
      </c>
      <c r="P30" s="23">
        <v>893</v>
      </c>
      <c r="Q30" s="23">
        <v>-7960</v>
      </c>
      <c r="R30" s="23">
        <v>4494</v>
      </c>
      <c r="S30" s="23">
        <v>-541</v>
      </c>
      <c r="T30" s="23">
        <v>1004</v>
      </c>
      <c r="U30" s="23">
        <v>1170</v>
      </c>
      <c r="V30" s="23">
        <v>2259</v>
      </c>
      <c r="W30" s="23">
        <v>-1531</v>
      </c>
      <c r="X30" s="23">
        <v>-3174</v>
      </c>
      <c r="Y30" s="23">
        <v>-2390.6720399999995</v>
      </c>
      <c r="Z30" s="23">
        <v>3598.6720399999995</v>
      </c>
      <c r="AA30" s="23">
        <v>-5374</v>
      </c>
      <c r="AB30" s="23">
        <v>-8000</v>
      </c>
      <c r="AC30" s="23">
        <v>-88</v>
      </c>
      <c r="AD30" s="23">
        <v>3707</v>
      </c>
      <c r="AE30" s="23">
        <v>-18757</v>
      </c>
      <c r="AF30" s="23">
        <v>7162</v>
      </c>
      <c r="AG30" s="23">
        <v>-2584</v>
      </c>
      <c r="AH30" s="23">
        <v>7925</v>
      </c>
      <c r="AI30" s="23">
        <v>-4838</v>
      </c>
      <c r="AJ30" s="23">
        <v>-2507</v>
      </c>
      <c r="AK30" s="23">
        <v>-10234</v>
      </c>
      <c r="AL30" s="23">
        <v>186</v>
      </c>
      <c r="AM30" s="23">
        <v>-9021</v>
      </c>
      <c r="AN30" s="23">
        <v>10318</v>
      </c>
      <c r="AO30" s="8"/>
      <c r="AP30" s="8"/>
      <c r="AQ30" s="8"/>
      <c r="AR30" s="8"/>
    </row>
    <row r="31" spans="1:44" s="7" customFormat="1" ht="12.75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8"/>
      <c r="AP31" s="8"/>
      <c r="AQ31" s="8"/>
      <c r="AR31" s="8"/>
    </row>
    <row r="32" spans="1:44" s="7" customFormat="1" ht="12.75" x14ac:dyDescent="0.2">
      <c r="A32" s="20" t="s">
        <v>197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8"/>
      <c r="AP32" s="8"/>
      <c r="AQ32" s="8"/>
      <c r="AR32" s="8"/>
    </row>
    <row r="33" spans="1:44" s="7" customFormat="1" ht="12.75" x14ac:dyDescent="0.2">
      <c r="A33" s="21" t="s">
        <v>198</v>
      </c>
      <c r="B33" s="23">
        <v>-4801</v>
      </c>
      <c r="C33" s="23">
        <v>-4566</v>
      </c>
      <c r="D33" s="23">
        <v>-3239</v>
      </c>
      <c r="E33" s="23">
        <v>-1836</v>
      </c>
      <c r="F33" s="23">
        <v>2250</v>
      </c>
      <c r="G33" s="23">
        <v>-613</v>
      </c>
      <c r="H33" s="23">
        <v>-661</v>
      </c>
      <c r="I33" s="23">
        <v>1007</v>
      </c>
      <c r="J33" s="23">
        <v>-2972</v>
      </c>
      <c r="K33" s="23">
        <v>-1046</v>
      </c>
      <c r="L33" s="23">
        <v>-1333</v>
      </c>
      <c r="M33" s="23">
        <v>67</v>
      </c>
      <c r="N33" s="23">
        <v>476</v>
      </c>
      <c r="O33" s="23">
        <v>652</v>
      </c>
      <c r="P33" s="23">
        <v>-483</v>
      </c>
      <c r="Q33" s="23">
        <v>-1514</v>
      </c>
      <c r="R33" s="23">
        <v>3595</v>
      </c>
      <c r="S33" s="23">
        <v>-2418</v>
      </c>
      <c r="T33" s="23">
        <v>-301</v>
      </c>
      <c r="U33" s="23">
        <v>52</v>
      </c>
      <c r="V33" s="23">
        <v>1935</v>
      </c>
      <c r="W33" s="23">
        <v>-2452</v>
      </c>
      <c r="X33" s="23">
        <v>882</v>
      </c>
      <c r="Y33" s="23">
        <v>741.52289999999994</v>
      </c>
      <c r="Z33" s="23">
        <v>-460.52289999999994</v>
      </c>
      <c r="AA33" s="23">
        <v>1202</v>
      </c>
      <c r="AB33" s="23">
        <v>-1477</v>
      </c>
      <c r="AC33" s="23">
        <v>607</v>
      </c>
      <c r="AD33" s="23">
        <v>-865</v>
      </c>
      <c r="AE33" s="23">
        <v>-807</v>
      </c>
      <c r="AF33" s="23">
        <v>-5553</v>
      </c>
      <c r="AG33" s="23">
        <v>3411</v>
      </c>
      <c r="AH33" s="23">
        <v>108</v>
      </c>
      <c r="AI33" s="23">
        <v>2340</v>
      </c>
      <c r="AJ33" s="23">
        <v>3211</v>
      </c>
      <c r="AK33" s="23">
        <v>-275</v>
      </c>
      <c r="AL33" s="62">
        <v>-1254</v>
      </c>
      <c r="AM33" s="62">
        <v>-1256</v>
      </c>
      <c r="AN33" s="62">
        <v>579</v>
      </c>
      <c r="AO33" s="8"/>
      <c r="AP33" s="8"/>
      <c r="AQ33" s="8"/>
      <c r="AR33" s="8"/>
    </row>
    <row r="34" spans="1:44" s="7" customFormat="1" ht="12.75" x14ac:dyDescent="0.2">
      <c r="A34" s="21" t="s">
        <v>26</v>
      </c>
      <c r="B34" s="23">
        <v>2427</v>
      </c>
      <c r="C34" s="23">
        <v>2845</v>
      </c>
      <c r="D34" s="23">
        <v>4344</v>
      </c>
      <c r="E34" s="23">
        <v>58</v>
      </c>
      <c r="F34" s="23">
        <v>5312</v>
      </c>
      <c r="G34" s="23">
        <v>2590</v>
      </c>
      <c r="H34" s="23">
        <v>2867</v>
      </c>
      <c r="I34" s="23">
        <v>789</v>
      </c>
      <c r="J34" s="23">
        <v>-1902</v>
      </c>
      <c r="K34" s="23">
        <v>77</v>
      </c>
      <c r="L34" s="23">
        <v>4062</v>
      </c>
      <c r="M34" s="23">
        <v>-509</v>
      </c>
      <c r="N34" s="23">
        <v>-3572</v>
      </c>
      <c r="O34" s="23">
        <v>4283</v>
      </c>
      <c r="P34" s="23">
        <v>5411</v>
      </c>
      <c r="Q34" s="23">
        <v>391</v>
      </c>
      <c r="R34" s="23">
        <v>-4773</v>
      </c>
      <c r="S34" s="23">
        <v>4837</v>
      </c>
      <c r="T34" s="23">
        <v>3288</v>
      </c>
      <c r="U34" s="23">
        <v>97</v>
      </c>
      <c r="V34" s="23">
        <v>-4468</v>
      </c>
      <c r="W34" s="23">
        <v>2932</v>
      </c>
      <c r="X34" s="23">
        <v>2640</v>
      </c>
      <c r="Y34" s="23">
        <v>3479</v>
      </c>
      <c r="Z34" s="23">
        <v>-9285</v>
      </c>
      <c r="AA34" s="23">
        <v>4110</v>
      </c>
      <c r="AB34" s="23">
        <v>6110</v>
      </c>
      <c r="AC34" s="23">
        <v>1005</v>
      </c>
      <c r="AD34" s="23">
        <v>-9879</v>
      </c>
      <c r="AE34" s="23">
        <v>9601</v>
      </c>
      <c r="AF34" s="23">
        <v>2331</v>
      </c>
      <c r="AG34" s="23">
        <v>3234</v>
      </c>
      <c r="AH34" s="23">
        <v>-7501</v>
      </c>
      <c r="AI34" s="23">
        <v>6652</v>
      </c>
      <c r="AJ34" s="23">
        <v>2171</v>
      </c>
      <c r="AK34" s="23">
        <v>4082</v>
      </c>
      <c r="AL34" s="62">
        <v>-9479</v>
      </c>
      <c r="AM34" s="62">
        <v>10707</v>
      </c>
      <c r="AN34" s="62">
        <v>9845</v>
      </c>
      <c r="AO34" s="8"/>
      <c r="AP34" s="8"/>
      <c r="AQ34" s="8"/>
      <c r="AR34" s="8"/>
    </row>
    <row r="35" spans="1:44" s="7" customFormat="1" ht="12.75" x14ac:dyDescent="0.2">
      <c r="A35" s="21" t="s">
        <v>27</v>
      </c>
      <c r="B35" s="23">
        <v>2204</v>
      </c>
      <c r="C35" s="23">
        <v>-137</v>
      </c>
      <c r="D35" s="23">
        <v>-257</v>
      </c>
      <c r="E35" s="23">
        <v>-150</v>
      </c>
      <c r="F35" s="23">
        <v>-765</v>
      </c>
      <c r="G35" s="23">
        <v>-1225</v>
      </c>
      <c r="H35" s="23">
        <v>-351</v>
      </c>
      <c r="I35" s="23">
        <v>-3005</v>
      </c>
      <c r="J35" s="23">
        <v>4324</v>
      </c>
      <c r="K35" s="23">
        <v>-2341</v>
      </c>
      <c r="L35" s="23">
        <v>1577</v>
      </c>
      <c r="M35" s="23">
        <v>-422</v>
      </c>
      <c r="N35" s="23">
        <v>3298</v>
      </c>
      <c r="O35" s="23">
        <v>-1560</v>
      </c>
      <c r="P35" s="23">
        <v>-1316</v>
      </c>
      <c r="Q35" s="23">
        <v>-5879</v>
      </c>
      <c r="R35" s="23">
        <v>7990</v>
      </c>
      <c r="S35" s="23">
        <v>-1394</v>
      </c>
      <c r="T35" s="23">
        <v>837</v>
      </c>
      <c r="U35" s="23">
        <v>-890.00000000000045</v>
      </c>
      <c r="V35" s="23">
        <v>4109</v>
      </c>
      <c r="W35" s="23">
        <v>-3263</v>
      </c>
      <c r="X35" s="23">
        <v>-1037</v>
      </c>
      <c r="Y35" s="23">
        <v>1852.9589499999997</v>
      </c>
      <c r="Z35" s="23">
        <v>200.04105000000027</v>
      </c>
      <c r="AA35" s="23">
        <v>-2257</v>
      </c>
      <c r="AB35" s="23">
        <v>357</v>
      </c>
      <c r="AC35" s="23">
        <v>1122</v>
      </c>
      <c r="AD35" s="23">
        <v>145</v>
      </c>
      <c r="AE35" s="23">
        <v>-1827</v>
      </c>
      <c r="AF35" s="23">
        <v>1123</v>
      </c>
      <c r="AG35" s="23">
        <v>2899</v>
      </c>
      <c r="AH35" s="23">
        <v>4631</v>
      </c>
      <c r="AI35" s="23">
        <v>-1445</v>
      </c>
      <c r="AJ35" s="23">
        <v>-74</v>
      </c>
      <c r="AK35" s="23">
        <v>-162</v>
      </c>
      <c r="AL35" s="62">
        <v>3572</v>
      </c>
      <c r="AM35" s="62">
        <v>-2123</v>
      </c>
      <c r="AN35" s="62">
        <v>-3906</v>
      </c>
      <c r="AO35" s="8"/>
      <c r="AP35" s="8"/>
      <c r="AQ35" s="8"/>
      <c r="AR35" s="8"/>
    </row>
    <row r="36" spans="1:44" s="7" customFormat="1" ht="12.75" x14ac:dyDescent="0.2">
      <c r="A36" s="21" t="s">
        <v>199</v>
      </c>
      <c r="B36" s="23">
        <v>1387</v>
      </c>
      <c r="C36" s="23">
        <v>-90</v>
      </c>
      <c r="D36" s="23">
        <v>1063</v>
      </c>
      <c r="E36" s="23">
        <v>6443</v>
      </c>
      <c r="F36" s="23">
        <v>-507</v>
      </c>
      <c r="G36" s="23">
        <v>349</v>
      </c>
      <c r="H36" s="23">
        <v>60</v>
      </c>
      <c r="I36" s="23">
        <v>1140</v>
      </c>
      <c r="J36" s="23">
        <v>-486</v>
      </c>
      <c r="K36" s="23">
        <v>70</v>
      </c>
      <c r="L36" s="23">
        <v>3435</v>
      </c>
      <c r="M36" s="23">
        <v>2028</v>
      </c>
      <c r="N36" s="23">
        <v>910</v>
      </c>
      <c r="O36" s="23">
        <v>-896</v>
      </c>
      <c r="P36" s="23">
        <v>-184</v>
      </c>
      <c r="Q36" s="23">
        <v>-397</v>
      </c>
      <c r="R36" s="23">
        <v>970</v>
      </c>
      <c r="S36" s="23">
        <v>184</v>
      </c>
      <c r="T36" s="23">
        <v>3140</v>
      </c>
      <c r="U36" s="23">
        <v>1006</v>
      </c>
      <c r="V36" s="23">
        <v>-446</v>
      </c>
      <c r="W36" s="23">
        <v>-1444</v>
      </c>
      <c r="X36" s="23">
        <v>2017</v>
      </c>
      <c r="Y36" s="23">
        <v>-609</v>
      </c>
      <c r="Z36" s="23">
        <v>-1805</v>
      </c>
      <c r="AA36" s="23">
        <v>-769</v>
      </c>
      <c r="AB36" s="23">
        <v>-529</v>
      </c>
      <c r="AC36" s="23">
        <v>-1114</v>
      </c>
      <c r="AD36" s="23">
        <v>-1005</v>
      </c>
      <c r="AE36" s="23">
        <v>5520</v>
      </c>
      <c r="AF36" s="23">
        <v>-3929</v>
      </c>
      <c r="AG36" s="23">
        <v>428</v>
      </c>
      <c r="AH36" s="23">
        <v>-717</v>
      </c>
      <c r="AI36" s="23">
        <v>-140</v>
      </c>
      <c r="AJ36" s="23">
        <v>-2991</v>
      </c>
      <c r="AK36" s="23">
        <v>-3906</v>
      </c>
      <c r="AL36" s="23">
        <v>0</v>
      </c>
      <c r="AM36" s="23">
        <v>-4481</v>
      </c>
      <c r="AN36" s="23">
        <v>-5918</v>
      </c>
      <c r="AO36" s="8"/>
      <c r="AP36" s="8"/>
      <c r="AQ36" s="8"/>
      <c r="AR36" s="8"/>
    </row>
    <row r="37" spans="1:44" s="7" customFormat="1" ht="12.75" x14ac:dyDescent="0.2">
      <c r="A37" s="21" t="s">
        <v>200</v>
      </c>
      <c r="B37" s="23">
        <v>2292</v>
      </c>
      <c r="C37" s="23">
        <v>1976</v>
      </c>
      <c r="D37" s="23">
        <v>218</v>
      </c>
      <c r="E37" s="23">
        <v>-2628</v>
      </c>
      <c r="F37" s="23">
        <v>6389</v>
      </c>
      <c r="G37" s="23">
        <v>-219</v>
      </c>
      <c r="H37" s="23">
        <v>-112</v>
      </c>
      <c r="I37" s="23">
        <v>522</v>
      </c>
      <c r="J37" s="23">
        <v>27</v>
      </c>
      <c r="K37" s="23">
        <v>-49</v>
      </c>
      <c r="L37" s="23">
        <v>-2092</v>
      </c>
      <c r="M37" s="23">
        <v>-10857</v>
      </c>
      <c r="N37" s="23">
        <v>11139</v>
      </c>
      <c r="O37" s="23">
        <v>5034</v>
      </c>
      <c r="P37" s="23">
        <v>-2186</v>
      </c>
      <c r="Q37" s="23">
        <v>2948</v>
      </c>
      <c r="R37" s="23">
        <v>593</v>
      </c>
      <c r="S37" s="23">
        <v>-1</v>
      </c>
      <c r="T37" s="23">
        <v>-3599</v>
      </c>
      <c r="U37" s="23">
        <v>-548</v>
      </c>
      <c r="V37" s="23">
        <v>-869</v>
      </c>
      <c r="W37" s="23">
        <v>-895</v>
      </c>
      <c r="X37" s="23">
        <v>13</v>
      </c>
      <c r="Y37" s="23">
        <v>-327</v>
      </c>
      <c r="Z37" s="23">
        <v>-205</v>
      </c>
      <c r="AA37" s="23">
        <v>-1060</v>
      </c>
      <c r="AB37" s="23">
        <v>-767</v>
      </c>
      <c r="AC37" s="23">
        <v>-459</v>
      </c>
      <c r="AD37" s="23">
        <v>73</v>
      </c>
      <c r="AE37" s="23">
        <v>-74</v>
      </c>
      <c r="AF37" s="23">
        <v>86</v>
      </c>
      <c r="AG37" s="23">
        <v>-5391</v>
      </c>
      <c r="AH37" s="23">
        <v>-493</v>
      </c>
      <c r="AI37" s="23">
        <v>-158</v>
      </c>
      <c r="AJ37" s="23">
        <v>-2086</v>
      </c>
      <c r="AK37" s="23">
        <v>428</v>
      </c>
      <c r="AL37" s="62">
        <v>3261</v>
      </c>
      <c r="AM37" s="62">
        <v>9117</v>
      </c>
      <c r="AN37" s="62">
        <v>7197</v>
      </c>
      <c r="AO37" s="8"/>
      <c r="AP37" s="8"/>
      <c r="AQ37" s="8"/>
      <c r="AR37" s="8"/>
    </row>
    <row r="38" spans="1:44" s="7" customFormat="1" ht="12.75" x14ac:dyDescent="0.2">
      <c r="A38" s="21" t="s">
        <v>201</v>
      </c>
      <c r="B38" s="23">
        <v>0</v>
      </c>
      <c r="C38" s="23">
        <v>0</v>
      </c>
      <c r="D38" s="23">
        <v>-5095</v>
      </c>
      <c r="E38" s="23">
        <v>-4227</v>
      </c>
      <c r="F38" s="23">
        <v>-5445</v>
      </c>
      <c r="G38" s="23">
        <v>-437</v>
      </c>
      <c r="H38" s="23">
        <v>-426</v>
      </c>
      <c r="I38" s="23">
        <v>-980</v>
      </c>
      <c r="J38" s="23">
        <v>-3252</v>
      </c>
      <c r="K38" s="23">
        <v>-1745</v>
      </c>
      <c r="L38" s="23">
        <v>1745</v>
      </c>
      <c r="M38" s="23">
        <v>-501</v>
      </c>
      <c r="N38" s="23">
        <v>-1176</v>
      </c>
      <c r="O38" s="23">
        <v>-819</v>
      </c>
      <c r="P38" s="23">
        <v>-150</v>
      </c>
      <c r="Q38" s="23">
        <v>3873</v>
      </c>
      <c r="R38" s="23">
        <v>-8349</v>
      </c>
      <c r="S38" s="23">
        <v>-1341</v>
      </c>
      <c r="T38" s="23">
        <v>-738</v>
      </c>
      <c r="U38" s="23">
        <v>-1587</v>
      </c>
      <c r="V38" s="23">
        <v>-1617.7276300000003</v>
      </c>
      <c r="W38" s="23">
        <v>-1301</v>
      </c>
      <c r="X38" s="23">
        <v>-2948</v>
      </c>
      <c r="Y38" s="23">
        <v>819.30465720000029</v>
      </c>
      <c r="Z38" s="23">
        <v>-670.30465720000029</v>
      </c>
      <c r="AA38" s="23">
        <v>-661</v>
      </c>
      <c r="AB38" s="23">
        <v>-1981</v>
      </c>
      <c r="AC38" s="23">
        <v>-2735</v>
      </c>
      <c r="AD38" s="23">
        <v>-3000</v>
      </c>
      <c r="AE38" s="23">
        <v>-2626</v>
      </c>
      <c r="AF38" s="23">
        <v>-3021</v>
      </c>
      <c r="AG38" s="23">
        <v>-1168</v>
      </c>
      <c r="AH38" s="23">
        <v>-2981</v>
      </c>
      <c r="AI38" s="23">
        <v>-697</v>
      </c>
      <c r="AJ38" s="23">
        <v>697</v>
      </c>
      <c r="AK38" s="23">
        <v>-5270</v>
      </c>
      <c r="AL38" s="62">
        <v>-733</v>
      </c>
      <c r="AM38" s="62">
        <v>-1093</v>
      </c>
      <c r="AN38" s="62">
        <v>-1225</v>
      </c>
      <c r="AO38" s="8"/>
      <c r="AP38" s="8"/>
      <c r="AQ38" s="8"/>
      <c r="AR38" s="8"/>
    </row>
    <row r="39" spans="1:44" s="7" customFormat="1" ht="12.75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O39" s="8"/>
      <c r="AP39" s="8"/>
      <c r="AQ39" s="8"/>
      <c r="AR39" s="8"/>
    </row>
    <row r="40" spans="1:44" s="7" customFormat="1" ht="12.75" x14ac:dyDescent="0.2">
      <c r="A40" s="16" t="s">
        <v>203</v>
      </c>
      <c r="B40" s="17">
        <v>19704</v>
      </c>
      <c r="C40" s="17">
        <v>34830</v>
      </c>
      <c r="D40" s="17">
        <v>43476</v>
      </c>
      <c r="E40" s="17">
        <v>52396</v>
      </c>
      <c r="F40" s="17">
        <v>109857</v>
      </c>
      <c r="G40" s="17">
        <v>7814</v>
      </c>
      <c r="H40" s="17">
        <v>7889</v>
      </c>
      <c r="I40" s="17">
        <v>9639</v>
      </c>
      <c r="J40" s="17">
        <v>18134</v>
      </c>
      <c r="K40" s="17">
        <v>15173</v>
      </c>
      <c r="L40" s="17">
        <v>5524</v>
      </c>
      <c r="M40" s="17">
        <v>3309</v>
      </c>
      <c r="N40" s="17">
        <v>28985</v>
      </c>
      <c r="O40" s="17">
        <v>31513</v>
      </c>
      <c r="P40" s="17">
        <v>21061</v>
      </c>
      <c r="Q40" s="17">
        <v>26832</v>
      </c>
      <c r="R40" s="17">
        <v>30451</v>
      </c>
      <c r="S40" s="17">
        <v>26318</v>
      </c>
      <c r="T40" s="17">
        <v>28284</v>
      </c>
      <c r="U40" s="17">
        <v>28335</v>
      </c>
      <c r="V40" s="17">
        <v>19986.272369999999</v>
      </c>
      <c r="W40" s="17">
        <v>22081.291439999979</v>
      </c>
      <c r="X40" s="17">
        <v>17770.708560000021</v>
      </c>
      <c r="Y40" s="17">
        <v>22652.741009966696</v>
      </c>
      <c r="Z40" s="17">
        <v>19031.258990033304</v>
      </c>
      <c r="AA40" s="17">
        <v>18898</v>
      </c>
      <c r="AB40" s="17">
        <v>23403</v>
      </c>
      <c r="AC40" s="17">
        <v>26816</v>
      </c>
      <c r="AD40" s="17">
        <v>13021</v>
      </c>
      <c r="AE40" s="17">
        <v>23955</v>
      </c>
      <c r="AF40" s="17">
        <v>26420.163939999999</v>
      </c>
      <c r="AG40" s="17">
        <v>21703.588971509947</v>
      </c>
      <c r="AH40" s="17">
        <v>36655.790028490039</v>
      </c>
      <c r="AI40" s="17">
        <v>28385</v>
      </c>
      <c r="AJ40" s="17">
        <v>16494</v>
      </c>
      <c r="AK40" s="46">
        <v>16092</v>
      </c>
      <c r="AL40" s="71">
        <v>36728</v>
      </c>
      <c r="AM40" s="71">
        <v>45585</v>
      </c>
      <c r="AN40" s="71">
        <f>SUM(AN4:AN39)</f>
        <v>35836</v>
      </c>
      <c r="AO40" s="8"/>
      <c r="AP40" s="8"/>
      <c r="AQ40" s="8"/>
      <c r="AR40" s="8"/>
    </row>
    <row r="41" spans="1:44" s="7" customFormat="1" ht="12.75" x14ac:dyDescent="0.2">
      <c r="AL41" s="49"/>
      <c r="AM41" s="49"/>
      <c r="AN41" s="49"/>
      <c r="AO41" s="8"/>
      <c r="AP41" s="8"/>
      <c r="AQ41" s="8"/>
      <c r="AR41" s="8"/>
    </row>
    <row r="42" spans="1:44" s="8" customFormat="1" ht="12.75" x14ac:dyDescent="0.2">
      <c r="A42" s="20" t="s">
        <v>204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4" s="7" customFormat="1" ht="12.75" x14ac:dyDescent="0.2">
      <c r="A43" s="21" t="s">
        <v>205</v>
      </c>
      <c r="B43" s="23">
        <v>-1905</v>
      </c>
      <c r="C43" s="23">
        <v>-6501</v>
      </c>
      <c r="D43" s="23">
        <v>-14633</v>
      </c>
      <c r="E43" s="23">
        <v>-9993</v>
      </c>
      <c r="F43" s="23">
        <v>-12877</v>
      </c>
      <c r="G43" s="23">
        <v>-5592</v>
      </c>
      <c r="H43" s="23">
        <v>-3615</v>
      </c>
      <c r="I43" s="23">
        <v>-2589</v>
      </c>
      <c r="J43" s="23">
        <v>-2837</v>
      </c>
      <c r="K43" s="23">
        <v>-3268</v>
      </c>
      <c r="L43" s="23">
        <v>-760</v>
      </c>
      <c r="M43" s="23">
        <v>-5277</v>
      </c>
      <c r="N43" s="23">
        <v>-688</v>
      </c>
      <c r="O43" s="23">
        <v>-708</v>
      </c>
      <c r="P43" s="23">
        <v>-3073</v>
      </c>
      <c r="Q43" s="23">
        <v>-1780</v>
      </c>
      <c r="R43" s="23">
        <v>-7316</v>
      </c>
      <c r="S43" s="23">
        <v>-3438</v>
      </c>
      <c r="T43" s="23">
        <v>-3263</v>
      </c>
      <c r="U43" s="23">
        <v>-2709</v>
      </c>
      <c r="V43" s="23">
        <v>-4179</v>
      </c>
      <c r="W43" s="23">
        <v>-3991</v>
      </c>
      <c r="X43" s="23">
        <v>-4118</v>
      </c>
      <c r="Y43" s="23">
        <v>-3055.4070300000039</v>
      </c>
      <c r="Z43" s="23">
        <v>-2103.5929699999961</v>
      </c>
      <c r="AA43" s="23">
        <v>-1438</v>
      </c>
      <c r="AB43" s="23">
        <v>-5284</v>
      </c>
      <c r="AC43" s="23">
        <v>-3816</v>
      </c>
      <c r="AD43" s="23">
        <v>-1741</v>
      </c>
      <c r="AE43" s="23">
        <v>-5983</v>
      </c>
      <c r="AF43" s="23">
        <v>-11759</v>
      </c>
      <c r="AG43" s="23">
        <v>-6222</v>
      </c>
      <c r="AH43" s="23">
        <v>-1187</v>
      </c>
      <c r="AI43" s="23">
        <v>-2559</v>
      </c>
      <c r="AJ43" s="23">
        <v>-7394</v>
      </c>
      <c r="AK43" s="23">
        <v>-10169</v>
      </c>
      <c r="AL43" s="23">
        <v>-5010</v>
      </c>
      <c r="AM43" s="23">
        <v>-4770</v>
      </c>
      <c r="AN43" s="23">
        <v>-4912</v>
      </c>
      <c r="AO43" s="8"/>
      <c r="AP43" s="8"/>
      <c r="AQ43" s="8"/>
      <c r="AR43" s="8"/>
    </row>
    <row r="44" spans="1:44" s="7" customFormat="1" ht="12.75" x14ac:dyDescent="0.2">
      <c r="A44" s="21" t="s">
        <v>206</v>
      </c>
      <c r="B44" s="23">
        <v>-5015</v>
      </c>
      <c r="C44" s="23">
        <v>-11328</v>
      </c>
      <c r="D44" s="23">
        <v>-11713</v>
      </c>
      <c r="E44" s="23">
        <v>-12859</v>
      </c>
      <c r="F44" s="23">
        <v>-48040</v>
      </c>
      <c r="G44" s="23">
        <v>-7874</v>
      </c>
      <c r="H44" s="23">
        <v>2549</v>
      </c>
      <c r="I44" s="23">
        <v>-3474</v>
      </c>
      <c r="J44" s="23">
        <v>-2914</v>
      </c>
      <c r="K44" s="23">
        <v>-363</v>
      </c>
      <c r="L44" s="23">
        <v>-1908</v>
      </c>
      <c r="M44" s="23">
        <v>-5866</v>
      </c>
      <c r="N44" s="23">
        <v>-268</v>
      </c>
      <c r="O44" s="23">
        <v>-10830</v>
      </c>
      <c r="P44" s="23">
        <v>-5153</v>
      </c>
      <c r="Q44" s="23">
        <v>-13581</v>
      </c>
      <c r="R44" s="23">
        <v>-15669</v>
      </c>
      <c r="S44" s="23">
        <v>-3908</v>
      </c>
      <c r="T44" s="23">
        <v>-4644</v>
      </c>
      <c r="U44" s="23">
        <v>-8301</v>
      </c>
      <c r="V44" s="23">
        <v>-6320</v>
      </c>
      <c r="W44" s="23">
        <v>-3774</v>
      </c>
      <c r="X44" s="23">
        <v>-6864</v>
      </c>
      <c r="Y44" s="23">
        <v>-8856.7910799999954</v>
      </c>
      <c r="Z44" s="23">
        <v>-7542.2089200000046</v>
      </c>
      <c r="AA44" s="23">
        <v>-7328</v>
      </c>
      <c r="AB44" s="23">
        <v>-10025</v>
      </c>
      <c r="AC44" s="23">
        <v>-8544</v>
      </c>
      <c r="AD44" s="23">
        <v>-9610</v>
      </c>
      <c r="AE44" s="23">
        <v>-8236</v>
      </c>
      <c r="AF44" s="23">
        <v>-8523</v>
      </c>
      <c r="AG44" s="23">
        <v>-12739</v>
      </c>
      <c r="AH44" s="23">
        <v>-10896</v>
      </c>
      <c r="AI44" s="23">
        <v>-15208</v>
      </c>
      <c r="AJ44" s="23">
        <v>-10333</v>
      </c>
      <c r="AK44" s="23">
        <v>-14513</v>
      </c>
      <c r="AL44" s="23">
        <v>-17627</v>
      </c>
      <c r="AM44" s="23">
        <v>-18442</v>
      </c>
      <c r="AN44" s="23">
        <v>-42359</v>
      </c>
      <c r="AO44" s="8"/>
      <c r="AP44" s="8"/>
      <c r="AQ44" s="8"/>
      <c r="AR44" s="8"/>
    </row>
    <row r="45" spans="1:44" s="7" customFormat="1" ht="12.75" x14ac:dyDescent="0.2">
      <c r="A45" s="21" t="s">
        <v>207</v>
      </c>
      <c r="B45" s="23"/>
      <c r="C45" s="23"/>
      <c r="D45" s="23"/>
      <c r="E45" s="23"/>
      <c r="F45" s="23">
        <v>0</v>
      </c>
      <c r="G45" s="23"/>
      <c r="H45" s="23"/>
      <c r="I45" s="23"/>
      <c r="J45" s="23"/>
      <c r="K45" s="23">
        <v>-2024</v>
      </c>
      <c r="L45" s="23"/>
      <c r="M45" s="23"/>
      <c r="N45" s="23">
        <v>-2430</v>
      </c>
      <c r="O45" s="23">
        <v>-2807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/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/>
      <c r="AO45" s="8"/>
      <c r="AP45" s="8"/>
      <c r="AQ45" s="8"/>
      <c r="AR45" s="8"/>
    </row>
    <row r="46" spans="1:44" s="7" customFormat="1" ht="12.75" x14ac:dyDescent="0.2">
      <c r="A46" s="21" t="s">
        <v>175</v>
      </c>
      <c r="B46" s="23">
        <v>-8608</v>
      </c>
      <c r="C46" s="23">
        <v>-23352</v>
      </c>
      <c r="D46" s="23">
        <v>-63889</v>
      </c>
      <c r="E46" s="23">
        <v>-33154</v>
      </c>
      <c r="F46" s="23">
        <v>-37346</v>
      </c>
      <c r="G46" s="23">
        <v>0</v>
      </c>
      <c r="H46" s="23">
        <v>-5964</v>
      </c>
      <c r="I46" s="23">
        <v>-26107</v>
      </c>
      <c r="J46" s="23">
        <v>-31818</v>
      </c>
      <c r="K46" s="23">
        <v>0</v>
      </c>
      <c r="L46" s="23">
        <v>0</v>
      </c>
      <c r="M46" s="23">
        <v>-32151</v>
      </c>
      <c r="N46" s="23">
        <v>-1003</v>
      </c>
      <c r="O46" s="23">
        <v>-19</v>
      </c>
      <c r="P46" s="23">
        <v>0</v>
      </c>
      <c r="Q46" s="23">
        <v>0</v>
      </c>
      <c r="R46" s="23">
        <v>-37327</v>
      </c>
      <c r="S46" s="23">
        <v>0</v>
      </c>
      <c r="T46" s="23">
        <v>-44075</v>
      </c>
      <c r="U46" s="23">
        <v>-650</v>
      </c>
      <c r="V46" s="23">
        <v>-69404</v>
      </c>
      <c r="W46" s="23">
        <v>0</v>
      </c>
      <c r="X46" s="23"/>
      <c r="Y46" s="23">
        <v>-64492</v>
      </c>
      <c r="Z46" s="23">
        <v>0</v>
      </c>
      <c r="AA46" s="23">
        <v>0</v>
      </c>
      <c r="AB46" s="23">
        <v>0</v>
      </c>
      <c r="AC46" s="23">
        <v>0</v>
      </c>
      <c r="AD46" s="23">
        <v>-28197</v>
      </c>
      <c r="AE46" s="23">
        <v>0</v>
      </c>
      <c r="AF46" s="23">
        <v>0</v>
      </c>
      <c r="AG46" s="23">
        <v>-37498</v>
      </c>
      <c r="AH46" s="23">
        <v>-47229</v>
      </c>
      <c r="AI46" s="23">
        <v>-14200</v>
      </c>
      <c r="AJ46" s="23">
        <v>-61018</v>
      </c>
      <c r="AK46" s="23"/>
      <c r="AL46" s="23">
        <v>86</v>
      </c>
      <c r="AM46" s="23">
        <v>0</v>
      </c>
      <c r="AN46" s="23">
        <v>-73885</v>
      </c>
      <c r="AO46" s="8"/>
      <c r="AP46" s="8"/>
      <c r="AQ46" s="8"/>
      <c r="AR46" s="8"/>
    </row>
    <row r="47" spans="1:44" s="7" customFormat="1" ht="12.75" x14ac:dyDescent="0.2">
      <c r="A47" s="21" t="s">
        <v>208</v>
      </c>
      <c r="B47" s="23">
        <v>0</v>
      </c>
      <c r="C47" s="23">
        <v>0</v>
      </c>
      <c r="D47" s="23">
        <v>409</v>
      </c>
      <c r="E47" s="23">
        <v>975</v>
      </c>
      <c r="F47" s="23">
        <v>0</v>
      </c>
      <c r="G47" s="23">
        <v>1</v>
      </c>
      <c r="H47" s="23">
        <v>249</v>
      </c>
      <c r="I47" s="23">
        <v>23</v>
      </c>
      <c r="J47" s="23">
        <v>136</v>
      </c>
      <c r="K47" s="23">
        <v>14</v>
      </c>
      <c r="L47" s="23">
        <v>-14</v>
      </c>
      <c r="M47" s="23">
        <v>172</v>
      </c>
      <c r="N47" s="23">
        <v>208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/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/>
      <c r="AO47" s="8"/>
      <c r="AP47" s="8"/>
      <c r="AQ47" s="8"/>
      <c r="AR47" s="8"/>
    </row>
    <row r="48" spans="1:44" s="7" customFormat="1" ht="12.75" x14ac:dyDescent="0.2">
      <c r="A48" s="21" t="s">
        <v>174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285</v>
      </c>
      <c r="M48" s="23">
        <v>0</v>
      </c>
      <c r="N48" s="23">
        <v>-285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/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  <c r="AF48" s="23">
        <v>0</v>
      </c>
      <c r="AG48" s="23">
        <v>0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3"/>
      <c r="AO48" s="8"/>
      <c r="AP48" s="8"/>
      <c r="AQ48" s="8"/>
      <c r="AR48" s="8"/>
    </row>
    <row r="49" spans="1:44" s="7" customFormat="1" ht="12.75" x14ac:dyDescent="0.2">
      <c r="A49" s="21" t="s">
        <v>209</v>
      </c>
      <c r="B49" s="23">
        <v>0</v>
      </c>
      <c r="C49" s="23">
        <v>0</v>
      </c>
      <c r="D49" s="23">
        <v>0</v>
      </c>
      <c r="E49" s="23">
        <v>0</v>
      </c>
      <c r="F49" s="23">
        <v>-297273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-326012</v>
      </c>
      <c r="P49" s="23">
        <v>-5439</v>
      </c>
      <c r="Q49" s="23">
        <v>-8599</v>
      </c>
      <c r="R49" s="23">
        <v>42777</v>
      </c>
      <c r="S49" s="23">
        <v>-15551</v>
      </c>
      <c r="T49" s="23">
        <v>61601</v>
      </c>
      <c r="U49" s="23">
        <v>2270</v>
      </c>
      <c r="V49" s="23">
        <v>-137320</v>
      </c>
      <c r="W49" s="23">
        <v>-54070</v>
      </c>
      <c r="X49" s="23">
        <v>-18900</v>
      </c>
      <c r="Y49" s="23">
        <v>-134370</v>
      </c>
      <c r="Z49" s="23">
        <v>-40100</v>
      </c>
      <c r="AA49" s="23">
        <v>-32100</v>
      </c>
      <c r="AB49" s="23">
        <v>-86913</v>
      </c>
      <c r="AC49" s="23">
        <v>-507951</v>
      </c>
      <c r="AD49" s="23">
        <v>-530222</v>
      </c>
      <c r="AE49" s="23">
        <v>-95222</v>
      </c>
      <c r="AF49" s="23">
        <v>-162530</v>
      </c>
      <c r="AG49" s="23">
        <v>-104997</v>
      </c>
      <c r="AH49" s="23">
        <v>-116207</v>
      </c>
      <c r="AI49" s="23">
        <v>-139777</v>
      </c>
      <c r="AJ49" s="23">
        <v>-94262</v>
      </c>
      <c r="AK49" s="23">
        <v>-157597</v>
      </c>
      <c r="AL49" s="23">
        <v>-382392</v>
      </c>
      <c r="AM49" s="23">
        <v>-117514</v>
      </c>
      <c r="AN49" s="23">
        <v>-117623</v>
      </c>
      <c r="AO49" s="8"/>
      <c r="AP49" s="8"/>
      <c r="AQ49" s="8"/>
      <c r="AR49" s="8"/>
    </row>
    <row r="50" spans="1:44" s="7" customFormat="1" ht="12.75" x14ac:dyDescent="0.2">
      <c r="A50" s="21" t="s">
        <v>210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>
        <v>170726</v>
      </c>
      <c r="W50" s="23">
        <v>29039</v>
      </c>
      <c r="X50" s="23">
        <v>14046</v>
      </c>
      <c r="Y50" s="23">
        <v>216598</v>
      </c>
      <c r="Z50" s="23">
        <v>28139</v>
      </c>
      <c r="AA50" s="23">
        <v>34702</v>
      </c>
      <c r="AB50" s="23">
        <v>84452</v>
      </c>
      <c r="AC50" s="23">
        <v>92411</v>
      </c>
      <c r="AD50" s="23">
        <v>562284</v>
      </c>
      <c r="AE50" s="23">
        <v>165747</v>
      </c>
      <c r="AF50" s="23">
        <v>223284</v>
      </c>
      <c r="AG50" s="23">
        <v>126488</v>
      </c>
      <c r="AH50" s="23">
        <v>169634</v>
      </c>
      <c r="AI50" s="23">
        <v>148496</v>
      </c>
      <c r="AJ50" s="23">
        <v>195310</v>
      </c>
      <c r="AK50" s="23">
        <v>237848</v>
      </c>
      <c r="AL50" s="23">
        <v>315960</v>
      </c>
      <c r="AM50" s="23">
        <v>124175</v>
      </c>
      <c r="AN50" s="23">
        <v>245000</v>
      </c>
      <c r="AO50" s="8"/>
      <c r="AP50" s="8"/>
      <c r="AQ50" s="8"/>
      <c r="AR50" s="8"/>
    </row>
    <row r="51" spans="1:44" s="7" customFormat="1" ht="12.75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8"/>
      <c r="AP51" s="8"/>
      <c r="AQ51" s="8"/>
      <c r="AR51" s="8"/>
    </row>
    <row r="52" spans="1:44" s="7" customFormat="1" ht="12.75" x14ac:dyDescent="0.2">
      <c r="A52" s="16" t="s">
        <v>211</v>
      </c>
      <c r="B52" s="17">
        <v>-15528</v>
      </c>
      <c r="C52" s="17">
        <v>-41181</v>
      </c>
      <c r="D52" s="17">
        <v>-89826</v>
      </c>
      <c r="E52" s="17">
        <v>-55031</v>
      </c>
      <c r="F52" s="17">
        <v>-395536</v>
      </c>
      <c r="G52" s="17">
        <v>-13465</v>
      </c>
      <c r="H52" s="17">
        <v>-6781</v>
      </c>
      <c r="I52" s="17">
        <v>-32147</v>
      </c>
      <c r="J52" s="17">
        <v>-37433</v>
      </c>
      <c r="K52" s="17">
        <v>-5641</v>
      </c>
      <c r="L52" s="17">
        <v>-2397</v>
      </c>
      <c r="M52" s="17">
        <v>-43122</v>
      </c>
      <c r="N52" s="17">
        <v>-4466</v>
      </c>
      <c r="O52" s="17">
        <v>-340376</v>
      </c>
      <c r="P52" s="17">
        <v>-13665</v>
      </c>
      <c r="Q52" s="17">
        <v>-23960</v>
      </c>
      <c r="R52" s="17">
        <v>-17535</v>
      </c>
      <c r="S52" s="17">
        <v>-22897</v>
      </c>
      <c r="T52" s="17">
        <v>9619</v>
      </c>
      <c r="U52" s="17">
        <v>-9390</v>
      </c>
      <c r="V52" s="17">
        <v>-46497</v>
      </c>
      <c r="W52" s="17">
        <v>-32796</v>
      </c>
      <c r="X52" s="17">
        <v>-15836</v>
      </c>
      <c r="Y52" s="17">
        <v>5823.8018900000025</v>
      </c>
      <c r="Z52" s="17">
        <v>-21606.801890000002</v>
      </c>
      <c r="AA52" s="17">
        <v>-6164</v>
      </c>
      <c r="AB52" s="17">
        <v>-17770</v>
      </c>
      <c r="AC52" s="17">
        <v>-427900</v>
      </c>
      <c r="AD52" s="17">
        <v>-7486</v>
      </c>
      <c r="AE52" s="17">
        <v>56306</v>
      </c>
      <c r="AF52" s="17">
        <v>40472</v>
      </c>
      <c r="AG52" s="17">
        <v>-34968</v>
      </c>
      <c r="AH52" s="17">
        <v>-5885</v>
      </c>
      <c r="AI52" s="17">
        <v>-23248</v>
      </c>
      <c r="AJ52" s="17">
        <v>22303</v>
      </c>
      <c r="AK52" s="17">
        <v>55569</v>
      </c>
      <c r="AL52" s="17">
        <v>-88983</v>
      </c>
      <c r="AM52" s="17">
        <v>-16551</v>
      </c>
      <c r="AN52" s="17">
        <f>SUM(AN42:AN50)</f>
        <v>6221</v>
      </c>
      <c r="AO52" s="8"/>
      <c r="AP52" s="8"/>
      <c r="AQ52" s="8"/>
      <c r="AR52" s="8"/>
    </row>
    <row r="53" spans="1:44" s="7" customFormat="1" ht="12.75" x14ac:dyDescent="0.2">
      <c r="AO53" s="8"/>
      <c r="AP53" s="8"/>
      <c r="AQ53" s="8"/>
      <c r="AR53" s="8"/>
    </row>
    <row r="54" spans="1:44" s="8" customFormat="1" ht="12.75" x14ac:dyDescent="0.2">
      <c r="A54" s="20" t="s">
        <v>204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4" s="7" customFormat="1" ht="12.75" x14ac:dyDescent="0.2">
      <c r="A55" s="21" t="s">
        <v>212</v>
      </c>
      <c r="B55" s="23">
        <v>17214</v>
      </c>
      <c r="C55" s="23">
        <v>41582</v>
      </c>
      <c r="D55" s="23">
        <v>8561</v>
      </c>
      <c r="E55" s="23">
        <v>43300</v>
      </c>
      <c r="F55" s="23">
        <v>8469</v>
      </c>
      <c r="G55" s="23">
        <v>8753</v>
      </c>
      <c r="H55" s="23">
        <v>3975</v>
      </c>
      <c r="I55" s="23">
        <v>30288</v>
      </c>
      <c r="J55" s="23">
        <v>-34455</v>
      </c>
      <c r="K55" s="23">
        <v>444</v>
      </c>
      <c r="L55" s="23">
        <v>18056</v>
      </c>
      <c r="M55" s="23">
        <v>5198</v>
      </c>
      <c r="N55" s="23">
        <v>19602</v>
      </c>
      <c r="O55" s="23">
        <v>860</v>
      </c>
      <c r="P55" s="23">
        <v>2043</v>
      </c>
      <c r="Q55" s="23">
        <v>4214</v>
      </c>
      <c r="R55" s="23">
        <v>1352</v>
      </c>
      <c r="S55" s="23">
        <v>13</v>
      </c>
      <c r="T55" s="23">
        <v>0</v>
      </c>
      <c r="U55" s="23">
        <v>0</v>
      </c>
      <c r="V55" s="23">
        <v>34559</v>
      </c>
      <c r="W55" s="23">
        <v>39692</v>
      </c>
      <c r="X55" s="23"/>
      <c r="Y55" s="23">
        <v>0</v>
      </c>
      <c r="Z55" s="23">
        <v>28734</v>
      </c>
      <c r="AA55" s="23">
        <v>0</v>
      </c>
      <c r="AB55" s="23">
        <v>0</v>
      </c>
      <c r="AC55" s="23">
        <v>0</v>
      </c>
      <c r="AD55" s="23">
        <v>10000</v>
      </c>
      <c r="AE55" s="23">
        <v>0</v>
      </c>
      <c r="AF55" s="23">
        <v>0</v>
      </c>
      <c r="AG55" s="23">
        <v>0</v>
      </c>
      <c r="AH55" s="23">
        <v>0</v>
      </c>
      <c r="AI55" s="23">
        <v>44468</v>
      </c>
      <c r="AJ55" s="23">
        <v>0</v>
      </c>
      <c r="AK55" s="23">
        <v>0</v>
      </c>
      <c r="AL55" s="23">
        <v>147369</v>
      </c>
      <c r="AM55" s="23">
        <v>0</v>
      </c>
      <c r="AN55" s="23"/>
      <c r="AO55" s="8"/>
      <c r="AP55" s="8"/>
      <c r="AQ55" s="8"/>
      <c r="AR55" s="8"/>
    </row>
    <row r="56" spans="1:44" s="7" customFormat="1" ht="12.75" x14ac:dyDescent="0.2">
      <c r="A56" s="21" t="s">
        <v>213</v>
      </c>
      <c r="B56" s="23">
        <v>-2184</v>
      </c>
      <c r="C56" s="23">
        <v>-7873</v>
      </c>
      <c r="D56" s="23">
        <v>-44397</v>
      </c>
      <c r="E56" s="23">
        <v>-12486</v>
      </c>
      <c r="F56" s="23">
        <v>-10574</v>
      </c>
      <c r="G56" s="23">
        <v>-2551</v>
      </c>
      <c r="H56" s="23">
        <v>-4535</v>
      </c>
      <c r="I56" s="23">
        <v>-22911</v>
      </c>
      <c r="J56" s="23">
        <v>-14400</v>
      </c>
      <c r="K56" s="23">
        <v>-2576</v>
      </c>
      <c r="L56" s="23">
        <v>-3110</v>
      </c>
      <c r="M56" s="23">
        <v>-10882</v>
      </c>
      <c r="N56" s="23">
        <v>4082</v>
      </c>
      <c r="O56" s="23">
        <v>-2478</v>
      </c>
      <c r="P56" s="23">
        <v>-3531</v>
      </c>
      <c r="Q56" s="23">
        <v>-1676</v>
      </c>
      <c r="R56" s="23">
        <v>-2889</v>
      </c>
      <c r="S56" s="23">
        <v>-1049</v>
      </c>
      <c r="T56" s="23">
        <v>-14312</v>
      </c>
      <c r="U56" s="23">
        <v>-2933</v>
      </c>
      <c r="V56" s="23">
        <v>-3488</v>
      </c>
      <c r="W56" s="23">
        <v>-4167</v>
      </c>
      <c r="X56" s="23">
        <v>-2868</v>
      </c>
      <c r="Y56" s="23">
        <v>-3790.4340999999986</v>
      </c>
      <c r="Z56" s="23">
        <v>-2790.5659000000014</v>
      </c>
      <c r="AA56" s="23">
        <v>-2769</v>
      </c>
      <c r="AB56" s="23">
        <v>-2769</v>
      </c>
      <c r="AC56" s="23">
        <v>-4026</v>
      </c>
      <c r="AD56" s="23">
        <v>-1620</v>
      </c>
      <c r="AE56" s="23">
        <v>-5417</v>
      </c>
      <c r="AF56" s="23">
        <v>-9249</v>
      </c>
      <c r="AG56" s="23">
        <v>-9591</v>
      </c>
      <c r="AH56" s="23">
        <v>-9702</v>
      </c>
      <c r="AI56" s="23">
        <v>-9637</v>
      </c>
      <c r="AJ56" s="23">
        <v>-10358</v>
      </c>
      <c r="AK56" s="23">
        <v>-10912</v>
      </c>
      <c r="AL56" s="23">
        <v>-9944</v>
      </c>
      <c r="AM56" s="23">
        <v>-13895</v>
      </c>
      <c r="AN56" s="23">
        <v>-14058</v>
      </c>
      <c r="AO56" s="8"/>
      <c r="AP56" s="8"/>
      <c r="AQ56" s="8"/>
      <c r="AR56" s="8"/>
    </row>
    <row r="57" spans="1:44" s="7" customFormat="1" ht="12.75" x14ac:dyDescent="0.2">
      <c r="A57" s="21" t="s">
        <v>214</v>
      </c>
      <c r="B57" s="23">
        <v>-5449</v>
      </c>
      <c r="C57" s="23">
        <v>-8236</v>
      </c>
      <c r="D57" s="23">
        <v>-8344</v>
      </c>
      <c r="E57" s="23">
        <v>-4843</v>
      </c>
      <c r="F57" s="23">
        <v>-2083</v>
      </c>
      <c r="G57" s="23">
        <v>-901</v>
      </c>
      <c r="H57" s="23">
        <v>-623</v>
      </c>
      <c r="I57" s="23">
        <v>-2631</v>
      </c>
      <c r="J57" s="23">
        <v>-4189</v>
      </c>
      <c r="K57" s="23">
        <v>-386</v>
      </c>
      <c r="L57" s="23">
        <v>-401</v>
      </c>
      <c r="M57" s="23">
        <v>-616</v>
      </c>
      <c r="N57" s="23">
        <v>-3440</v>
      </c>
      <c r="O57" s="23">
        <v>-674</v>
      </c>
      <c r="P57" s="23">
        <v>-845</v>
      </c>
      <c r="Q57" s="23">
        <v>-234</v>
      </c>
      <c r="R57" s="23">
        <v>-330</v>
      </c>
      <c r="S57" s="23">
        <v>-727</v>
      </c>
      <c r="T57" s="23">
        <v>-1739</v>
      </c>
      <c r="U57" s="23">
        <v>-6</v>
      </c>
      <c r="V57" s="23">
        <v>-300</v>
      </c>
      <c r="W57" s="23">
        <v>-2764</v>
      </c>
      <c r="X57" s="23">
        <v>-1047</v>
      </c>
      <c r="Y57" s="23">
        <v>-1727.2541974506221</v>
      </c>
      <c r="Z57" s="23">
        <v>-2925</v>
      </c>
      <c r="AA57" s="23">
        <v>-4521</v>
      </c>
      <c r="AB57" s="23">
        <v>-2297</v>
      </c>
      <c r="AC57" s="23">
        <v>-725</v>
      </c>
      <c r="AD57" s="23">
        <v>-6532</v>
      </c>
      <c r="AE57" s="23">
        <v>-3544</v>
      </c>
      <c r="AF57" s="23">
        <v>-1925</v>
      </c>
      <c r="AG57" s="23">
        <v>-2107</v>
      </c>
      <c r="AH57" s="23">
        <v>-1904</v>
      </c>
      <c r="AI57" s="23">
        <v>-1978</v>
      </c>
      <c r="AJ57" s="23">
        <v>-2526</v>
      </c>
      <c r="AK57" s="23">
        <v>-2358</v>
      </c>
      <c r="AL57" s="62">
        <v>-2166</v>
      </c>
      <c r="AM57" s="62">
        <v>-3851</v>
      </c>
      <c r="AN57" s="62">
        <v>-6132</v>
      </c>
      <c r="AO57" s="8"/>
      <c r="AP57" s="8"/>
      <c r="AQ57" s="8"/>
      <c r="AR57" s="8"/>
    </row>
    <row r="58" spans="1:44" s="7" customFormat="1" ht="12.75" x14ac:dyDescent="0.2">
      <c r="A58" s="21" t="s">
        <v>215</v>
      </c>
      <c r="B58" s="23">
        <v>-2495</v>
      </c>
      <c r="C58" s="23">
        <v>-39668</v>
      </c>
      <c r="D58" s="23">
        <v>-15197</v>
      </c>
      <c r="E58" s="23">
        <v>-20058</v>
      </c>
      <c r="F58" s="23">
        <v>-13515</v>
      </c>
      <c r="G58" s="23">
        <v>-2507</v>
      </c>
      <c r="H58" s="23">
        <v>-9556</v>
      </c>
      <c r="I58" s="23">
        <v>-25708</v>
      </c>
      <c r="J58" s="23">
        <v>22574</v>
      </c>
      <c r="K58" s="23">
        <v>-4998</v>
      </c>
      <c r="L58" s="23">
        <v>-5048</v>
      </c>
      <c r="M58" s="23">
        <v>4127</v>
      </c>
      <c r="N58" s="23">
        <v>-14139</v>
      </c>
      <c r="O58" s="23">
        <v>-16154</v>
      </c>
      <c r="P58" s="23">
        <v>-7210</v>
      </c>
      <c r="Q58" s="23">
        <v>-2447</v>
      </c>
      <c r="R58" s="23">
        <v>12296</v>
      </c>
      <c r="S58" s="23">
        <v>-10449</v>
      </c>
      <c r="T58" s="23">
        <v>-6577</v>
      </c>
      <c r="U58" s="23">
        <v>-578</v>
      </c>
      <c r="V58" s="23">
        <v>-6323</v>
      </c>
      <c r="W58" s="23">
        <v>-13597</v>
      </c>
      <c r="X58" s="23">
        <v>-985</v>
      </c>
      <c r="Y58" s="23">
        <v>-2523.9275300000008</v>
      </c>
      <c r="Z58" s="23">
        <v>-11468</v>
      </c>
      <c r="AA58" s="23">
        <v>-13535</v>
      </c>
      <c r="AB58" s="23">
        <v>-938</v>
      </c>
      <c r="AC58" s="23">
        <v>-5728</v>
      </c>
      <c r="AD58" s="23">
        <v>-5986</v>
      </c>
      <c r="AE58" s="23">
        <v>-4423</v>
      </c>
      <c r="AF58" s="23">
        <v>-12816</v>
      </c>
      <c r="AG58" s="23">
        <v>1980</v>
      </c>
      <c r="AH58" s="23">
        <v>-4195</v>
      </c>
      <c r="AI58" s="23">
        <v>-33601</v>
      </c>
      <c r="AJ58" s="23">
        <v>-5269</v>
      </c>
      <c r="AK58" s="23">
        <v>-6523</v>
      </c>
      <c r="AL58" s="23">
        <v>-485</v>
      </c>
      <c r="AM58" s="23">
        <v>-10681</v>
      </c>
      <c r="AN58" s="23">
        <v>-13412</v>
      </c>
      <c r="AO58" s="8"/>
      <c r="AP58" s="8"/>
      <c r="AQ58" s="8"/>
      <c r="AR58" s="8"/>
    </row>
    <row r="59" spans="1:44" s="7" customFormat="1" ht="12.75" x14ac:dyDescent="0.2">
      <c r="A59" s="21" t="s">
        <v>177</v>
      </c>
      <c r="B59" s="23">
        <v>-9845</v>
      </c>
      <c r="C59" s="23">
        <v>0</v>
      </c>
      <c r="D59" s="23">
        <v>-11233</v>
      </c>
      <c r="E59" s="23">
        <v>-34673</v>
      </c>
      <c r="F59" s="23">
        <v>-9272</v>
      </c>
      <c r="G59" s="23">
        <v>0</v>
      </c>
      <c r="H59" s="23">
        <v>-11232</v>
      </c>
      <c r="I59" s="23">
        <v>149</v>
      </c>
      <c r="J59" s="23">
        <v>-150</v>
      </c>
      <c r="K59" s="23">
        <v>0</v>
      </c>
      <c r="L59" s="23">
        <v>-23948</v>
      </c>
      <c r="M59" s="23">
        <v>0</v>
      </c>
      <c r="N59" s="23">
        <v>-10725</v>
      </c>
      <c r="O59" s="23">
        <v>-13387</v>
      </c>
      <c r="P59" s="23">
        <v>-5885</v>
      </c>
      <c r="Q59" s="23">
        <v>0</v>
      </c>
      <c r="R59" s="23">
        <v>-10000</v>
      </c>
      <c r="S59" s="23">
        <v>0</v>
      </c>
      <c r="T59" s="23">
        <v>-15000</v>
      </c>
      <c r="U59" s="23">
        <v>-14550</v>
      </c>
      <c r="V59" s="23">
        <v>0</v>
      </c>
      <c r="W59" s="23">
        <v>-14700</v>
      </c>
      <c r="X59" s="23">
        <v>0</v>
      </c>
      <c r="Y59" s="23">
        <v>-15639</v>
      </c>
      <c r="Z59" s="23">
        <v>-8978</v>
      </c>
      <c r="AA59" s="23">
        <v>-20</v>
      </c>
      <c r="AB59" s="23">
        <v>-8000</v>
      </c>
      <c r="AC59" s="23">
        <v>0</v>
      </c>
      <c r="AD59" s="23">
        <v>-16000</v>
      </c>
      <c r="AE59" s="23">
        <v>0</v>
      </c>
      <c r="AF59" s="23">
        <v>-20000</v>
      </c>
      <c r="AG59" s="23">
        <v>-10000</v>
      </c>
      <c r="AH59" s="23">
        <v>-7000</v>
      </c>
      <c r="AI59" s="23">
        <v>0</v>
      </c>
      <c r="AJ59" s="23">
        <v>-23000</v>
      </c>
      <c r="AK59" s="23">
        <v>-11000</v>
      </c>
      <c r="AL59" s="23">
        <v>-4000</v>
      </c>
      <c r="AM59" s="23">
        <v>0</v>
      </c>
      <c r="AN59" s="23">
        <v>-25000</v>
      </c>
      <c r="AO59" s="8"/>
      <c r="AP59" s="8"/>
      <c r="AQ59" s="8"/>
      <c r="AR59" s="8"/>
    </row>
    <row r="60" spans="1:44" s="7" customFormat="1" ht="12.75" x14ac:dyDescent="0.2">
      <c r="A60" s="21" t="s">
        <v>176</v>
      </c>
      <c r="B60" s="23">
        <v>284</v>
      </c>
      <c r="C60" s="23">
        <v>49998</v>
      </c>
      <c r="D60" s="23">
        <v>165001</v>
      </c>
      <c r="E60" s="23">
        <v>0</v>
      </c>
      <c r="F60" s="23">
        <v>343794</v>
      </c>
      <c r="G60" s="23">
        <v>0</v>
      </c>
      <c r="H60" s="23">
        <v>129194</v>
      </c>
      <c r="I60" s="23">
        <v>35807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343103</v>
      </c>
      <c r="P60" s="23">
        <v>0</v>
      </c>
      <c r="Q60" s="23">
        <v>691</v>
      </c>
      <c r="R60" s="23">
        <v>0</v>
      </c>
      <c r="S60" s="23">
        <v>382</v>
      </c>
      <c r="T60" s="23">
        <v>0</v>
      </c>
      <c r="U60" s="23">
        <v>3798</v>
      </c>
      <c r="V60" s="23">
        <v>0</v>
      </c>
      <c r="W60" s="23">
        <v>190</v>
      </c>
      <c r="X60" s="23">
        <v>0</v>
      </c>
      <c r="Y60" s="23">
        <v>1649</v>
      </c>
      <c r="Z60" s="23">
        <v>0</v>
      </c>
      <c r="AA60" s="23">
        <v>5779</v>
      </c>
      <c r="AB60" s="23">
        <v>0</v>
      </c>
      <c r="AC60" s="23">
        <v>118560</v>
      </c>
      <c r="AD60" s="23">
        <v>3968</v>
      </c>
      <c r="AE60" s="23">
        <v>2167</v>
      </c>
      <c r="AF60" s="23">
        <v>0</v>
      </c>
      <c r="AG60" s="23">
        <v>3057</v>
      </c>
      <c r="AH60" s="23">
        <v>0</v>
      </c>
      <c r="AI60" s="23">
        <v>1442</v>
      </c>
      <c r="AJ60" s="23">
        <v>0</v>
      </c>
      <c r="AK60" s="23">
        <v>993</v>
      </c>
      <c r="AL60" s="23">
        <v>0</v>
      </c>
      <c r="AM60" s="23">
        <v>362</v>
      </c>
      <c r="AN60" s="23">
        <v>156618</v>
      </c>
      <c r="AO60" s="8"/>
      <c r="AP60" s="8"/>
      <c r="AQ60" s="8"/>
      <c r="AR60" s="8"/>
    </row>
    <row r="61" spans="1:44" s="7" customFormat="1" ht="12.75" x14ac:dyDescent="0.2">
      <c r="A61" s="21" t="s">
        <v>216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>
        <v>325440</v>
      </c>
      <c r="AD61" s="23">
        <v>0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649311</v>
      </c>
      <c r="AO61" s="8"/>
      <c r="AP61" s="8"/>
      <c r="AQ61" s="8"/>
      <c r="AR61" s="8"/>
    </row>
    <row r="62" spans="1:44" s="7" customFormat="1" ht="12.75" x14ac:dyDescent="0.2">
      <c r="A62" s="21" t="s">
        <v>180</v>
      </c>
      <c r="B62" s="23">
        <v>0</v>
      </c>
      <c r="C62" s="23">
        <v>0</v>
      </c>
      <c r="D62" s="23">
        <v>-3879</v>
      </c>
      <c r="E62" s="23">
        <v>0</v>
      </c>
      <c r="F62" s="23">
        <v>-20813</v>
      </c>
      <c r="G62" s="23">
        <v>0</v>
      </c>
      <c r="H62" s="23">
        <v>0</v>
      </c>
      <c r="I62" s="23">
        <v>0</v>
      </c>
      <c r="J62" s="23">
        <v>-3879</v>
      </c>
      <c r="K62" s="23">
        <v>0</v>
      </c>
      <c r="L62" s="23">
        <v>0</v>
      </c>
      <c r="M62" s="23">
        <v>0</v>
      </c>
      <c r="N62" s="23">
        <v>0</v>
      </c>
      <c r="O62" s="23">
        <v>-20019</v>
      </c>
      <c r="P62" s="23">
        <v>0</v>
      </c>
      <c r="Q62" s="23">
        <v>-602</v>
      </c>
      <c r="R62" s="23">
        <v>-192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/>
      <c r="AO62" s="8"/>
      <c r="AP62" s="8"/>
      <c r="AQ62" s="8"/>
      <c r="AR62" s="8"/>
    </row>
    <row r="63" spans="1:44" s="7" customFormat="1" ht="12.75" x14ac:dyDescent="0.2">
      <c r="A63" s="21" t="s">
        <v>38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>
        <v>-4595</v>
      </c>
      <c r="AF63" s="23">
        <v>-21765</v>
      </c>
      <c r="AG63" s="23">
        <v>-7527</v>
      </c>
      <c r="AH63" s="23">
        <v>0</v>
      </c>
      <c r="AI63" s="23">
        <v>0</v>
      </c>
      <c r="AJ63" s="23">
        <v>0</v>
      </c>
      <c r="AK63" s="23">
        <v>-39127</v>
      </c>
      <c r="AL63" s="23">
        <v>-75359</v>
      </c>
      <c r="AM63" s="23">
        <v>0</v>
      </c>
      <c r="AN63" s="23"/>
      <c r="AO63" s="8"/>
      <c r="AP63" s="8"/>
      <c r="AQ63" s="8"/>
      <c r="AR63" s="8"/>
    </row>
    <row r="64" spans="1:44" s="7" customFormat="1" ht="12.75" x14ac:dyDescent="0.2">
      <c r="A64" s="21" t="s">
        <v>217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-16000</v>
      </c>
      <c r="AD64" s="23">
        <v>16000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/>
      <c r="AO64" s="8"/>
      <c r="AP64" s="8"/>
      <c r="AQ64" s="8"/>
      <c r="AR64" s="8"/>
    </row>
    <row r="65" spans="1:44" s="7" customFormat="1" ht="12.75" x14ac:dyDescent="0.2">
      <c r="A65" s="21" t="s">
        <v>218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-15481</v>
      </c>
      <c r="AD65" s="23">
        <v>-3181</v>
      </c>
      <c r="AE65" s="23">
        <v>0</v>
      </c>
      <c r="AF65" s="23">
        <v>0</v>
      </c>
      <c r="AG65" s="23">
        <v>-414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-5622</v>
      </c>
      <c r="AO65" s="8"/>
      <c r="AP65" s="8"/>
      <c r="AQ65" s="8"/>
      <c r="AR65" s="8"/>
    </row>
    <row r="66" spans="1:44" s="7" customFormat="1" ht="12.75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8"/>
      <c r="AP66" s="8"/>
      <c r="AQ66" s="8"/>
      <c r="AR66" s="8"/>
    </row>
    <row r="67" spans="1:44" s="7" customFormat="1" ht="12.75" x14ac:dyDescent="0.2">
      <c r="A67" s="16" t="s">
        <v>219</v>
      </c>
      <c r="B67" s="17">
        <v>-2475</v>
      </c>
      <c r="C67" s="17">
        <v>35803</v>
      </c>
      <c r="D67" s="17">
        <v>90512</v>
      </c>
      <c r="E67" s="17">
        <v>-28760</v>
      </c>
      <c r="F67" s="17">
        <v>276006</v>
      </c>
      <c r="G67" s="17">
        <v>2794</v>
      </c>
      <c r="H67" s="17">
        <v>107223</v>
      </c>
      <c r="I67" s="17">
        <v>14994</v>
      </c>
      <c r="J67" s="17">
        <v>-34499</v>
      </c>
      <c r="K67" s="17">
        <v>-7516</v>
      </c>
      <c r="L67" s="17">
        <v>-14451</v>
      </c>
      <c r="M67" s="17">
        <v>-2173</v>
      </c>
      <c r="N67" s="17">
        <v>-4620</v>
      </c>
      <c r="O67" s="17">
        <v>291251</v>
      </c>
      <c r="P67" s="17">
        <v>-15428</v>
      </c>
      <c r="Q67" s="17">
        <v>-54</v>
      </c>
      <c r="R67" s="17">
        <v>237</v>
      </c>
      <c r="S67" s="17">
        <v>-11830</v>
      </c>
      <c r="T67" s="17">
        <v>-37628</v>
      </c>
      <c r="U67" s="17">
        <v>-14269</v>
      </c>
      <c r="V67" s="17">
        <v>24448</v>
      </c>
      <c r="W67" s="17">
        <v>4654</v>
      </c>
      <c r="X67" s="17">
        <v>-4900</v>
      </c>
      <c r="Y67" s="17">
        <v>-22031.615827450623</v>
      </c>
      <c r="Z67" s="17">
        <v>2572.4340999999986</v>
      </c>
      <c r="AA67" s="17">
        <v>-15066</v>
      </c>
      <c r="AB67" s="17">
        <v>-14004</v>
      </c>
      <c r="AC67" s="17">
        <v>402040</v>
      </c>
      <c r="AD67" s="17">
        <v>-3351</v>
      </c>
      <c r="AE67" s="17">
        <v>-15812</v>
      </c>
      <c r="AF67" s="17">
        <v>-65755</v>
      </c>
      <c r="AG67" s="17">
        <v>-24602</v>
      </c>
      <c r="AH67" s="17">
        <v>-22801</v>
      </c>
      <c r="AI67" s="17">
        <v>694</v>
      </c>
      <c r="AJ67" s="17">
        <v>-41153</v>
      </c>
      <c r="AK67" s="17">
        <v>-68927</v>
      </c>
      <c r="AL67" s="71">
        <v>55415</v>
      </c>
      <c r="AM67" s="71">
        <v>-28065</v>
      </c>
      <c r="AN67" s="78">
        <f>SUM(AN54:AN65)</f>
        <v>741705</v>
      </c>
      <c r="AO67" s="8"/>
      <c r="AP67" s="8"/>
      <c r="AQ67" s="8"/>
      <c r="AR67" s="8"/>
    </row>
    <row r="68" spans="1:44" s="7" customFormat="1" ht="12.75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8"/>
      <c r="AP68" s="8"/>
      <c r="AQ68" s="8"/>
      <c r="AR68" s="8"/>
    </row>
    <row r="69" spans="1:44" s="7" customFormat="1" ht="12.75" x14ac:dyDescent="0.2">
      <c r="A69" s="21" t="s">
        <v>220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-423</v>
      </c>
      <c r="AK69" s="23">
        <v>-1485</v>
      </c>
      <c r="AL69" s="23">
        <v>-162</v>
      </c>
      <c r="AM69" s="23">
        <v>-874</v>
      </c>
      <c r="AN69" s="56">
        <v>-53</v>
      </c>
      <c r="AO69" s="8"/>
      <c r="AP69" s="8"/>
      <c r="AQ69" s="8"/>
      <c r="AR69" s="8"/>
    </row>
    <row r="70" spans="1:44" s="7" customFormat="1" ht="12.75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8"/>
      <c r="AP70" s="8"/>
      <c r="AQ70" s="8"/>
      <c r="AR70" s="8"/>
    </row>
    <row r="71" spans="1:44" s="8" customFormat="1" ht="12.75" x14ac:dyDescent="0.2">
      <c r="A71" s="16" t="s">
        <v>221</v>
      </c>
      <c r="B71" s="17">
        <v>1701</v>
      </c>
      <c r="C71" s="17">
        <v>29452</v>
      </c>
      <c r="D71" s="17">
        <v>44162</v>
      </c>
      <c r="E71" s="17">
        <v>-31395</v>
      </c>
      <c r="F71" s="17">
        <v>-9673</v>
      </c>
      <c r="G71" s="17">
        <v>-2857</v>
      </c>
      <c r="H71" s="17">
        <v>108331</v>
      </c>
      <c r="I71" s="17">
        <v>-7514</v>
      </c>
      <c r="J71" s="17">
        <v>-53798</v>
      </c>
      <c r="K71" s="17">
        <v>2016</v>
      </c>
      <c r="L71" s="17">
        <v>-11324</v>
      </c>
      <c r="M71" s="17">
        <v>-41986</v>
      </c>
      <c r="N71" s="17">
        <v>19899</v>
      </c>
      <c r="O71" s="17">
        <v>-17612</v>
      </c>
      <c r="P71" s="17">
        <v>-8032</v>
      </c>
      <c r="Q71" s="17">
        <v>2818</v>
      </c>
      <c r="R71" s="17">
        <v>13153</v>
      </c>
      <c r="S71" s="17">
        <v>-8409</v>
      </c>
      <c r="T71" s="17">
        <v>275</v>
      </c>
      <c r="U71" s="17">
        <v>4675.9999999999964</v>
      </c>
      <c r="V71" s="17">
        <v>-17229.727630000001</v>
      </c>
      <c r="W71" s="17">
        <v>-6061</v>
      </c>
      <c r="X71" s="17">
        <v>-2965.04954</v>
      </c>
      <c r="Y71" s="17">
        <v>6446.927072516075</v>
      </c>
      <c r="Z71" s="17">
        <v>-3.1087999666997348</v>
      </c>
      <c r="AA71" s="17">
        <v>-2332</v>
      </c>
      <c r="AB71" s="17">
        <v>-8371</v>
      </c>
      <c r="AC71" s="17">
        <v>956</v>
      </c>
      <c r="AD71" s="17">
        <v>2184</v>
      </c>
      <c r="AE71" s="17">
        <v>64483.836060000001</v>
      </c>
      <c r="AF71" s="17">
        <v>1103.1639399999985</v>
      </c>
      <c r="AG71" s="17">
        <v>-37866.411028490053</v>
      </c>
      <c r="AH71" s="17">
        <v>7969.7900284900388</v>
      </c>
      <c r="AI71" s="17">
        <v>5831</v>
      </c>
      <c r="AJ71" s="17">
        <v>-2779</v>
      </c>
      <c r="AK71" s="17">
        <v>1249</v>
      </c>
      <c r="AL71" s="17">
        <v>2998</v>
      </c>
      <c r="AM71" s="17">
        <v>95</v>
      </c>
      <c r="AN71" s="78">
        <f>AN69+AN67+AN52+AN40</f>
        <v>783709</v>
      </c>
    </row>
    <row r="72" spans="1:44" s="7" customFormat="1" ht="12.75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8"/>
      <c r="AP72" s="8"/>
      <c r="AQ72" s="8"/>
      <c r="AR72" s="8"/>
    </row>
    <row r="73" spans="1:44" s="8" customFormat="1" ht="12.75" x14ac:dyDescent="0.2">
      <c r="A73" s="20" t="s">
        <v>222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>
        <v>0</v>
      </c>
      <c r="AM73" s="23"/>
      <c r="AN73" s="23"/>
    </row>
    <row r="74" spans="1:44" s="7" customFormat="1" ht="12.75" x14ac:dyDescent="0.2">
      <c r="A74" s="21" t="s">
        <v>178</v>
      </c>
      <c r="B74" s="23">
        <v>3814</v>
      </c>
      <c r="C74" s="23">
        <v>5515</v>
      </c>
      <c r="D74" s="23">
        <v>34967</v>
      </c>
      <c r="E74" s="23">
        <v>79129</v>
      </c>
      <c r="F74" s="23">
        <v>47734</v>
      </c>
      <c r="G74" s="23">
        <v>34967</v>
      </c>
      <c r="H74" s="23">
        <v>32110</v>
      </c>
      <c r="I74" s="23">
        <v>140441</v>
      </c>
      <c r="J74" s="23">
        <v>132927</v>
      </c>
      <c r="K74" s="23">
        <v>79129</v>
      </c>
      <c r="L74" s="23">
        <v>81145</v>
      </c>
      <c r="M74" s="23">
        <v>69821</v>
      </c>
      <c r="N74" s="23">
        <v>27835</v>
      </c>
      <c r="O74" s="23">
        <v>47734</v>
      </c>
      <c r="P74" s="23">
        <v>30122</v>
      </c>
      <c r="Q74" s="23">
        <v>22090</v>
      </c>
      <c r="R74" s="23">
        <v>24908</v>
      </c>
      <c r="S74" s="23">
        <v>38061</v>
      </c>
      <c r="T74" s="23">
        <v>29652</v>
      </c>
      <c r="U74" s="23">
        <v>29927</v>
      </c>
      <c r="V74" s="23">
        <v>34603</v>
      </c>
      <c r="W74" s="23">
        <v>17373</v>
      </c>
      <c r="X74" s="23">
        <v>11312</v>
      </c>
      <c r="Y74" s="23">
        <v>8347</v>
      </c>
      <c r="Z74" s="23">
        <v>14793</v>
      </c>
      <c r="AA74" s="23">
        <v>14790</v>
      </c>
      <c r="AB74" s="23">
        <v>12458</v>
      </c>
      <c r="AC74" s="23">
        <v>4087</v>
      </c>
      <c r="AD74" s="23">
        <v>5043</v>
      </c>
      <c r="AE74" s="23">
        <v>7227</v>
      </c>
      <c r="AF74" s="23">
        <v>71711</v>
      </c>
      <c r="AG74" s="23">
        <v>72814</v>
      </c>
      <c r="AH74" s="23">
        <v>34948</v>
      </c>
      <c r="AI74" s="23">
        <v>42918</v>
      </c>
      <c r="AJ74" s="23">
        <v>48382</v>
      </c>
      <c r="AK74" s="23">
        <v>45603</v>
      </c>
      <c r="AL74" s="23">
        <v>46852</v>
      </c>
      <c r="AM74" s="23">
        <v>49850</v>
      </c>
      <c r="AN74" s="56">
        <v>49945</v>
      </c>
      <c r="AO74" s="8"/>
      <c r="AP74" s="8"/>
      <c r="AQ74" s="8"/>
      <c r="AR74" s="8"/>
    </row>
    <row r="75" spans="1:44" s="7" customFormat="1" ht="12.75" x14ac:dyDescent="0.2">
      <c r="A75" s="21" t="s">
        <v>179</v>
      </c>
      <c r="B75" s="23">
        <v>5515</v>
      </c>
      <c r="C75" s="23">
        <v>34967</v>
      </c>
      <c r="D75" s="23">
        <v>79129</v>
      </c>
      <c r="E75" s="23">
        <v>47734</v>
      </c>
      <c r="F75" s="23">
        <v>38061</v>
      </c>
      <c r="G75" s="23">
        <v>32110</v>
      </c>
      <c r="H75" s="23">
        <v>140441</v>
      </c>
      <c r="I75" s="23">
        <v>132927</v>
      </c>
      <c r="J75" s="23">
        <v>79129</v>
      </c>
      <c r="K75" s="23">
        <v>81145</v>
      </c>
      <c r="L75" s="23">
        <v>69821</v>
      </c>
      <c r="M75" s="23">
        <v>27835</v>
      </c>
      <c r="N75" s="23">
        <v>47734</v>
      </c>
      <c r="O75" s="23">
        <v>30122</v>
      </c>
      <c r="P75" s="23">
        <v>22090</v>
      </c>
      <c r="Q75" s="23">
        <v>24908</v>
      </c>
      <c r="R75" s="23">
        <v>38061</v>
      </c>
      <c r="S75" s="23">
        <v>29652</v>
      </c>
      <c r="T75" s="23">
        <v>29927</v>
      </c>
      <c r="U75" s="23">
        <v>34603</v>
      </c>
      <c r="V75" s="23">
        <v>17373</v>
      </c>
      <c r="W75" s="23">
        <v>11312</v>
      </c>
      <c r="X75" s="23">
        <v>8347</v>
      </c>
      <c r="Y75" s="23">
        <v>14793</v>
      </c>
      <c r="Z75" s="23">
        <v>14790</v>
      </c>
      <c r="AA75" s="23">
        <v>12458</v>
      </c>
      <c r="AB75" s="23">
        <v>4087</v>
      </c>
      <c r="AC75" s="23">
        <v>5043</v>
      </c>
      <c r="AD75" s="23">
        <v>7227</v>
      </c>
      <c r="AE75" s="23">
        <v>71711</v>
      </c>
      <c r="AF75" s="23">
        <v>72814</v>
      </c>
      <c r="AG75" s="23">
        <v>34948</v>
      </c>
      <c r="AH75" s="23">
        <v>42918</v>
      </c>
      <c r="AI75" s="23">
        <v>48382</v>
      </c>
      <c r="AJ75" s="23">
        <v>45603</v>
      </c>
      <c r="AK75" s="23">
        <v>46852</v>
      </c>
      <c r="AL75" s="23">
        <v>49850</v>
      </c>
      <c r="AM75" s="23">
        <v>49945</v>
      </c>
      <c r="AN75" s="56">
        <v>833654</v>
      </c>
      <c r="AO75" s="8"/>
      <c r="AP75" s="8"/>
      <c r="AQ75" s="8"/>
      <c r="AR75" s="8"/>
    </row>
    <row r="76" spans="1:44" s="7" customFormat="1" ht="12.75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8"/>
      <c r="AP76" s="8"/>
      <c r="AQ76" s="8"/>
      <c r="AR76" s="8"/>
    </row>
    <row r="77" spans="1:44" s="7" customFormat="1" ht="12.75" x14ac:dyDescent="0.2">
      <c r="A77" s="16" t="s">
        <v>221</v>
      </c>
      <c r="B77" s="17">
        <v>1701</v>
      </c>
      <c r="C77" s="17">
        <v>29452</v>
      </c>
      <c r="D77" s="17">
        <v>44162</v>
      </c>
      <c r="E77" s="17">
        <v>-31395</v>
      </c>
      <c r="F77" s="17">
        <v>-9673</v>
      </c>
      <c r="G77" s="17">
        <v>-2857</v>
      </c>
      <c r="H77" s="17">
        <v>108331</v>
      </c>
      <c r="I77" s="17">
        <v>-7514</v>
      </c>
      <c r="J77" s="17">
        <v>-53798</v>
      </c>
      <c r="K77" s="17">
        <v>2016</v>
      </c>
      <c r="L77" s="17">
        <v>-11324</v>
      </c>
      <c r="M77" s="17">
        <v>-41986</v>
      </c>
      <c r="N77" s="17">
        <v>19899</v>
      </c>
      <c r="O77" s="17">
        <v>-17612</v>
      </c>
      <c r="P77" s="17">
        <v>-8032</v>
      </c>
      <c r="Q77" s="17">
        <v>2818</v>
      </c>
      <c r="R77" s="17">
        <v>13153</v>
      </c>
      <c r="S77" s="17">
        <v>-8409</v>
      </c>
      <c r="T77" s="17">
        <v>275</v>
      </c>
      <c r="U77" s="17">
        <v>4676</v>
      </c>
      <c r="V77" s="17">
        <v>-17230</v>
      </c>
      <c r="W77" s="17">
        <v>-6061</v>
      </c>
      <c r="X77" s="17">
        <v>-2965</v>
      </c>
      <c r="Y77" s="17">
        <v>6446.927072516075</v>
      </c>
      <c r="Z77" s="17">
        <v>-3</v>
      </c>
      <c r="AA77" s="17">
        <v>-2332</v>
      </c>
      <c r="AB77" s="17">
        <v>-8371</v>
      </c>
      <c r="AC77" s="17">
        <v>956</v>
      </c>
      <c r="AD77" s="17">
        <v>2184</v>
      </c>
      <c r="AE77" s="17">
        <v>64484</v>
      </c>
      <c r="AF77" s="17">
        <v>1103</v>
      </c>
      <c r="AG77" s="17">
        <v>-37866</v>
      </c>
      <c r="AH77" s="17">
        <v>7970</v>
      </c>
      <c r="AI77" s="17">
        <v>5464</v>
      </c>
      <c r="AJ77" s="17">
        <v>-2779</v>
      </c>
      <c r="AK77" s="17">
        <v>1249</v>
      </c>
      <c r="AL77" s="17">
        <v>2998</v>
      </c>
      <c r="AM77" s="17">
        <v>95</v>
      </c>
      <c r="AN77" s="57">
        <f>AN75-AN74</f>
        <v>783709</v>
      </c>
      <c r="AO77" s="8"/>
      <c r="AP77" s="8"/>
      <c r="AQ77" s="8"/>
      <c r="AR77" s="8"/>
    </row>
    <row r="78" spans="1:44" s="7" customForma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26"/>
      <c r="AF78" s="26"/>
      <c r="AG78" s="26"/>
      <c r="AH78" s="26"/>
      <c r="AI78" s="26"/>
      <c r="AJ78" s="26"/>
      <c r="AK78" s="26"/>
      <c r="AL78" s="26"/>
      <c r="AM78" s="26"/>
      <c r="AN78" s="26"/>
    </row>
    <row r="79" spans="1:44" s="8" customFormat="1" x14ac:dyDescent="0.25">
      <c r="A79" s="13" t="s">
        <v>3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48"/>
    </row>
    <row r="81" spans="1:14" x14ac:dyDescent="0.25">
      <c r="A81" s="13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</sheetData>
  <mergeCells count="1">
    <mergeCell ref="AE1:A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showGridLines="0" workbookViewId="0"/>
  </sheetViews>
  <sheetFormatPr defaultRowHeight="15" x14ac:dyDescent="0.25"/>
  <cols>
    <col min="1" max="1" width="7.85546875" customWidth="1"/>
    <col min="2" max="2" width="11" bestFit="1" customWidth="1"/>
  </cols>
  <sheetData>
    <row r="1" spans="1:2" x14ac:dyDescent="0.25">
      <c r="A1" s="34" t="s">
        <v>69</v>
      </c>
      <c r="B1" s="34" t="s">
        <v>70</v>
      </c>
    </row>
    <row r="2" spans="1:2" x14ac:dyDescent="0.25">
      <c r="A2" s="35" t="s">
        <v>75</v>
      </c>
      <c r="B2" s="72">
        <v>-6806077.7150605591</v>
      </c>
    </row>
    <row r="3" spans="1:2" x14ac:dyDescent="0.25">
      <c r="A3" s="35" t="s">
        <v>76</v>
      </c>
      <c r="B3" s="72">
        <v>-6670221.3060583314</v>
      </c>
    </row>
    <row r="4" spans="1:2" x14ac:dyDescent="0.25">
      <c r="A4" s="35" t="s">
        <v>77</v>
      </c>
      <c r="B4" s="72">
        <v>-6224493.6377356527</v>
      </c>
    </row>
    <row r="5" spans="1:2" x14ac:dyDescent="0.25">
      <c r="A5" s="35" t="s">
        <v>78</v>
      </c>
      <c r="B5" s="72">
        <v>-6224493.6377356527</v>
      </c>
    </row>
    <row r="6" spans="1:2" x14ac:dyDescent="0.25">
      <c r="A6" s="35" t="s">
        <v>79</v>
      </c>
      <c r="B6" s="72">
        <v>-5932710.2595007</v>
      </c>
    </row>
    <row r="7" spans="1:2" x14ac:dyDescent="0.25">
      <c r="A7" s="35" t="s">
        <v>80</v>
      </c>
      <c r="B7" s="72">
        <v>-5514537.8230307922</v>
      </c>
    </row>
    <row r="8" spans="1:2" x14ac:dyDescent="0.25">
      <c r="A8" s="35" t="s">
        <v>81</v>
      </c>
      <c r="B8" s="72">
        <v>-5309171.8499516342</v>
      </c>
    </row>
    <row r="9" spans="1:2" x14ac:dyDescent="0.25">
      <c r="A9" s="35" t="s">
        <v>82</v>
      </c>
      <c r="B9" s="72">
        <v>-5267353.5102515481</v>
      </c>
    </row>
    <row r="10" spans="1:2" x14ac:dyDescent="0.25">
      <c r="A10" s="35" t="s">
        <v>83</v>
      </c>
      <c r="B10" s="72">
        <v>-5116944.3305970477</v>
      </c>
    </row>
    <row r="11" spans="1:2" x14ac:dyDescent="0.25">
      <c r="A11" s="35" t="s">
        <v>84</v>
      </c>
      <c r="B11" s="72">
        <v>-4722574.7291170042</v>
      </c>
    </row>
    <row r="12" spans="1:2" x14ac:dyDescent="0.25">
      <c r="A12" s="35" t="s">
        <v>85</v>
      </c>
      <c r="B12" s="72">
        <v>-4403996.5793476179</v>
      </c>
    </row>
    <row r="13" spans="1:2" x14ac:dyDescent="0.25">
      <c r="A13" s="35" t="s">
        <v>86</v>
      </c>
      <c r="B13" s="72">
        <v>-4375264.2723630341</v>
      </c>
    </row>
    <row r="14" spans="1:2" x14ac:dyDescent="0.25">
      <c r="A14" s="35" t="s">
        <v>87</v>
      </c>
      <c r="B14" s="72">
        <v>-4180629.8984147669</v>
      </c>
    </row>
    <row r="15" spans="1:2" x14ac:dyDescent="0.25">
      <c r="A15" s="35" t="s">
        <v>88</v>
      </c>
      <c r="B15" s="72">
        <v>-3451990.3784565707</v>
      </c>
    </row>
    <row r="16" spans="1:2" x14ac:dyDescent="0.25">
      <c r="A16" s="35" t="s">
        <v>89</v>
      </c>
      <c r="B16" s="72">
        <v>-2587806.6999741425</v>
      </c>
    </row>
    <row r="17" spans="1:2" x14ac:dyDescent="0.25">
      <c r="A17" s="35" t="s">
        <v>90</v>
      </c>
      <c r="B17" s="72">
        <v>-2197311.7050588885</v>
      </c>
    </row>
    <row r="18" spans="1:2" x14ac:dyDescent="0.25">
      <c r="A18" s="35" t="s">
        <v>91</v>
      </c>
      <c r="B18" s="72">
        <v>-1574828.8587972708</v>
      </c>
    </row>
    <row r="19" spans="1:2" x14ac:dyDescent="0.25">
      <c r="A19" s="35" t="s">
        <v>92</v>
      </c>
      <c r="B19" s="72">
        <v>-1414062.9262740351</v>
      </c>
    </row>
    <row r="20" spans="1:2" x14ac:dyDescent="0.25">
      <c r="A20" s="35" t="s">
        <v>93</v>
      </c>
      <c r="B20" s="72">
        <v>-1414062.9262740351</v>
      </c>
    </row>
    <row r="21" spans="1:2" x14ac:dyDescent="0.25">
      <c r="A21" s="35" t="s">
        <v>94</v>
      </c>
      <c r="B21" s="72">
        <v>-1414062.9262740351</v>
      </c>
    </row>
    <row r="22" spans="1:2" x14ac:dyDescent="0.25">
      <c r="A22" s="35" t="s">
        <v>95</v>
      </c>
      <c r="B22" s="72">
        <v>-1227265.0432978445</v>
      </c>
    </row>
    <row r="23" spans="1:2" x14ac:dyDescent="0.25">
      <c r="A23" s="35" t="s">
        <v>96</v>
      </c>
      <c r="B23" s="72">
        <v>-853669.27734546363</v>
      </c>
    </row>
    <row r="24" spans="1:2" x14ac:dyDescent="0.25">
      <c r="A24" s="35" t="s">
        <v>97</v>
      </c>
      <c r="B24" s="72">
        <v>-807786.55510914652</v>
      </c>
    </row>
    <row r="25" spans="1:2" x14ac:dyDescent="0.25">
      <c r="A25" s="35" t="s">
        <v>98</v>
      </c>
      <c r="B25" s="72">
        <v>-717422.22970983107</v>
      </c>
    </row>
    <row r="26" spans="1:2" x14ac:dyDescent="0.25">
      <c r="A26" s="35" t="s">
        <v>99</v>
      </c>
      <c r="B26" s="72">
        <v>-717422.22970983107</v>
      </c>
    </row>
    <row r="27" spans="1:2" x14ac:dyDescent="0.25">
      <c r="A27" s="35" t="s">
        <v>100</v>
      </c>
      <c r="B27" s="72">
        <v>-717422.22970983107</v>
      </c>
    </row>
    <row r="28" spans="1:2" x14ac:dyDescent="0.25">
      <c r="A28" s="35" t="s">
        <v>101</v>
      </c>
      <c r="B28" s="72">
        <v>-717422.22970983107</v>
      </c>
    </row>
    <row r="29" spans="1:2" x14ac:dyDescent="0.25">
      <c r="A29" s="35" t="s">
        <v>102</v>
      </c>
      <c r="B29" s="72">
        <v>-717422.22970983107</v>
      </c>
    </row>
    <row r="30" spans="1:2" x14ac:dyDescent="0.25">
      <c r="A30" s="35" t="s">
        <v>103</v>
      </c>
      <c r="B30" s="72">
        <v>-528191.79389207845</v>
      </c>
    </row>
    <row r="31" spans="1:2" x14ac:dyDescent="0.25">
      <c r="A31" s="35" t="s">
        <v>104</v>
      </c>
      <c r="B31" s="72">
        <v>-487257.61841115344</v>
      </c>
    </row>
    <row r="32" spans="1:2" x14ac:dyDescent="0.25">
      <c r="A32" s="35" t="s">
        <v>105</v>
      </c>
      <c r="B32" s="72">
        <v>-405389.26744930347</v>
      </c>
    </row>
    <row r="33" spans="1:2" x14ac:dyDescent="0.25">
      <c r="A33" s="35" t="s">
        <v>106</v>
      </c>
      <c r="B33" s="72">
        <v>-405389.26744930347</v>
      </c>
    </row>
    <row r="34" spans="1:2" x14ac:dyDescent="0.25">
      <c r="A34" s="35" t="s">
        <v>107</v>
      </c>
      <c r="B34" s="72">
        <v>-268738.13441540371</v>
      </c>
    </row>
    <row r="35" spans="1:2" x14ac:dyDescent="0.25">
      <c r="A35" s="35" t="s">
        <v>108</v>
      </c>
      <c r="B35" s="72">
        <v>-268738.13441540371</v>
      </c>
    </row>
    <row r="36" spans="1:2" x14ac:dyDescent="0.25">
      <c r="A36" s="35" t="s">
        <v>109</v>
      </c>
      <c r="B36" s="72">
        <v>-268738.13441540371</v>
      </c>
    </row>
    <row r="37" spans="1:2" x14ac:dyDescent="0.25">
      <c r="A37" s="35" t="s">
        <v>110</v>
      </c>
      <c r="B37" s="72">
        <v>-268738.13441540371</v>
      </c>
    </row>
    <row r="38" spans="1:2" x14ac:dyDescent="0.25">
      <c r="A38" s="35" t="s">
        <v>111</v>
      </c>
      <c r="B38" s="72">
        <v>-268738.13441540371</v>
      </c>
    </row>
    <row r="39" spans="1:2" x14ac:dyDescent="0.25">
      <c r="A39" s="35" t="s">
        <v>112</v>
      </c>
      <c r="B39" s="72">
        <v>-268738.13441540371</v>
      </c>
    </row>
    <row r="40" spans="1:2" x14ac:dyDescent="0.25">
      <c r="A40" s="35" t="s">
        <v>113</v>
      </c>
      <c r="B40" s="72">
        <v>-182715.78694375858</v>
      </c>
    </row>
    <row r="41" spans="1:2" x14ac:dyDescent="0.25">
      <c r="A41" s="35" t="s">
        <v>114</v>
      </c>
      <c r="B41" s="72">
        <v>-182715.78694375858</v>
      </c>
    </row>
    <row r="42" spans="1:2" x14ac:dyDescent="0.25">
      <c r="A42" s="35" t="s">
        <v>115</v>
      </c>
      <c r="B42" s="72">
        <v>-182715.78694375858</v>
      </c>
    </row>
    <row r="43" spans="1:2" x14ac:dyDescent="0.25">
      <c r="A43" s="35" t="s">
        <v>116</v>
      </c>
      <c r="B43" s="72">
        <v>-182715.78694375858</v>
      </c>
    </row>
    <row r="44" spans="1:2" x14ac:dyDescent="0.25">
      <c r="A44" s="35" t="s">
        <v>117</v>
      </c>
      <c r="B44" s="72">
        <v>-53365.984329963649</v>
      </c>
    </row>
    <row r="45" spans="1:2" x14ac:dyDescent="0.25">
      <c r="A45" s="35" t="s">
        <v>229</v>
      </c>
      <c r="B45" s="72">
        <v>-53365.984329963649</v>
      </c>
    </row>
    <row r="46" spans="1:2" x14ac:dyDescent="0.25">
      <c r="A46" s="35" t="s">
        <v>230</v>
      </c>
      <c r="B46" s="72">
        <v>-53365.984329963649</v>
      </c>
    </row>
    <row r="47" spans="1:2" x14ac:dyDescent="0.25">
      <c r="A47" s="35" t="s">
        <v>231</v>
      </c>
      <c r="B47" s="72">
        <v>-53365.984329963649</v>
      </c>
    </row>
    <row r="48" spans="1:2" x14ac:dyDescent="0.25">
      <c r="A48" s="35" t="s">
        <v>118</v>
      </c>
      <c r="B48" s="72">
        <v>-48318.977068566084</v>
      </c>
    </row>
    <row r="49" spans="1:2" x14ac:dyDescent="0.25">
      <c r="A49" s="35" t="s">
        <v>232</v>
      </c>
      <c r="B49" s="72">
        <v>-38224.962545770948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showGridLines="0" workbookViewId="0"/>
  </sheetViews>
  <sheetFormatPr defaultRowHeight="15" x14ac:dyDescent="0.25"/>
  <cols>
    <col min="1" max="1" width="7.28515625" bestFit="1" customWidth="1"/>
    <col min="2" max="2" width="11.5703125" bestFit="1" customWidth="1"/>
  </cols>
  <sheetData>
    <row r="1" spans="1:2" x14ac:dyDescent="0.25">
      <c r="A1" s="34" t="s">
        <v>69</v>
      </c>
      <c r="B1" s="34" t="s">
        <v>70</v>
      </c>
    </row>
    <row r="2" spans="1:2" x14ac:dyDescent="0.25">
      <c r="A2" s="35" t="s">
        <v>75</v>
      </c>
      <c r="B2" s="72">
        <v>-15375039.389482874</v>
      </c>
    </row>
    <row r="3" spans="1:2" x14ac:dyDescent="0.25">
      <c r="A3" s="35" t="s">
        <v>76</v>
      </c>
      <c r="B3" s="72">
        <v>-14024952.540048765</v>
      </c>
    </row>
    <row r="4" spans="1:2" x14ac:dyDescent="0.25">
      <c r="A4" s="35" t="s">
        <v>77</v>
      </c>
      <c r="B4" s="72">
        <v>-13586189.566715432</v>
      </c>
    </row>
    <row r="5" spans="1:2" x14ac:dyDescent="0.25">
      <c r="A5" s="35" t="s">
        <v>78</v>
      </c>
      <c r="B5" s="72">
        <v>-13084665.430411084</v>
      </c>
    </row>
    <row r="6" spans="1:2" x14ac:dyDescent="0.25">
      <c r="A6" s="35" t="s">
        <v>79</v>
      </c>
      <c r="B6" s="72">
        <v>-12081617.15780239</v>
      </c>
    </row>
    <row r="7" spans="1:2" x14ac:dyDescent="0.25">
      <c r="A7" s="35" t="s">
        <v>80</v>
      </c>
      <c r="B7" s="72">
        <v>-12081617.15780239</v>
      </c>
    </row>
    <row r="8" spans="1:2" x14ac:dyDescent="0.25">
      <c r="A8" s="35" t="s">
        <v>81</v>
      </c>
      <c r="B8" s="72">
        <v>-12006664.03280239</v>
      </c>
    </row>
    <row r="9" spans="1:2" x14ac:dyDescent="0.25">
      <c r="A9" s="35" t="s">
        <v>82</v>
      </c>
      <c r="B9" s="72">
        <v>-11314164.03280239</v>
      </c>
    </row>
    <row r="10" spans="1:2" x14ac:dyDescent="0.25">
      <c r="A10" s="35" t="s">
        <v>83</v>
      </c>
      <c r="B10" s="72">
        <v>-10967914.03280239</v>
      </c>
    </row>
    <row r="11" spans="1:2" x14ac:dyDescent="0.25">
      <c r="A11" s="35" t="s">
        <v>84</v>
      </c>
      <c r="B11" s="72">
        <v>-10967914.03280239</v>
      </c>
    </row>
    <row r="12" spans="1:2" x14ac:dyDescent="0.25">
      <c r="A12" s="35" t="s">
        <v>85</v>
      </c>
      <c r="B12" s="72">
        <v>-10967914.03280239</v>
      </c>
    </row>
    <row r="13" spans="1:2" x14ac:dyDescent="0.25">
      <c r="A13" s="35" t="s">
        <v>86</v>
      </c>
      <c r="B13" s="72">
        <v>-10967914.03280239</v>
      </c>
    </row>
    <row r="14" spans="1:2" x14ac:dyDescent="0.25">
      <c r="A14" s="35" t="s">
        <v>87</v>
      </c>
      <c r="B14" s="72">
        <v>-9826121.9528023899</v>
      </c>
    </row>
    <row r="15" spans="1:2" x14ac:dyDescent="0.25">
      <c r="A15" s="35" t="s">
        <v>88</v>
      </c>
      <c r="B15" s="72">
        <v>-9826121.9528023899</v>
      </c>
    </row>
    <row r="16" spans="1:2" x14ac:dyDescent="0.25">
      <c r="A16" s="35" t="s">
        <v>89</v>
      </c>
      <c r="B16" s="72">
        <v>-8321801.2835257277</v>
      </c>
    </row>
    <row r="17" spans="1:2" x14ac:dyDescent="0.25">
      <c r="A17" s="35" t="s">
        <v>90</v>
      </c>
      <c r="B17" s="72">
        <v>-6981350.1325608669</v>
      </c>
    </row>
    <row r="18" spans="1:2" x14ac:dyDescent="0.25">
      <c r="A18" s="35" t="s">
        <v>91</v>
      </c>
      <c r="B18" s="72">
        <v>-5799457.9670094419</v>
      </c>
    </row>
    <row r="19" spans="1:2" x14ac:dyDescent="0.25">
      <c r="A19" s="35" t="s">
        <v>92</v>
      </c>
      <c r="B19" s="72">
        <v>-4460654.155009442</v>
      </c>
    </row>
    <row r="20" spans="1:2" x14ac:dyDescent="0.25">
      <c r="A20" s="35" t="s">
        <v>93</v>
      </c>
      <c r="B20" s="72">
        <v>-4165530.5533427754</v>
      </c>
    </row>
    <row r="21" spans="1:2" x14ac:dyDescent="0.25">
      <c r="A21" s="35" t="s">
        <v>94</v>
      </c>
      <c r="B21" s="72">
        <v>-4165530.5533427754</v>
      </c>
    </row>
    <row r="22" spans="1:2" x14ac:dyDescent="0.25">
      <c r="A22" s="35" t="s">
        <v>95</v>
      </c>
      <c r="B22" s="72">
        <v>-4165530.5533427754</v>
      </c>
    </row>
    <row r="23" spans="1:2" x14ac:dyDescent="0.25">
      <c r="A23" s="35" t="s">
        <v>96</v>
      </c>
      <c r="B23" s="72">
        <v>-2386915.8744436931</v>
      </c>
    </row>
    <row r="24" spans="1:2" x14ac:dyDescent="0.25">
      <c r="A24" s="35" t="s">
        <v>97</v>
      </c>
      <c r="B24" s="72">
        <v>-1959099.1618851894</v>
      </c>
    </row>
    <row r="25" spans="1:2" x14ac:dyDescent="0.25">
      <c r="A25" s="35" t="s">
        <v>98</v>
      </c>
      <c r="B25" s="72">
        <v>-1103465.7367681828</v>
      </c>
    </row>
    <row r="26" spans="1:2" x14ac:dyDescent="0.25">
      <c r="A26" s="35" t="s">
        <v>99</v>
      </c>
      <c r="B26" s="72">
        <v>-1103465.7367681828</v>
      </c>
    </row>
    <row r="27" spans="1:2" x14ac:dyDescent="0.25">
      <c r="A27" s="35" t="s">
        <v>100</v>
      </c>
      <c r="B27" s="72">
        <v>-367821.91225606092</v>
      </c>
    </row>
    <row r="28" spans="1:2" x14ac:dyDescent="0.25">
      <c r="A28" s="35" t="s">
        <v>101</v>
      </c>
      <c r="B28" s="72">
        <v>0</v>
      </c>
    </row>
    <row r="29" spans="1:2" x14ac:dyDescent="0.25">
      <c r="A29" s="35" t="s">
        <v>102</v>
      </c>
      <c r="B29" s="72">
        <v>0</v>
      </c>
    </row>
    <row r="30" spans="1:2" x14ac:dyDescent="0.25">
      <c r="A30" s="35" t="s">
        <v>103</v>
      </c>
      <c r="B30" s="72">
        <v>0</v>
      </c>
    </row>
    <row r="31" spans="1:2" x14ac:dyDescent="0.25">
      <c r="A31" s="35" t="s">
        <v>104</v>
      </c>
      <c r="B31" s="72">
        <v>0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"/>
  <sheetViews>
    <sheetView showGridLines="0" workbookViewId="0"/>
  </sheetViews>
  <sheetFormatPr defaultColWidth="9.140625" defaultRowHeight="12.75" x14ac:dyDescent="0.2"/>
  <cols>
    <col min="1" max="1" width="1.5703125" style="3" customWidth="1"/>
    <col min="2" max="25" width="8" style="3" customWidth="1"/>
    <col min="26" max="16384" width="9.140625" style="3"/>
  </cols>
  <sheetData>
    <row r="1" spans="2:26" x14ac:dyDescent="0.2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2:26" x14ac:dyDescent="0.2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</row>
    <row r="3" spans="2:26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2:26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6" spans="2:26" x14ac:dyDescent="0.2">
      <c r="B6" s="108" t="s">
        <v>47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</row>
    <row r="7" spans="2:26" x14ac:dyDescent="0.2">
      <c r="B7" s="24" t="s">
        <v>48</v>
      </c>
      <c r="C7" s="24" t="s">
        <v>49</v>
      </c>
      <c r="D7" s="24" t="s">
        <v>50</v>
      </c>
      <c r="E7" s="24" t="s">
        <v>51</v>
      </c>
      <c r="F7" s="24" t="s">
        <v>52</v>
      </c>
      <c r="G7" s="24" t="s">
        <v>53</v>
      </c>
      <c r="H7" s="24" t="s">
        <v>54</v>
      </c>
      <c r="I7" s="24" t="s">
        <v>55</v>
      </c>
      <c r="J7" s="24" t="s">
        <v>56</v>
      </c>
      <c r="K7" s="24" t="s">
        <v>57</v>
      </c>
      <c r="L7" s="24" t="s">
        <v>58</v>
      </c>
      <c r="M7" s="24" t="s">
        <v>59</v>
      </c>
      <c r="N7" s="24" t="s">
        <v>60</v>
      </c>
      <c r="O7" s="24" t="s">
        <v>61</v>
      </c>
      <c r="P7" s="24" t="s">
        <v>62</v>
      </c>
      <c r="Q7" s="24" t="s">
        <v>63</v>
      </c>
      <c r="R7" s="24" t="s">
        <v>64</v>
      </c>
      <c r="S7" s="24" t="s">
        <v>65</v>
      </c>
      <c r="T7" s="24" t="s">
        <v>66</v>
      </c>
      <c r="U7" s="24" t="s">
        <v>67</v>
      </c>
      <c r="V7" s="24" t="s">
        <v>68</v>
      </c>
      <c r="W7" s="24" t="s">
        <v>71</v>
      </c>
      <c r="X7" s="24" t="s">
        <v>72</v>
      </c>
      <c r="Y7" s="24" t="s">
        <v>73</v>
      </c>
      <c r="Z7" s="91" t="s">
        <v>74</v>
      </c>
    </row>
    <row r="8" spans="2:26" x14ac:dyDescent="0.2">
      <c r="B8" s="43">
        <v>0.98799999999999999</v>
      </c>
      <c r="C8" s="43">
        <v>0.99</v>
      </c>
      <c r="D8" s="43">
        <v>0.98699999999999999</v>
      </c>
      <c r="E8" s="43">
        <v>0.98799999999999999</v>
      </c>
      <c r="F8" s="43">
        <v>0.99299999999999999</v>
      </c>
      <c r="G8" s="43">
        <v>0.98799999999999999</v>
      </c>
      <c r="H8" s="43">
        <v>0.98399999999999999</v>
      </c>
      <c r="I8" s="43">
        <v>0.98799999999999999</v>
      </c>
      <c r="J8" s="43">
        <v>0.98599999999999999</v>
      </c>
      <c r="K8" s="43">
        <v>0.98299999999999998</v>
      </c>
      <c r="L8" s="43">
        <v>0.97699999999999998</v>
      </c>
      <c r="M8" s="43">
        <v>0.98399999999999999</v>
      </c>
      <c r="N8" s="43">
        <v>0.98699999999999999</v>
      </c>
      <c r="O8" s="43">
        <v>0.98699999999999999</v>
      </c>
      <c r="P8" s="43">
        <v>0.98699999999999999</v>
      </c>
      <c r="Q8" s="25">
        <v>0.98599999999999999</v>
      </c>
      <c r="R8" s="25">
        <v>0.98699999999999999</v>
      </c>
      <c r="S8" s="25">
        <v>0.98799999999999999</v>
      </c>
      <c r="T8" s="28">
        <v>0.97599999999999998</v>
      </c>
      <c r="U8" s="28">
        <v>0.99099999999999999</v>
      </c>
      <c r="V8" s="28">
        <v>0.99099999999999999</v>
      </c>
      <c r="W8" s="28">
        <v>0.98899999999999999</v>
      </c>
      <c r="X8" s="28">
        <v>0.99099999999999999</v>
      </c>
      <c r="Y8" s="28">
        <v>0.99199999999999999</v>
      </c>
      <c r="Z8" s="92">
        <v>0.99299999999999999</v>
      </c>
    </row>
  </sheetData>
  <mergeCells count="2">
    <mergeCell ref="B2:T2"/>
    <mergeCell ref="B6:Z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COVER</vt:lpstr>
      <vt:lpstr>Balance Sheet</vt:lpstr>
      <vt:lpstr>Income Statement</vt:lpstr>
      <vt:lpstr>IFRS15</vt:lpstr>
      <vt:lpstr>Total Cash Flow</vt:lpstr>
      <vt:lpstr>Cash Flow</vt:lpstr>
      <vt:lpstr>Accounting goodwill</vt:lpstr>
      <vt:lpstr>Fiscal goodwill</vt:lpstr>
      <vt:lpstr>Operational Data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Romero Silva Kelemen</dc:creator>
  <cp:lastModifiedBy>Carolina Fernandes Pontes</cp:lastModifiedBy>
  <cp:lastPrinted>2019-01-23T13:37:37Z</cp:lastPrinted>
  <dcterms:created xsi:type="dcterms:W3CDTF">2013-02-05T18:14:58Z</dcterms:created>
  <dcterms:modified xsi:type="dcterms:W3CDTF">2019-08-14T21:08:49Z</dcterms:modified>
</cp:coreProperties>
</file>