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53222"/>
  <mc:AlternateContent xmlns:mc="http://schemas.openxmlformats.org/markup-compatibility/2006">
    <mc:Choice Requires="x15">
      <x15ac:absPath xmlns:x15ac="http://schemas.microsoft.com/office/spreadsheetml/2010/11/ac" url="I:\Investidores\RI\RESULTADOS 2018\4T18\"/>
    </mc:Choice>
  </mc:AlternateContent>
  <bookViews>
    <workbookView xWindow="0" yWindow="0" windowWidth="12720" windowHeight="3315" tabRatio="718"/>
  </bookViews>
  <sheets>
    <sheet name="Tabelas Earnings" sheetId="12" r:id="rId1"/>
    <sheet name="Tabelas Earnings (proforma)" sheetId="23" r:id="rId2"/>
    <sheet name="DRE DVA DMPL" sheetId="18" r:id="rId3"/>
    <sheet name="BP " sheetId="8" r:id="rId4"/>
    <sheet name="DFC" sheetId="9" r:id="rId5"/>
    <sheet name="ÑRecorr" sheetId="2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#N/A</definedName>
    <definedName name="_______________________________________________________fl1111" localSheetId="3" hidden="1">{"Fecha_Novembro",#N/A,FALSE,"FECHAMENTO-2002 ";"Defer_Novembro",#N/A,FALSE,"DIFERIDO";"Pis_Novembro",#N/A,FALSE,"PIS COFINS";"Iss_Novembro",#N/A,FALSE,"ISS"}</definedName>
    <definedName name="_______________________________________________________fl1111" hidden="1">{"Fecha_Novembro",#N/A,FALSE,"FECHAMENTO-2002 ";"Defer_Novembro",#N/A,FALSE,"DIFERIDO";"Pis_Novembro",#N/A,FALSE,"PIS COFINS";"Iss_Novembro",#N/A,FALSE,"ISS"}</definedName>
    <definedName name="________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___fl1111" localSheetId="3" hidden="1">{"Fecha_Novembro",#N/A,FALSE,"FECHAMENTO-2002 ";"Defer_Novembro",#N/A,FALSE,"DIFERIDO";"Pis_Novembro",#N/A,FALSE,"PIS COFINS";"Iss_Novembro",#N/A,FALSE,"ISS"}</definedName>
    <definedName name="_____________________________________________________fl1111" hidden="1">{"Fecha_Novembro",#N/A,FALSE,"FECHAMENTO-2002 ";"Defer_Novembro",#N/A,FALSE,"DIFERIDO";"Pis_Novembro",#N/A,FALSE,"PIS COFINS";"Iss_Novembro",#N/A,FALSE,"ISS"}</definedName>
    <definedName name="______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__fl1111" localSheetId="3" hidden="1">{"Fecha_Novembro",#N/A,FALSE,"FECHAMENTO-2002 ";"Defer_Novembro",#N/A,FALSE,"DIFERIDO";"Pis_Novembro",#N/A,FALSE,"PIS COFINS";"Iss_Novembro",#N/A,FALSE,"ISS"}</definedName>
    <definedName name="____________________________________________________fl1111" hidden="1">{"Fecha_Novembro",#N/A,FALSE,"FECHAMENTO-2002 ";"Defer_Novembro",#N/A,FALSE,"DIFERIDO";"Pis_Novembro",#N/A,FALSE,"PIS COFINS";"Iss_Novembro",#N/A,FALSE,"ISS"}</definedName>
    <definedName name="_____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_fl1111" localSheetId="3" hidden="1">{"Fecha_Novembro",#N/A,FALSE,"FECHAMENTO-2002 ";"Defer_Novembro",#N/A,FALSE,"DIFERIDO";"Pis_Novembro",#N/A,FALSE,"PIS COFINS";"Iss_Novembro",#N/A,FALSE,"ISS"}</definedName>
    <definedName name="___________________________________________________fl1111" hidden="1">{"Fecha_Novembro",#N/A,FALSE,"FECHAMENTO-2002 ";"Defer_Novembro",#N/A,FALSE,"DIFERIDO";"Pis_Novembro",#N/A,FALSE,"PIS COFINS";"Iss_Novembro",#N/A,FALSE,"ISS"}</definedName>
    <definedName name="____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fl1111" localSheetId="3" hidden="1">{"Fecha_Novembro",#N/A,FALSE,"FECHAMENTO-2002 ";"Defer_Novembro",#N/A,FALSE,"DIFERIDO";"Pis_Novembro",#N/A,FALSE,"PIS COFINS";"Iss_Novembro",#N/A,FALSE,"ISS"}</definedName>
    <definedName name="__________________________________________________fl1111" hidden="1">{"Fecha_Novembro",#N/A,FALSE,"FECHAMENTO-2002 ";"Defer_Novembro",#N/A,FALSE,"DIFERIDO";"Pis_Novembro",#N/A,FALSE,"PIS COFINS";"Iss_Novembro",#N/A,FALSE,"ISS"}</definedName>
    <definedName name="___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fl1111" localSheetId="3" hidden="1">{"Fecha_Novembro",#N/A,FALSE,"FECHAMENTO-2002 ";"Defer_Novembro",#N/A,FALSE,"DIFERIDO";"Pis_Novembro",#N/A,FALSE,"PIS COFINS";"Iss_Novembro",#N/A,FALSE,"ISS"}</definedName>
    <definedName name="_________________________________________________fl1111" hidden="1">{"Fecha_Novembro",#N/A,FALSE,"FECHAMENTO-2002 ";"Defer_Novembro",#N/A,FALSE,"DIFERIDO";"Pis_Novembro",#N/A,FALSE,"PIS COFINS";"Iss_Novembro",#N/A,FALSE,"ISS"}</definedName>
    <definedName name="__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fl1111" localSheetId="3" hidden="1">{"Fecha_Novembro",#N/A,FALSE,"FECHAMENTO-2002 ";"Defer_Novembro",#N/A,FALSE,"DIFERIDO";"Pis_Novembro",#N/A,FALSE,"PIS COFINS";"Iss_Novembro",#N/A,FALSE,"ISS"}</definedName>
    <definedName name="________________________________________________fl1111" hidden="1">{"Fecha_Novembro",#N/A,FALSE,"FECHAMENTO-2002 ";"Defer_Novembro",#N/A,FALSE,"DIFERIDO";"Pis_Novembro",#N/A,FALSE,"PIS COFINS";"Iss_Novembro",#N/A,FALSE,"ISS"}</definedName>
    <definedName name="_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fl1111" localSheetId="3" hidden="1">{"Fecha_Novembro",#N/A,FALSE,"FECHAMENTO-2002 ";"Defer_Novembro",#N/A,FALSE,"DIFERIDO";"Pis_Novembro",#N/A,FALSE,"PIS COFINS";"Iss_Novembro",#N/A,FALSE,"ISS"}</definedName>
    <definedName name="_______________________________________________fl1111" hidden="1">{"Fecha_Novembro",#N/A,FALSE,"FECHAMENTO-2002 ";"Defer_Novembro",#N/A,FALSE,"DIFERIDO";"Pis_Novembro",#N/A,FALSE,"PIS COFINS";"Iss_Novembro",#N/A,FALSE,"ISS"}</definedName>
    <definedName name="_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fl1111" localSheetId="3" hidden="1">{"Fecha_Novembro",#N/A,FALSE,"FECHAMENTO-2002 ";"Defer_Novembro",#N/A,FALSE,"DIFERIDO";"Pis_Novembro",#N/A,FALSE,"PIS COFINS";"Iss_Novembro",#N/A,FALSE,"ISS"}</definedName>
    <definedName name="______________________________________________fl1111" hidden="1">{"Fecha_Novembro",#N/A,FALSE,"FECHAMENTO-2002 ";"Defer_Novembro",#N/A,FALSE,"DIFERIDO";"Pis_Novembro",#N/A,FALSE,"PIS COFINS";"Iss_Novembro",#N/A,FALSE,"ISS"}</definedName>
    <definedName name="__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fl1111" localSheetId="3" hidden="1">{"Fecha_Novembro",#N/A,FALSE,"FECHAMENTO-2002 ";"Defer_Novembro",#N/A,FALSE,"DIFERIDO";"Pis_Novembro",#N/A,FALSE,"PIS COFINS";"Iss_Novembro",#N/A,FALSE,"ISS"}</definedName>
    <definedName name="____________________________________________fl1111" hidden="1">{"Fecha_Novembro",#N/A,FALSE,"FECHAMENTO-2002 ";"Defer_Novembro",#N/A,FALSE,"DIFERIDO";"Pis_Novembro",#N/A,FALSE,"PIS COFINS";"Iss_Novembro",#N/A,FALSE,"ISS"}</definedName>
    <definedName name="_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fl1111" localSheetId="3" hidden="1">{"Fecha_Novembro",#N/A,FALSE,"FECHAMENTO-2002 ";"Defer_Novembro",#N/A,FALSE,"DIFERIDO";"Pis_Novembro",#N/A,FALSE,"PIS COFINS";"Iss_Novembro",#N/A,FALSE,"ISS"}</definedName>
    <definedName name="___________________________________________fl1111" hidden="1">{"Fecha_Novembro",#N/A,FALSE,"FECHAMENTO-2002 ";"Defer_Novembro",#N/A,FALSE,"DIFERIDO";"Pis_Novembro",#N/A,FALSE,"PIS COFINS";"Iss_Novembro",#N/A,FALSE,"ISS"}</definedName>
    <definedName name="_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fl1111" localSheetId="3" hidden="1">{"Fecha_Novembro",#N/A,FALSE,"FECHAMENTO-2002 ";"Defer_Novembro",#N/A,FALSE,"DIFERIDO";"Pis_Novembro",#N/A,FALSE,"PIS COFINS";"Iss_Novembro",#N/A,FALSE,"ISS"}</definedName>
    <definedName name="__________________________________________fl1111" hidden="1">{"Fecha_Novembro",#N/A,FALSE,"FECHAMENTO-2002 ";"Defer_Novembro",#N/A,FALSE,"DIFERIDO";"Pis_Novembro",#N/A,FALSE,"PIS COFINS";"Iss_Novembro",#N/A,FALSE,"ISS"}</definedName>
    <definedName name="_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fl1111" localSheetId="3" hidden="1">{"Fecha_Novembro",#N/A,FALSE,"FECHAMENTO-2002 ";"Defer_Novembro",#N/A,FALSE,"DIFERIDO";"Pis_Novembro",#N/A,FALSE,"PIS COFINS";"Iss_Novembro",#N/A,FALSE,"ISS"}</definedName>
    <definedName name="_________________________________________fl1111" hidden="1">{"Fecha_Novembro",#N/A,FALSE,"FECHAMENTO-2002 ";"Defer_Novembro",#N/A,FALSE,"DIFERIDO";"Pis_Novembro",#N/A,FALSE,"PIS COFINS";"Iss_Novembro",#N/A,FALSE,"ISS"}</definedName>
    <definedName name="_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fl1111" localSheetId="3" hidden="1">{"Fecha_Novembro",#N/A,FALSE,"FECHAMENTO-2002 ";"Defer_Novembro",#N/A,FALSE,"DIFERIDO";"Pis_Novembro",#N/A,FALSE,"PIS COFINS";"Iss_Novembro",#N/A,FALSE,"ISS"}</definedName>
    <definedName name="________________________________________fl1111" hidden="1">{"Fecha_Novembro",#N/A,FALSE,"FECHAMENTO-2002 ";"Defer_Novembro",#N/A,FALSE,"DIFERIDO";"Pis_Novembro",#N/A,FALSE,"PIS COFINS";"Iss_Novembro",#N/A,FALSE,"ISS"}</definedName>
    <definedName name="_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fl1111" localSheetId="3" hidden="1">{"Fecha_Novembro",#N/A,FALSE,"FECHAMENTO-2002 ";"Defer_Novembro",#N/A,FALSE,"DIFERIDO";"Pis_Novembro",#N/A,FALSE,"PIS COFINS";"Iss_Novembro",#N/A,FALSE,"ISS"}</definedName>
    <definedName name="_______________________________________fl1111" hidden="1">{"Fecha_Novembro",#N/A,FALSE,"FECHAMENTO-2002 ";"Defer_Novembro",#N/A,FALSE,"DIFERIDO";"Pis_Novembro",#N/A,FALSE,"PIS COFINS";"Iss_Novembro",#N/A,FALSE,"ISS"}</definedName>
    <definedName name="_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fl1111" localSheetId="3" hidden="1">{"Fecha_Novembro",#N/A,FALSE,"FECHAMENTO-2002 ";"Defer_Novembro",#N/A,FALSE,"DIFERIDO";"Pis_Novembro",#N/A,FALSE,"PIS COFINS";"Iss_Novembro",#N/A,FALSE,"ISS"}</definedName>
    <definedName name="______________________________________fl1111" hidden="1">{"Fecha_Novembro",#N/A,FALSE,"FECHAMENTO-2002 ";"Defer_Novembro",#N/A,FALSE,"DIFERIDO";"Pis_Novembro",#N/A,FALSE,"PIS COFINS";"Iss_Novembro",#N/A,FALSE,"ISS"}</definedName>
    <definedName name="_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fl1111" localSheetId="3" hidden="1">{"Fecha_Novembro",#N/A,FALSE,"FECHAMENTO-2002 ";"Defer_Novembro",#N/A,FALSE,"DIFERIDO";"Pis_Novembro",#N/A,FALSE,"PIS COFINS";"Iss_Novembro",#N/A,FALSE,"ISS"}</definedName>
    <definedName name="_____________________________________fl1111" hidden="1">{"Fecha_Novembro",#N/A,FALSE,"FECHAMENTO-2002 ";"Defer_Novembro",#N/A,FALSE,"DIFERIDO";"Pis_Novembro",#N/A,FALSE,"PIS COFINS";"Iss_Novembro",#N/A,FALSE,"ISS"}</definedName>
    <definedName name="_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fl1111" localSheetId="3" hidden="1">{"Fecha_Novembro",#N/A,FALSE,"FECHAMENTO-2002 ";"Defer_Novembro",#N/A,FALSE,"DIFERIDO";"Pis_Novembro",#N/A,FALSE,"PIS COFINS";"Iss_Novembro",#N/A,FALSE,"ISS"}</definedName>
    <definedName name="____________________________________fl1111" hidden="1">{"Fecha_Novembro",#N/A,FALSE,"FECHAMENTO-2002 ";"Defer_Novembro",#N/A,FALSE,"DIFERIDO";"Pis_Novembro",#N/A,FALSE,"PIS COFINS";"Iss_Novembro",#N/A,FALSE,"ISS"}</definedName>
    <definedName name="_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fl1111" localSheetId="3" hidden="1">{"Fecha_Novembro",#N/A,FALSE,"FECHAMENTO-2002 ";"Defer_Novembro",#N/A,FALSE,"DIFERIDO";"Pis_Novembro",#N/A,FALSE,"PIS COFINS";"Iss_Novembro",#N/A,FALSE,"ISS"}</definedName>
    <definedName name="___________________________________fl1111" hidden="1">{"Fecha_Novembro",#N/A,FALSE,"FECHAMENTO-2002 ";"Defer_Novembro",#N/A,FALSE,"DIFERIDO";"Pis_Novembro",#N/A,FALSE,"PIS COFINS";"Iss_Novembro",#N/A,FALSE,"ISS"}</definedName>
    <definedName name="_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fl1111" localSheetId="3" hidden="1">{"Fecha_Novembro",#N/A,FALSE,"FECHAMENTO-2002 ";"Defer_Novembro",#N/A,FALSE,"DIFERIDO";"Pis_Novembro",#N/A,FALSE,"PIS COFINS";"Iss_Novembro",#N/A,FALSE,"ISS"}</definedName>
    <definedName name="__________________________________fl1111" hidden="1">{"Fecha_Novembro",#N/A,FALSE,"FECHAMENTO-2002 ";"Defer_Novembro",#N/A,FALSE,"DIFERIDO";"Pis_Novembro",#N/A,FALSE,"PIS COFINS";"Iss_Novembro",#N/A,FALSE,"ISS"}</definedName>
    <definedName name="_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fl1111" localSheetId="3" hidden="1">{"Fecha_Novembro",#N/A,FALSE,"FECHAMENTO-2002 ";"Defer_Novembro",#N/A,FALSE,"DIFERIDO";"Pis_Novembro",#N/A,FALSE,"PIS COFINS";"Iss_Novembro",#N/A,FALSE,"ISS"}</definedName>
    <definedName name="_________________________________fl1111" hidden="1">{"Fecha_Novembro",#N/A,FALSE,"FECHAMENTO-2002 ";"Defer_Novembro",#N/A,FALSE,"DIFERIDO";"Pis_Novembro",#N/A,FALSE,"PIS COFINS";"Iss_Novembro",#N/A,FALSE,"ISS"}</definedName>
    <definedName name="_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fl1111" localSheetId="3" hidden="1">{"Fecha_Novembro",#N/A,FALSE,"FECHAMENTO-2002 ";"Defer_Novembro",#N/A,FALSE,"DIFERIDO";"Pis_Novembro",#N/A,FALSE,"PIS COFINS";"Iss_Novembro",#N/A,FALSE,"ISS"}</definedName>
    <definedName name="________________________________fl1111" hidden="1">{"Fecha_Novembro",#N/A,FALSE,"FECHAMENTO-2002 ";"Defer_Novembro",#N/A,FALSE,"DIFERIDO";"Pis_Novembro",#N/A,FALSE,"PIS COFINS";"Iss_Novembro",#N/A,FALSE,"ISS"}</definedName>
    <definedName name="_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fl1111" localSheetId="3" hidden="1">{"Fecha_Novembro",#N/A,FALSE,"FECHAMENTO-2002 ";"Defer_Novembro",#N/A,FALSE,"DIFERIDO";"Pis_Novembro",#N/A,FALSE,"PIS COFINS";"Iss_Novembro",#N/A,FALSE,"ISS"}</definedName>
    <definedName name="_______________________________fl1111" hidden="1">{"Fecha_Novembro",#N/A,FALSE,"FECHAMENTO-2002 ";"Defer_Novembro",#N/A,FALSE,"DIFERIDO";"Pis_Novembro",#N/A,FALSE,"PIS COFINS";"Iss_Novembro",#N/A,FALSE,"ISS"}</definedName>
    <definedName name="_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fl1111" localSheetId="3" hidden="1">{"Fecha_Novembro",#N/A,FALSE,"FECHAMENTO-2002 ";"Defer_Novembro",#N/A,FALSE,"DIFERIDO";"Pis_Novembro",#N/A,FALSE,"PIS COFINS";"Iss_Novembro",#N/A,FALSE,"ISS"}</definedName>
    <definedName name="______________________________fl1111" hidden="1">{"Fecha_Novembro",#N/A,FALSE,"FECHAMENTO-2002 ";"Defer_Novembro",#N/A,FALSE,"DIFERIDO";"Pis_Novembro",#N/A,FALSE,"PIS COFINS";"Iss_Novembro",#N/A,FALSE,"ISS"}</definedName>
    <definedName name="_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fl1111" localSheetId="3" hidden="1">{"Fecha_Novembro",#N/A,FALSE,"FECHAMENTO-2002 ";"Defer_Novembro",#N/A,FALSE,"DIFERIDO";"Pis_Novembro",#N/A,FALSE,"PIS COFINS";"Iss_Novembro",#N/A,FALSE,"ISS"}</definedName>
    <definedName name="_____________________________fl1111" hidden="1">{"Fecha_Novembro",#N/A,FALSE,"FECHAMENTO-2002 ";"Defer_Novembro",#N/A,FALSE,"DIFERIDO";"Pis_Novembro",#N/A,FALSE,"PIS COFINS";"Iss_Novembro",#N/A,FALSE,"ISS"}</definedName>
    <definedName name="_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fl1111" localSheetId="3" hidden="1">{"Fecha_Novembro",#N/A,FALSE,"FECHAMENTO-2002 ";"Defer_Novembro",#N/A,FALSE,"DIFERIDO";"Pis_Novembro",#N/A,FALSE,"PIS COFINS";"Iss_Novembro",#N/A,FALSE,"ISS"}</definedName>
    <definedName name="____________________________fl1111" hidden="1">{"Fecha_Novembro",#N/A,FALSE,"FECHAMENTO-2002 ";"Defer_Novembro",#N/A,FALSE,"DIFERIDO";"Pis_Novembro",#N/A,FALSE,"PIS COFINS";"Iss_Novembro",#N/A,FALSE,"ISS"}</definedName>
    <definedName name="_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fl1111" localSheetId="3" hidden="1">{"Fecha_Novembro",#N/A,FALSE,"FECHAMENTO-2002 ";"Defer_Novembro",#N/A,FALSE,"DIFERIDO";"Pis_Novembro",#N/A,FALSE,"PIS COFINS";"Iss_Novembro",#N/A,FALSE,"ISS"}</definedName>
    <definedName name="___________________________fl1111" hidden="1">{"Fecha_Novembro",#N/A,FALSE,"FECHAMENTO-2002 ";"Defer_Novembro",#N/A,FALSE,"DIFERIDO";"Pis_Novembro",#N/A,FALSE,"PIS COFINS";"Iss_Novembro",#N/A,FALSE,"ISS"}</definedName>
    <definedName name="_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fl1111" localSheetId="3" hidden="1">{"Fecha_Novembro",#N/A,FALSE,"FECHAMENTO-2002 ";"Defer_Novembro",#N/A,FALSE,"DIFERIDO";"Pis_Novembro",#N/A,FALSE,"PIS COFINS";"Iss_Novembro",#N/A,FALSE,"ISS"}</definedName>
    <definedName name="__________________________fl1111" hidden="1">{"Fecha_Novembro",#N/A,FALSE,"FECHAMENTO-2002 ";"Defer_Novembro",#N/A,FALSE,"DIFERIDO";"Pis_Novembro",#N/A,FALSE,"PIS COFINS";"Iss_Novembro",#N/A,FALSE,"ISS"}</definedName>
    <definedName name="_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fl1111" localSheetId="3" hidden="1">{"Fecha_Novembro",#N/A,FALSE,"FECHAMENTO-2002 ";"Defer_Novembro",#N/A,FALSE,"DIFERIDO";"Pis_Novembro",#N/A,FALSE,"PIS COFINS";"Iss_Novembro",#N/A,FALSE,"ISS"}</definedName>
    <definedName name="_________________________fl1111" hidden="1">{"Fecha_Novembro",#N/A,FALSE,"FECHAMENTO-2002 ";"Defer_Novembro",#N/A,FALSE,"DIFERIDO";"Pis_Novembro",#N/A,FALSE,"PIS COFINS";"Iss_Novembro",#N/A,FALSE,"ISS"}</definedName>
    <definedName name="_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fl1111" localSheetId="3" hidden="1">{"Fecha_Novembro",#N/A,FALSE,"FECHAMENTO-2002 ";"Defer_Novembro",#N/A,FALSE,"DIFERIDO";"Pis_Novembro",#N/A,FALSE,"PIS COFINS";"Iss_Novembro",#N/A,FALSE,"ISS"}</definedName>
    <definedName name="________________________fl1111" hidden="1">{"Fecha_Novembro",#N/A,FALSE,"FECHAMENTO-2002 ";"Defer_Novembro",#N/A,FALSE,"DIFERIDO";"Pis_Novembro",#N/A,FALSE,"PIS COFINS";"Iss_Novembro",#N/A,FALSE,"ISS"}</definedName>
    <definedName name="_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fl1111" localSheetId="3" hidden="1">{"Fecha_Novembro",#N/A,FALSE,"FECHAMENTO-2002 ";"Defer_Novembro",#N/A,FALSE,"DIFERIDO";"Pis_Novembro",#N/A,FALSE,"PIS COFINS";"Iss_Novembro",#N/A,FALSE,"ISS"}</definedName>
    <definedName name="_______________________fl1111" hidden="1">{"Fecha_Novembro",#N/A,FALSE,"FECHAMENTO-2002 ";"Defer_Novembro",#N/A,FALSE,"DIFERIDO";"Pis_Novembro",#N/A,FALSE,"PIS COFINS";"Iss_Novembro",#N/A,FALSE,"ISS"}</definedName>
    <definedName name="_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fl1111" localSheetId="3" hidden="1">{"Fecha_Novembro",#N/A,FALSE,"FECHAMENTO-2002 ";"Defer_Novembro",#N/A,FALSE,"DIFERIDO";"Pis_Novembro",#N/A,FALSE,"PIS COFINS";"Iss_Novembro",#N/A,FALSE,"ISS"}</definedName>
    <definedName name="______________________fl1111" hidden="1">{"Fecha_Novembro",#N/A,FALSE,"FECHAMENTO-2002 ";"Defer_Novembro",#N/A,FALSE,"DIFERIDO";"Pis_Novembro",#N/A,FALSE,"PIS COFINS";"Iss_Novembro",#N/A,FALSE,"ISS"}</definedName>
    <definedName name="_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fl1111" localSheetId="3" hidden="1">{"Fecha_Novembro",#N/A,FALSE,"FECHAMENTO-2002 ";"Defer_Novembro",#N/A,FALSE,"DIFERIDO";"Pis_Novembro",#N/A,FALSE,"PIS COFINS";"Iss_Novembro",#N/A,FALSE,"ISS"}</definedName>
    <definedName name="_____________________fl1111" hidden="1">{"Fecha_Novembro",#N/A,FALSE,"FECHAMENTO-2002 ";"Defer_Novembro",#N/A,FALSE,"DIFERIDO";"Pis_Novembro",#N/A,FALSE,"PIS COFINS";"Iss_Novembro",#N/A,FALSE,"ISS"}</definedName>
    <definedName name="_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fl1111" localSheetId="3" hidden="1">{"Fecha_Novembro",#N/A,FALSE,"FECHAMENTO-2002 ";"Defer_Novembro",#N/A,FALSE,"DIFERIDO";"Pis_Novembro",#N/A,FALSE,"PIS COFINS";"Iss_Novembro",#N/A,FALSE,"ISS"}</definedName>
    <definedName name="____________________fl1111" hidden="1">{"Fecha_Novembro",#N/A,FALSE,"FECHAMENTO-2002 ";"Defer_Novembro",#N/A,FALSE,"DIFERIDO";"Pis_Novembro",#N/A,FALSE,"PIS COFINS";"Iss_Novembro",#N/A,FALSE,"ISS"}</definedName>
    <definedName name="_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fl1111" localSheetId="3" hidden="1">{"Fecha_Novembro",#N/A,FALSE,"FECHAMENTO-2002 ";"Defer_Novembro",#N/A,FALSE,"DIFERIDO";"Pis_Novembro",#N/A,FALSE,"PIS COFINS";"Iss_Novembro",#N/A,FALSE,"ISS"}</definedName>
    <definedName name="___________________fl1111" hidden="1">{"Fecha_Novembro",#N/A,FALSE,"FECHAMENTO-2002 ";"Defer_Novembro",#N/A,FALSE,"DIFERIDO";"Pis_Novembro",#N/A,FALSE,"PIS COFINS";"Iss_Novembro",#N/A,FALSE,"ISS"}</definedName>
    <definedName name="_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fl1111" localSheetId="3" hidden="1">{"Fecha_Novembro",#N/A,FALSE,"FECHAMENTO-2002 ";"Defer_Novembro",#N/A,FALSE,"DIFERIDO";"Pis_Novembro",#N/A,FALSE,"PIS COFINS";"Iss_Novembro",#N/A,FALSE,"ISS"}</definedName>
    <definedName name="__________________fl1111" hidden="1">{"Fecha_Novembro",#N/A,FALSE,"FECHAMENTO-2002 ";"Defer_Novembro",#N/A,FALSE,"DIFERIDO";"Pis_Novembro",#N/A,FALSE,"PIS COFINS";"Iss_Novembro",#N/A,FALSE,"ISS"}</definedName>
    <definedName name="_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fl1111" localSheetId="3" hidden="1">{"Fecha_Novembro",#N/A,FALSE,"FECHAMENTO-2002 ";"Defer_Novembro",#N/A,FALSE,"DIFERIDO";"Pis_Novembro",#N/A,FALSE,"PIS COFINS";"Iss_Novembro",#N/A,FALSE,"ISS"}</definedName>
    <definedName name="_________________fl1111" hidden="1">{"Fecha_Novembro",#N/A,FALSE,"FECHAMENTO-2002 ";"Defer_Novembro",#N/A,FALSE,"DIFERIDO";"Pis_Novembro",#N/A,FALSE,"PIS COFINS";"Iss_Novembro",#N/A,FALSE,"ISS"}</definedName>
    <definedName name="_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fl1111" localSheetId="3" hidden="1">{"Fecha_Novembro",#N/A,FALSE,"FECHAMENTO-2002 ";"Defer_Novembro",#N/A,FALSE,"DIFERIDO";"Pis_Novembro",#N/A,FALSE,"PIS COFINS";"Iss_Novembro",#N/A,FALSE,"ISS"}</definedName>
    <definedName name="________________fl1111" hidden="1">{"Fecha_Novembro",#N/A,FALSE,"FECHAMENTO-2002 ";"Defer_Novembro",#N/A,FALSE,"DIFERIDO";"Pis_Novembro",#N/A,FALSE,"PIS COFINS";"Iss_Novembro",#N/A,FALSE,"ISS"}</definedName>
    <definedName name="_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fl1111" localSheetId="3" hidden="1">{"Fecha_Novembro",#N/A,FALSE,"FECHAMENTO-2002 ";"Defer_Novembro",#N/A,FALSE,"DIFERIDO";"Pis_Novembro",#N/A,FALSE,"PIS COFINS";"Iss_Novembro",#N/A,FALSE,"ISS"}</definedName>
    <definedName name="_______________fl1111" hidden="1">{"Fecha_Novembro",#N/A,FALSE,"FECHAMENTO-2002 ";"Defer_Novembro",#N/A,FALSE,"DIFERIDO";"Pis_Novembro",#N/A,FALSE,"PIS COFINS";"Iss_Novembro",#N/A,FALSE,"ISS"}</definedName>
    <definedName name="_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fl1111" localSheetId="3" hidden="1">{"Fecha_Novembro",#N/A,FALSE,"FECHAMENTO-2002 ";"Defer_Novembro",#N/A,FALSE,"DIFERIDO";"Pis_Novembro",#N/A,FALSE,"PIS COFINS";"Iss_Novembro",#N/A,FALSE,"ISS"}</definedName>
    <definedName name="______________fl1111" hidden="1">{"Fecha_Novembro",#N/A,FALSE,"FECHAMENTO-2002 ";"Defer_Novembro",#N/A,FALSE,"DIFERIDO";"Pis_Novembro",#N/A,FALSE,"PIS COFINS";"Iss_Novembro",#N/A,FALSE,"ISS"}</definedName>
    <definedName name="_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fl1111" localSheetId="3" hidden="1">{"Fecha_Novembro",#N/A,FALSE,"FECHAMENTO-2002 ";"Defer_Novembro",#N/A,FALSE,"DIFERIDO";"Pis_Novembro",#N/A,FALSE,"PIS COFINS";"Iss_Novembro",#N/A,FALSE,"ISS"}</definedName>
    <definedName name="_____________fl1111" hidden="1">{"Fecha_Novembro",#N/A,FALSE,"FECHAMENTO-2002 ";"Defer_Novembro",#N/A,FALSE,"DIFERIDO";"Pis_Novembro",#N/A,FALSE,"PIS COFINS";"Iss_Novembro",#N/A,FALSE,"ISS"}</definedName>
    <definedName name="_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fl1111" localSheetId="3" hidden="1">{"Fecha_Novembro",#N/A,FALSE,"FECHAMENTO-2002 ";"Defer_Novembro",#N/A,FALSE,"DIFERIDO";"Pis_Novembro",#N/A,FALSE,"PIS COFINS";"Iss_Novembro",#N/A,FALSE,"ISS"}</definedName>
    <definedName name="____________fl1111" hidden="1">{"Fecha_Novembro",#N/A,FALSE,"FECHAMENTO-2002 ";"Defer_Novembro",#N/A,FALSE,"DIFERIDO";"Pis_Novembro",#N/A,FALSE,"PIS COFINS";"Iss_Novembro",#N/A,FALSE,"ISS"}</definedName>
    <definedName name="_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fl1111" localSheetId="3" hidden="1">{"Fecha_Novembro",#N/A,FALSE,"FECHAMENTO-2002 ";"Defer_Novembro",#N/A,FALSE,"DIFERIDO";"Pis_Novembro",#N/A,FALSE,"PIS COFINS";"Iss_Novembro",#N/A,FALSE,"ISS"}</definedName>
    <definedName name="___________fl1111" hidden="1">{"Fecha_Novembro",#N/A,FALSE,"FECHAMENTO-2002 ";"Defer_Novembro",#N/A,FALSE,"DIFERIDO";"Pis_Novembro",#N/A,FALSE,"PIS COFINS";"Iss_Novembro",#N/A,FALSE,"ISS"}</definedName>
    <definedName name="_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fl1111" localSheetId="3" hidden="1">{"Fecha_Novembro",#N/A,FALSE,"FECHAMENTO-2002 ";"Defer_Novembro",#N/A,FALSE,"DIFERIDO";"Pis_Novembro",#N/A,FALSE,"PIS COFINS";"Iss_Novembro",#N/A,FALSE,"ISS"}</definedName>
    <definedName name="__________fl1111" hidden="1">{"Fecha_Novembro",#N/A,FALSE,"FECHAMENTO-2002 ";"Defer_Novembro",#N/A,FALSE,"DIFERIDO";"Pis_Novembro",#N/A,FALSE,"PIS COFINS";"Iss_Novembro",#N/A,FALSE,"ISS"}</definedName>
    <definedName name="_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fl1111" localSheetId="3" hidden="1">{"Fecha_Novembro",#N/A,FALSE,"FECHAMENTO-2002 ";"Defer_Novembro",#N/A,FALSE,"DIFERIDO";"Pis_Novembro",#N/A,FALSE,"PIS COFINS";"Iss_Novembro",#N/A,FALSE,"ISS"}</definedName>
    <definedName name="_________fl1111" hidden="1">{"Fecha_Novembro",#N/A,FALSE,"FECHAMENTO-2002 ";"Defer_Novembro",#N/A,FALSE,"DIFERIDO";"Pis_Novembro",#N/A,FALSE,"PIS COFINS";"Iss_Novembro",#N/A,FALSE,"ISS"}</definedName>
    <definedName name="_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fl1111" localSheetId="3" hidden="1">{"Fecha_Novembro",#N/A,FALSE,"FECHAMENTO-2002 ";"Defer_Novembro",#N/A,FALSE,"DIFERIDO";"Pis_Novembro",#N/A,FALSE,"PIS COFINS";"Iss_Novembro",#N/A,FALSE,"ISS"}</definedName>
    <definedName name="________fl1111" hidden="1">{"Fecha_Novembro",#N/A,FALSE,"FECHAMENTO-2002 ";"Defer_Novembro",#N/A,FALSE,"DIFERIDO";"Pis_Novembro",#N/A,FALSE,"PIS COFINS";"Iss_Novembro",#N/A,FALSE,"ISS"}</definedName>
    <definedName name="_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fl1111" localSheetId="3" hidden="1">{"Fecha_Novembro",#N/A,FALSE,"FECHAMENTO-2002 ";"Defer_Novembro",#N/A,FALSE,"DIFERIDO";"Pis_Novembro",#N/A,FALSE,"PIS COFINS";"Iss_Novembro",#N/A,FALSE,"ISS"}</definedName>
    <definedName name="_______fl1111" hidden="1">{"Fecha_Novembro",#N/A,FALSE,"FECHAMENTO-2002 ";"Defer_Novembro",#N/A,FALSE,"DIFERIDO";"Pis_Novembro",#N/A,FALSE,"PIS COFINS";"Iss_Novembro",#N/A,FALSE,"ISS"}</definedName>
    <definedName name="_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fl1111" localSheetId="3" hidden="1">{"Fecha_Novembro",#N/A,FALSE,"FECHAMENTO-2002 ";"Defer_Novembro",#N/A,FALSE,"DIFERIDO";"Pis_Novembro",#N/A,FALSE,"PIS COFINS";"Iss_Novembro",#N/A,FALSE,"ISS"}</definedName>
    <definedName name="______fl1111" hidden="1">{"Fecha_Novembro",#N/A,FALSE,"FECHAMENTO-2002 ";"Defer_Novembro",#N/A,FALSE,"DIFERIDO";"Pis_Novembro",#N/A,FALSE,"PIS COFINS";"Iss_Novembro",#N/A,FALSE,"ISS"}</definedName>
    <definedName name="_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fl1111" localSheetId="3" hidden="1">{"Fecha_Novembro",#N/A,FALSE,"FECHAMENTO-2002 ";"Defer_Novembro",#N/A,FALSE,"DIFERIDO";"Pis_Novembro",#N/A,FALSE,"PIS COFINS";"Iss_Novembro",#N/A,FALSE,"ISS"}</definedName>
    <definedName name="_____fl1111" hidden="1">{"Fecha_Novembro",#N/A,FALSE,"FECHAMENTO-2002 ";"Defer_Novembro",#N/A,FALSE,"DIFERIDO";"Pis_Novembro",#N/A,FALSE,"PIS COFINS";"Iss_Novembro",#N/A,FALSE,"ISS"}</definedName>
    <definedName name="_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DAT1" localSheetId="1">[1]Materiais!#REF!</definedName>
    <definedName name="____DAT1">[1]Materiais!#REF!</definedName>
    <definedName name="____DAT10" localSheetId="1">[1]Materiais!#REF!</definedName>
    <definedName name="____DAT10">[1]Materiais!#REF!</definedName>
    <definedName name="____DAT11" localSheetId="1">[1]Materiais!#REF!</definedName>
    <definedName name="____DAT11">[1]Materiais!#REF!</definedName>
    <definedName name="____DAT12" localSheetId="1">[1]Materiais!#REF!</definedName>
    <definedName name="____DAT12">[1]Materiais!#REF!</definedName>
    <definedName name="____DAT2" localSheetId="1">[1]Materiais!#REF!</definedName>
    <definedName name="____DAT2">[1]Materiais!#REF!</definedName>
    <definedName name="____DAT3" localSheetId="1">[1]Materiais!#REF!</definedName>
    <definedName name="____DAT3">[1]Materiais!#REF!</definedName>
    <definedName name="____DAT4" localSheetId="1">[1]Materiais!#REF!</definedName>
    <definedName name="____DAT4">[1]Materiais!#REF!</definedName>
    <definedName name="____DAT6" localSheetId="1">[1]Materiais!#REF!</definedName>
    <definedName name="____DAT6">[1]Materiais!#REF!</definedName>
    <definedName name="____DAT8" localSheetId="1">[1]Materiais!#REF!</definedName>
    <definedName name="____DAT8">[1]Materiais!#REF!</definedName>
    <definedName name="____DAT9" localSheetId="1">[1]Materiais!#REF!</definedName>
    <definedName name="____DAT9">[1]Materiais!#REF!</definedName>
    <definedName name="____fl1111" localSheetId="3" hidden="1">{"Fecha_Novembro",#N/A,FALSE,"FECHAMENTO-2002 ";"Defer_Novembro",#N/A,FALSE,"DIFERIDO";"Pis_Novembro",#N/A,FALSE,"PIS COFINS";"Iss_Novembro",#N/A,FALSE,"ISS"}</definedName>
    <definedName name="____fl1111" hidden="1">{"Fecha_Novembro",#N/A,FALSE,"FECHAMENTO-2002 ";"Defer_Novembro",#N/A,FALSE,"DIFERIDO";"Pis_Novembro",#N/A,FALSE,"PIS COFINS";"Iss_Novembro",#N/A,FALSE,"ISS"}</definedName>
    <definedName name="_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DAT1" localSheetId="1">[1]Materiais!#REF!</definedName>
    <definedName name="___DAT1">[1]Materiais!#REF!</definedName>
    <definedName name="___DAT10" localSheetId="1">[1]Materiais!#REF!</definedName>
    <definedName name="___DAT10">[1]Materiais!#REF!</definedName>
    <definedName name="___DAT11" localSheetId="1">[1]Materiais!#REF!</definedName>
    <definedName name="___DAT11">[1]Materiais!#REF!</definedName>
    <definedName name="___DAT12" localSheetId="1">[1]Materiais!#REF!</definedName>
    <definedName name="___DAT12">[1]Materiais!#REF!</definedName>
    <definedName name="___DAT2" localSheetId="1">[1]Materiais!#REF!</definedName>
    <definedName name="___DAT2">[1]Materiais!#REF!</definedName>
    <definedName name="___DAT3" localSheetId="1">[1]Materiais!#REF!</definedName>
    <definedName name="___DAT3">[1]Materiais!#REF!</definedName>
    <definedName name="___DAT4" localSheetId="1">[1]Materiais!#REF!</definedName>
    <definedName name="___DAT4">[1]Materiais!#REF!</definedName>
    <definedName name="___DAT6" localSheetId="1">[1]Materiais!#REF!</definedName>
    <definedName name="___DAT6">[1]Materiais!#REF!</definedName>
    <definedName name="___DAT8" localSheetId="1">[1]Materiais!#REF!</definedName>
    <definedName name="___DAT8">[1]Materiais!#REF!</definedName>
    <definedName name="___DAT9" localSheetId="1">[1]Materiais!#REF!</definedName>
    <definedName name="___DAT9">[1]Materiais!#REF!</definedName>
    <definedName name="___fl1111" localSheetId="3" hidden="1">{"Fecha_Novembro",#N/A,FALSE,"FECHAMENTO-2002 ";"Defer_Novembro",#N/A,FALSE,"DIFERIDO";"Pis_Novembro",#N/A,FALSE,"PIS COFINS";"Iss_Novembro",#N/A,FALSE,"ISS"}</definedName>
    <definedName name="___fl1111" hidden="1">{"Fecha_Novembro",#N/A,FALSE,"FECHAMENTO-2002 ";"Defer_Novembro",#N/A,FALSE,"DIFERIDO";"Pis_Novembro",#N/A,FALSE,"PIS COFINS";"Iss_Novembro",#N/A,FALSE,"ISS"}</definedName>
    <definedName name="_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123Graph_A" hidden="1">[2]PRODUCAO!$C$11:$F$11</definedName>
    <definedName name="__123Graph_AANIDRO" hidden="1">[2]PRODUCAO!$C$4:$F$4</definedName>
    <definedName name="__123Graph_AHIALCOOL" hidden="1">[2]PRODUCAO!$C$8:$F$8</definedName>
    <definedName name="__123Graph_AHIDRATADO" hidden="1">[2]PRODUCAO!$C$6:$F$6</definedName>
    <definedName name="__123Graph_AINDMES" hidden="1">[3]TESTE!$AG$74:$AP$74</definedName>
    <definedName name="__123Graph_AJAYME" hidden="1">'[4]RF-G7'!$AC$47:$AC$59</definedName>
    <definedName name="__123Graph_AMERC" hidden="1">[3]TESTE!$AR$4:$AR$26</definedName>
    <definedName name="__123Graph_ARESFIN" hidden="1">[3]TESTE!$V$131:$V$151</definedName>
    <definedName name="__123Graph_ASACAS" hidden="1">[2]PRODUCAO!$C$11:$F$11</definedName>
    <definedName name="__123Graph_ASIDECO" localSheetId="3" hidden="1">'[5]fluxo de caixa'!#REF!</definedName>
    <definedName name="__123Graph_ASIDECO" localSheetId="0" hidden="1">'[5]fluxo de caixa'!#REF!</definedName>
    <definedName name="__123Graph_ASIDECO" localSheetId="1" hidden="1">'[5]fluxo de caixa'!#REF!</definedName>
    <definedName name="__123Graph_ASIDECO" hidden="1">'[5]fluxo de caixa'!#REF!</definedName>
    <definedName name="__123Graph_AUSS" hidden="1">[3]TESTE!$H$132:$H$195</definedName>
    <definedName name="__123Graph_B" localSheetId="3" hidden="1">[6]ce!#REF!</definedName>
    <definedName name="__123Graph_B" localSheetId="0" hidden="1">[6]ce!#REF!</definedName>
    <definedName name="__123Graph_B" localSheetId="1" hidden="1">[6]ce!#REF!</definedName>
    <definedName name="__123Graph_B" hidden="1">[6]ce!#REF!</definedName>
    <definedName name="__123Graph_BINDMES" hidden="1">[3]TESTE!$AG$75:$AP$75</definedName>
    <definedName name="__123Graph_BJAYME" hidden="1">'[4]RF-G7'!$AE$47:$AE$47</definedName>
    <definedName name="__123Graph_BMERC" hidden="1">[3]TESTE!$AY$4:$AY$26</definedName>
    <definedName name="__123Graph_BRESFIN" hidden="1">[3]TESTE!$W$131:$W$151</definedName>
    <definedName name="__123Graph_BSIDECO" localSheetId="3" hidden="1">'[5]fluxo de caixa'!#REF!</definedName>
    <definedName name="__123Graph_BSIDECO" localSheetId="0" hidden="1">'[5]fluxo de caixa'!#REF!</definedName>
    <definedName name="__123Graph_BSIDECO" localSheetId="1" hidden="1">'[5]fluxo de caixa'!#REF!</definedName>
    <definedName name="__123Graph_BSIDECO" hidden="1">'[5]fluxo de caixa'!#REF!</definedName>
    <definedName name="__123Graph_C" hidden="1">[3]TESTE!$AG$77:$AP$77</definedName>
    <definedName name="__123Graph_CINDMES" hidden="1">[3]TESTE!$AG$77:$AP$77</definedName>
    <definedName name="__123Graph_CJAYME" hidden="1">'[4]RF-G7'!$AD$47:$AD$59</definedName>
    <definedName name="__123Graph_CMERC" hidden="1">[3]TESTE!$BG$4:$BG$26</definedName>
    <definedName name="__123Graph_CRESFIN" hidden="1">[3]TESTE!$X$131:$X$152</definedName>
    <definedName name="__123Graph_CSIDECO" localSheetId="3" hidden="1">'[5]fluxo de caixa'!#REF!</definedName>
    <definedName name="__123Graph_CSIDECO" localSheetId="0" hidden="1">'[5]fluxo de caixa'!#REF!</definedName>
    <definedName name="__123Graph_CSIDECO" localSheetId="1" hidden="1">'[5]fluxo de caixa'!#REF!</definedName>
    <definedName name="__123Graph_CSIDECO" hidden="1">'[5]fluxo de caixa'!#REF!</definedName>
    <definedName name="__123Graph_D" localSheetId="3" hidden="1">'[7]Pag .11 À 13'!#REF!</definedName>
    <definedName name="__123Graph_D" localSheetId="0" hidden="1">'[7]Pag .11 À 13'!#REF!</definedName>
    <definedName name="__123Graph_D" localSheetId="1" hidden="1">'[7]Pag .11 À 13'!#REF!</definedName>
    <definedName name="__123Graph_D" hidden="1">'[7]Pag .11 À 13'!#REF!</definedName>
    <definedName name="__123Graph_DINDMES" hidden="1">[3]TESTE!$AG$79:$AP$79</definedName>
    <definedName name="__123Graph_F" hidden="1">'[4]RF-G7'!$AD$48:$AD$59</definedName>
    <definedName name="__123Graph_X" hidden="1">[2]PRODUCAO!$C$3:$F$3</definedName>
    <definedName name="__123Graph_XANIDRO" hidden="1">[2]PRODUCAO!$C$3:$F$3</definedName>
    <definedName name="__123Graph_XHIALCOOL" hidden="1">[2]PRODUCAO!$C$3:$F$3</definedName>
    <definedName name="__123Graph_XHIDRATADO" hidden="1">[2]PRODUCAO!$C$3:$F$3</definedName>
    <definedName name="__123Graph_XINDMES" hidden="1">[3]TESTE!$AG$73:$AP$73</definedName>
    <definedName name="__123Graph_XJAYME" hidden="1">'[4]RF-G7'!$AB$47:$AB$59</definedName>
    <definedName name="__123Graph_XMERC" hidden="1">[3]TESTE!$AQ$4:$AQ$26</definedName>
    <definedName name="__123Graph_XRESFIN" hidden="1">[3]TESTE!$Q$131:$Q$152</definedName>
    <definedName name="__123Graph_XSACAS" hidden="1">[2]PRODUCAO!$C$3:$F$3</definedName>
    <definedName name="__123Graph_XSIDECO" localSheetId="3" hidden="1">'[5]fluxo de caixa'!#REF!</definedName>
    <definedName name="__123Graph_XSIDECO" localSheetId="0" hidden="1">'[5]fluxo de caixa'!#REF!</definedName>
    <definedName name="__123Graph_XSIDECO" localSheetId="1" hidden="1">'[5]fluxo de caixa'!#REF!</definedName>
    <definedName name="__123Graph_XSIDECO" hidden="1">'[5]fluxo de caixa'!#REF!</definedName>
    <definedName name="__123Graph_XUSS" hidden="1">[3]TESTE!$B$132:$B$195</definedName>
    <definedName name="__DAT1" localSheetId="1">[1]Materiais!#REF!</definedName>
    <definedName name="__DAT1">[1]Materiais!#REF!</definedName>
    <definedName name="__DAT10" localSheetId="1">[1]Materiais!#REF!</definedName>
    <definedName name="__DAT10">[1]Materiais!#REF!</definedName>
    <definedName name="__DAT11" localSheetId="1">[1]Materiais!#REF!</definedName>
    <definedName name="__DAT11">[1]Materiais!#REF!</definedName>
    <definedName name="__DAT12" localSheetId="1">[1]Materiais!#REF!</definedName>
    <definedName name="__DAT12">[1]Materiais!#REF!</definedName>
    <definedName name="__DAT2" localSheetId="1">[1]Materiais!#REF!</definedName>
    <definedName name="__DAT2">[1]Materiais!#REF!</definedName>
    <definedName name="__DAT3" localSheetId="1">[1]Materiais!#REF!</definedName>
    <definedName name="__DAT3">[1]Materiais!#REF!</definedName>
    <definedName name="__DAT4" localSheetId="1">[1]Materiais!#REF!</definedName>
    <definedName name="__DAT4">[1]Materiais!#REF!</definedName>
    <definedName name="__DAT6" localSheetId="1">[1]Materiais!#REF!</definedName>
    <definedName name="__DAT6">[1]Materiais!#REF!</definedName>
    <definedName name="__DAT8" localSheetId="1">[1]Materiais!#REF!</definedName>
    <definedName name="__DAT8">[1]Materiais!#REF!</definedName>
    <definedName name="__DAT9" localSheetId="1">[1]Materiais!#REF!</definedName>
    <definedName name="__DAT9">[1]Materiais!#REF!</definedName>
    <definedName name="__DRE0700" localSheetId="3" hidden="1">{"'PXR_6500'!$A$1:$I$124"}</definedName>
    <definedName name="__DRE0700" hidden="1">{"'PXR_6500'!$A$1:$I$124"}</definedName>
    <definedName name="__fl1111" localSheetId="3" hidden="1">{"Fecha_Novembro",#N/A,FALSE,"FECHAMENTO-2002 ";"Defer_Novembro",#N/A,FALSE,"DIFERIDO";"Pis_Novembro",#N/A,FALSE,"PIS COFINS";"Iss_Novembro",#N/A,FALSE,"ISS"}</definedName>
    <definedName name="__fl1111" hidden="1">{"Fecha_Novembro",#N/A,FALSE,"FECHAMENTO-2002 ";"Defer_Novembro",#N/A,FALSE,"DIFERIDO";"Pis_Novembro",#N/A,FALSE,"PIS COFINS";"Iss_Novembro",#N/A,FALSE,"ISS"}</definedName>
    <definedName name="_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_TEC" localSheetId="1">[1]Materiais!#REF!</definedName>
    <definedName name="__TEC">[1]Materiais!#REF!</definedName>
    <definedName name="_1_0__123Grap" localSheetId="0" hidden="1">[8]ICATU!#REF!</definedName>
    <definedName name="_1_0__123Grap" localSheetId="1" hidden="1">[8]ICATU!#REF!</definedName>
    <definedName name="_1_0__123Grap" hidden="1">[8]ICATU!#REF!</definedName>
    <definedName name="_1_123Grap" localSheetId="0" hidden="1">[9]análise!#REF!</definedName>
    <definedName name="_1_123Grap" localSheetId="1" hidden="1">[9]análise!#REF!</definedName>
    <definedName name="_1_123Grap" hidden="1">[9]análise!#REF!</definedName>
    <definedName name="_12__123Graph_BCHART_1" localSheetId="0" hidden="1">'[10]#REF'!#REF!</definedName>
    <definedName name="_12__123Graph_BCHART_1" localSheetId="1" hidden="1">'[10]#REF'!#REF!</definedName>
    <definedName name="_12__123Graph_BCHART_1" hidden="1">'[10]#REF'!#REF!</definedName>
    <definedName name="_13œ____123Grap" localSheetId="0" hidden="1">[9]análise!#REF!</definedName>
    <definedName name="_13œ____123Grap" localSheetId="1" hidden="1">[9]análise!#REF!</definedName>
    <definedName name="_13œ____123Grap" hidden="1">[9]análise!#REF!</definedName>
    <definedName name="_14__123Graph_BCHART_3" hidden="1">'[10]#REF'!$E$11:$E$24</definedName>
    <definedName name="_14œ_0__123Grap" localSheetId="3" hidden="1">[9]análise!#REF!</definedName>
    <definedName name="_14œ_0__123Grap" localSheetId="0" hidden="1">[9]análise!#REF!</definedName>
    <definedName name="_14œ_0__123Grap" localSheetId="1" hidden="1">[9]análise!#REF!</definedName>
    <definedName name="_14œ_0__123Grap" hidden="1">[9]análise!#REF!</definedName>
    <definedName name="_19__123Graph_DCHART_1" localSheetId="3" hidden="1">'[10]#REF'!#REF!</definedName>
    <definedName name="_19__123Graph_DCHART_1" localSheetId="0" hidden="1">'[10]#REF'!#REF!</definedName>
    <definedName name="_19__123Graph_DCHART_1" localSheetId="1" hidden="1">'[10]#REF'!#REF!</definedName>
    <definedName name="_19__123Graph_DCHART_1" hidden="1">'[10]#REF'!#REF!</definedName>
    <definedName name="_1Dist_Val" localSheetId="3" hidden="1">[11]ACUMULADO!#REF!</definedName>
    <definedName name="_1Dist_Val" localSheetId="0" hidden="1">[11]ACUMULADO!#REF!</definedName>
    <definedName name="_1Dist_Val" localSheetId="1" hidden="1">[11]ACUMULADO!#REF!</definedName>
    <definedName name="_1Dist_Val" hidden="1">[11]ACUMULADO!#REF!</definedName>
    <definedName name="_2__123Graph_ACDIUS" hidden="1">[12]TESTE!$E$132:$E$151</definedName>
    <definedName name="_2_0__123Grap" localSheetId="3" hidden="1">[9]análise!#REF!</definedName>
    <definedName name="_2_0__123Grap" localSheetId="0" hidden="1">[9]análise!#REF!</definedName>
    <definedName name="_2_0__123Grap" localSheetId="1" hidden="1">[9]análise!#REF!</definedName>
    <definedName name="_2_0__123Grap" hidden="1">[9]análise!#REF!</definedName>
    <definedName name="_24__123Graph_LBL_ACHART_1" localSheetId="3" hidden="1">'[10]#REF'!#REF!</definedName>
    <definedName name="_24__123Graph_LBL_ACHART_1" localSheetId="0" hidden="1">'[10]#REF'!#REF!</definedName>
    <definedName name="_24__123Graph_LBL_ACHART_1" localSheetId="1" hidden="1">'[10]#REF'!#REF!</definedName>
    <definedName name="_24__123Graph_LBL_ACHART_1" hidden="1">'[10]#REF'!#REF!</definedName>
    <definedName name="_26__123Graph_LBL_ACHART_3" hidden="1">'[10]#REF'!$A$11:$A$24</definedName>
    <definedName name="_2F" localSheetId="3" hidden="1">[11]ACUMULADO!#REF!</definedName>
    <definedName name="_2F" localSheetId="0" hidden="1">[11]ACUMULADO!#REF!</definedName>
    <definedName name="_2F" localSheetId="1" hidden="1">[11]ACUMULADO!#REF!</definedName>
    <definedName name="_2F" hidden="1">[11]ACUMULADO!#REF!</definedName>
    <definedName name="_3__123Graph_BCDIUS" hidden="1">[12]TESTE!$H$132:$H$151</definedName>
    <definedName name="_3_123Grap" localSheetId="3" hidden="1">[9]análise!#REF!</definedName>
    <definedName name="_3_123Grap" localSheetId="0" hidden="1">[9]análise!#REF!</definedName>
    <definedName name="_3_123Grap" localSheetId="1" hidden="1">[9]análise!#REF!</definedName>
    <definedName name="_3_123Grap" hidden="1">[9]análise!#REF!</definedName>
    <definedName name="_31__123Graph_LBL_DCHART_1" localSheetId="3" hidden="1">'[10]#REF'!#REF!</definedName>
    <definedName name="_31__123Graph_LBL_DCHART_1" localSheetId="0" hidden="1">'[10]#REF'!#REF!</definedName>
    <definedName name="_31__123Graph_LBL_DCHART_1" localSheetId="1" hidden="1">'[10]#REF'!#REF!</definedName>
    <definedName name="_31__123Graph_LBL_DCHART_1" hidden="1">'[10]#REF'!#REF!</definedName>
    <definedName name="_4__123Graph_XCDIUS" hidden="1">[12]TESTE!$C$132:$C$151</definedName>
    <definedName name="_4_0__123Grap" localSheetId="3" hidden="1">[9]análise!#REF!</definedName>
    <definedName name="_4_0__123Grap" localSheetId="0" hidden="1">[9]análise!#REF!</definedName>
    <definedName name="_4_0__123Grap" localSheetId="1" hidden="1">[9]análise!#REF!</definedName>
    <definedName name="_4_0__123Grap" hidden="1">[9]análise!#REF!</definedName>
    <definedName name="_5__123Graph_ACDIUS" hidden="1">[3]TESTE!$E$132:$E$151</definedName>
    <definedName name="_5__123Graph_ACHART_1" localSheetId="3" hidden="1">'[10]#REF'!#REF!</definedName>
    <definedName name="_5__123Graph_ACHART_1" localSheetId="0" hidden="1">'[10]#REF'!#REF!</definedName>
    <definedName name="_5__123Graph_ACHART_1" localSheetId="1" hidden="1">'[10]#REF'!#REF!</definedName>
    <definedName name="_5__123Graph_ACHART_1" hidden="1">'[10]#REF'!#REF!</definedName>
    <definedName name="_5œ____123Grap" localSheetId="3" hidden="1">[9]análise!#REF!</definedName>
    <definedName name="_5œ____123Grap" localSheetId="0" hidden="1">[9]análise!#REF!</definedName>
    <definedName name="_5œ____123Grap" localSheetId="1" hidden="1">[9]análise!#REF!</definedName>
    <definedName name="_5œ____123Grap" hidden="1">[9]análise!#REF!</definedName>
    <definedName name="_6__123Graph_BCDIUS" hidden="1">[3]TESTE!$H$132:$H$151</definedName>
    <definedName name="_6œ_0__123Grap" localSheetId="3" hidden="1">[9]análise!#REF!</definedName>
    <definedName name="_6œ_0__123Grap" localSheetId="0" hidden="1">[9]análise!#REF!</definedName>
    <definedName name="_6œ_0__123Grap" localSheetId="1" hidden="1">[9]análise!#REF!</definedName>
    <definedName name="_6œ_0__123Grap" hidden="1">[9]análise!#REF!</definedName>
    <definedName name="_7__123Graph_ACHART_3" hidden="1">'[10]#REF'!$D$11:$D$24</definedName>
    <definedName name="_7__123Graph_XCDIUS" hidden="1">[3]TESTE!$C$132:$C$151</definedName>
    <definedName name="_bdm.A56044B6AE024A82A1E4B0A4159858FA.edm" localSheetId="3" hidden="1">#REF!</definedName>
    <definedName name="_bdm.A56044B6AE024A82A1E4B0A4159858FA.edm" localSheetId="0" hidden="1">#REF!</definedName>
    <definedName name="_bdm.A56044B6AE024A82A1E4B0A4159858FA.edm" localSheetId="1" hidden="1">#REF!</definedName>
    <definedName name="_bdm.A56044B6AE024A82A1E4B0A4159858FA.edm" hidden="1">#REF!</definedName>
    <definedName name="_bdm.B0D166CE42564D8B8A1EF8B65CFD765C.edm" localSheetId="3" hidden="1">#REF!</definedName>
    <definedName name="_bdm.B0D166CE42564D8B8A1EF8B65CFD765C.edm" localSheetId="0" hidden="1">#REF!</definedName>
    <definedName name="_bdm.B0D166CE42564D8B8A1EF8B65CFD765C.edm" localSheetId="1" hidden="1">#REF!</definedName>
    <definedName name="_bdm.B0D166CE42564D8B8A1EF8B65CFD765C.edm" hidden="1">#REF!</definedName>
    <definedName name="_DAT1" localSheetId="1">[1]Materiais!#REF!</definedName>
    <definedName name="_DAT1">[1]Materiais!#REF!</definedName>
    <definedName name="_DAT10" localSheetId="1">[1]Materiais!#REF!</definedName>
    <definedName name="_DAT10">[1]Materiais!#REF!</definedName>
    <definedName name="_DAT11" localSheetId="1">[1]Materiais!#REF!</definedName>
    <definedName name="_DAT11">[1]Materiais!#REF!</definedName>
    <definedName name="_DAT12" localSheetId="1">[1]Materiais!#REF!</definedName>
    <definedName name="_DAT12">[1]Materiais!#REF!</definedName>
    <definedName name="_DAT2" localSheetId="1">[1]Materiais!#REF!</definedName>
    <definedName name="_DAT2">[1]Materiais!#REF!</definedName>
    <definedName name="_DAT3" localSheetId="1">[1]Materiais!#REF!</definedName>
    <definedName name="_DAT3">[1]Materiais!#REF!</definedName>
    <definedName name="_DAT4" localSheetId="1">[1]Materiais!#REF!</definedName>
    <definedName name="_DAT4">[1]Materiais!#REF!</definedName>
    <definedName name="_DAT5" localSheetId="1">[1]Materiais!#REF!</definedName>
    <definedName name="_DAT5">[1]Materiais!#REF!</definedName>
    <definedName name="_DAT6" localSheetId="1">[1]Materiais!#REF!</definedName>
    <definedName name="_DAT6">[1]Materiais!#REF!</definedName>
    <definedName name="_DAT8" localSheetId="1">[1]Materiais!#REF!</definedName>
    <definedName name="_DAT8">[1]Materiais!#REF!</definedName>
    <definedName name="_DAT9" localSheetId="1">[1]Materiais!#REF!</definedName>
    <definedName name="_DAT9">[1]Materiais!#REF!</definedName>
    <definedName name="_Dist_Bin" localSheetId="3" hidden="1">[11]ACUMULADO!#REF!</definedName>
    <definedName name="_Dist_Bin" localSheetId="0" hidden="1">[11]ACUMULADO!#REF!</definedName>
    <definedName name="_Dist_Bin" localSheetId="1" hidden="1">[11]ACUMULADO!#REF!</definedName>
    <definedName name="_Dist_Bin" hidden="1">[11]ACUMULADO!#REF!</definedName>
    <definedName name="_Dist_Values" localSheetId="3" hidden="1">[13]Plan1!#REF!</definedName>
    <definedName name="_Dist_Values" localSheetId="0" hidden="1">#REF!</definedName>
    <definedName name="_Dist_Values" localSheetId="1" hidden="1">#REF!</definedName>
    <definedName name="_Dist_Values" hidden="1">#REF!</definedName>
    <definedName name="_DRE0700" localSheetId="3" hidden="1">{"'PXR_6500'!$A$1:$I$124"}</definedName>
    <definedName name="_DRE0700" hidden="1">{"'PXR_6500'!$A$1:$I$124"}</definedName>
    <definedName name="_Fill" localSheetId="3" hidden="1">#REF!</definedName>
    <definedName name="_Fill" localSheetId="0" hidden="1">#REF!</definedName>
    <definedName name="_Fill" localSheetId="1" hidden="1">#REF!</definedName>
    <definedName name="_Fill" hidden="1">#REF!</definedName>
    <definedName name="_FiltrarBancoDados2" localSheetId="3" hidden="1">#REF!</definedName>
    <definedName name="_FiltrarBancoDados2" localSheetId="0" hidden="1">#REF!</definedName>
    <definedName name="_FiltrarBancoDados2" localSheetId="1" hidden="1">#REF!</definedName>
    <definedName name="_FiltrarBancoDados2" hidden="1">#REF!</definedName>
    <definedName name="_xlnm._FilterDatabase" localSheetId="4" hidden="1">DFC!$C$1:$C$160</definedName>
    <definedName name="_xlnm._FilterDatabase" localSheetId="0" hidden="1">'Tabelas Earnings'!#REF!</definedName>
    <definedName name="_xlnm._FilterDatabase" localSheetId="1" hidden="1">'Tabelas Earnings (proforma)'!#REF!</definedName>
    <definedName name="_xlnm._FilterDatabase" hidden="1">[14]TUDO!$A$4:$U$69</definedName>
    <definedName name="_fl1111" localSheetId="3" hidden="1">{"Fecha_Novembro",#N/A,FALSE,"FECHAMENTO-2002 ";"Defer_Novembro",#N/A,FALSE,"DIFERIDO";"Pis_Novembro",#N/A,FALSE,"PIS COFINS";"Iss_Novembro",#N/A,FALSE,"ISS"}</definedName>
    <definedName name="_fl1111" hidden="1">{"Fecha_Novembro",#N/A,FALSE,"FECHAMENTO-2002 ";"Defer_Novembro",#N/A,FALSE,"DIFERIDO";"Pis_Novembro",#N/A,FALSE,"PIS COFINS";"Iss_Novembro",#N/A,FALSE,"ISS"}</definedName>
    <definedName name="_ftn1" localSheetId="5">ÑRecorr!#REF!</definedName>
    <definedName name="_ftnref1" localSheetId="5">ÑRecorr!#REF!</definedName>
    <definedName name="_ipi1" localSheetId="1">#REF!</definedName>
    <definedName name="_ipi1">#REF!</definedName>
    <definedName name="_Key1" localSheetId="3" hidden="1">#REF!</definedName>
    <definedName name="_Key1" localSheetId="0" hidden="1">#REF!</definedName>
    <definedName name="_Key1" localSheetId="1" hidden="1">#REF!</definedName>
    <definedName name="_Key1" hidden="1">#REF!</definedName>
    <definedName name="_Key2" localSheetId="3" hidden="1">#REF!</definedName>
    <definedName name="_Key2" localSheetId="0" hidden="1">#REF!</definedName>
    <definedName name="_Key2" localSheetId="1" hidden="1">#REF!</definedName>
    <definedName name="_Key2" hidden="1">#REF!</definedName>
    <definedName name="_l"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l"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_ok1" localSheetId="3"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rder1" hidden="1">0</definedName>
    <definedName name="_Order2" hidden="1">0</definedName>
    <definedName name="_Parse_Out" localSheetId="3" hidden="1">[13]Plan1!#REF!</definedName>
    <definedName name="_Parse_Out" localSheetId="0" hidden="1">[13]Plan1!#REF!</definedName>
    <definedName name="_Parse_Out" localSheetId="1" hidden="1">[13]Plan1!#REF!</definedName>
    <definedName name="_Parse_Out" hidden="1">[13]Plan1!#REF!</definedName>
    <definedName name="_Regression_Int" hidden="1">1</definedName>
    <definedName name="_Regression_Out" localSheetId="3" hidden="1">#REF!</definedName>
    <definedName name="_Regression_Out" localSheetId="0" hidden="1">#REF!</definedName>
    <definedName name="_Regression_Out" localSheetId="1" hidden="1">#REF!</definedName>
    <definedName name="_Regression_Out" hidden="1">#REF!</definedName>
    <definedName name="_Regression_X" localSheetId="3" hidden="1">#REF!</definedName>
    <definedName name="_Regression_X" localSheetId="0" hidden="1">#REF!</definedName>
    <definedName name="_Regression_X" localSheetId="1" hidden="1">#REF!</definedName>
    <definedName name="_Regression_X" hidden="1">#REF!</definedName>
    <definedName name="_Regression_Y" localSheetId="3" hidden="1">#REF!</definedName>
    <definedName name="_Regression_Y" localSheetId="0" hidden="1">#REF!</definedName>
    <definedName name="_Regression_Y" localSheetId="1" hidden="1">#REF!</definedName>
    <definedName name="_Regression_Y" hidden="1">#REF!</definedName>
    <definedName name="_Sort" localSheetId="3" hidden="1">#REF!</definedName>
    <definedName name="_Sort" localSheetId="0" hidden="1">#REF!</definedName>
    <definedName name="_Sort" localSheetId="1" hidden="1">#REF!</definedName>
    <definedName name="_Sort" hidden="1">#REF!</definedName>
    <definedName name="_Table2_In1" hidden="1">'[10]#REF'!$D$12</definedName>
    <definedName name="_Table2_In2" hidden="1">'[10]#REF'!$E$18</definedName>
    <definedName name="_Table2_Out" hidden="1">'[10]#REF'!$C$30:$H$35</definedName>
    <definedName name="A8338A3971" localSheetId="1">#REF!</definedName>
    <definedName name="A8338A3971">#REF!</definedName>
    <definedName name="aa" localSheetId="3" hidden="1">{#N/A,#N/A,TRUE,"Pro Forma";#N/A,#N/A,TRUE,"PF_Bal";#N/A,#N/A,TRUE,"PF_INC";#N/A,#N/A,TRUE,"CBE";#N/A,#N/A,TRUE,"SWK"}</definedName>
    <definedName name="aa" hidden="1">{#N/A,#N/A,TRUE,"Pro Forma";#N/A,#N/A,TRUE,"PF_Bal";#N/A,#N/A,TRUE,"PF_INC";#N/A,#N/A,TRUE,"CBE";#N/A,#N/A,TRUE,"SWK"}</definedName>
    <definedName name="aa_1" localSheetId="3" hidden="1">{"Fecha_Novembro",#N/A,FALSE,"FECHAMENTO-2002 ";"Defer_Novembro",#N/A,FALSE,"DIFERIDO";"Pis_Novembro",#N/A,FALSE,"PIS COFINS";"Iss_Novembro",#N/A,FALSE,"ISS"}</definedName>
    <definedName name="aa_1" hidden="1">{"Fecha_Novembro",#N/A,FALSE,"FECHAMENTO-2002 ";"Defer_Novembro",#N/A,FALSE,"DIFERIDO";"Pis_Novembro",#N/A,FALSE,"PIS COFINS";"Iss_Novembro",#N/A,FALSE,"ISS"}</definedName>
    <definedName name="AAA_DOCTOPS" hidden="1">"AAA_SET"</definedName>
    <definedName name="ab" localSheetId="3" hidden="1">{#N/A,#N/A,TRUE,"Pro Forma";#N/A,#N/A,TRUE,"PF_Bal";#N/A,#N/A,TRUE,"PF_INC";#N/A,#N/A,TRUE,"CBE";#N/A,#N/A,TRUE,"SWK"}</definedName>
    <definedName name="ab" hidden="1">{#N/A,#N/A,TRUE,"Pro Forma";#N/A,#N/A,TRUE,"PF_Bal";#N/A,#N/A,TRUE,"PF_INC";#N/A,#N/A,TRUE,"CBE";#N/A,#N/A,TRUE,"SWK"}</definedName>
    <definedName name="ab_1"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_1"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c_1"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c_1"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bcdef" localSheetId="3" hidden="1">{"'PXR_6500'!$A$1:$I$124"}</definedName>
    <definedName name="abcdef" hidden="1">{"'PXR_6500'!$A$1:$I$124"}</definedName>
    <definedName name="ABN" localSheetId="3" hidden="1">{"'PXR_6500'!$A$1:$I$124"}</definedName>
    <definedName name="ABN" hidden="1">{"'PXR_6500'!$A$1:$I$124"}</definedName>
    <definedName name="addg" localSheetId="3" hidden="1">{#N/A,#N/A,FALSE,"CBE";#N/A,#N/A,FALSE,"SWK"}</definedName>
    <definedName name="addg" hidden="1">{#N/A,#N/A,FALSE,"CBE";#N/A,#N/A,FALSE,"SWK"}</definedName>
    <definedName name="adeletar" localSheetId="3" hidden="1">{"TotalGeralDespesasPorArea",#N/A,FALSE,"VinculosAccessEfetivo"}</definedName>
    <definedName name="adeletar" hidden="1">{"TotalGeralDespesasPorArea",#N/A,FALSE,"VinculosAccessEfetivo"}</definedName>
    <definedName name="adeletar_1" localSheetId="3" hidden="1">{"TotalGeralDespesasPorArea",#N/A,FALSE,"VinculosAccessEfetivo"}</definedName>
    <definedName name="adeletar_1" hidden="1">{"TotalGeralDespesasPorArea",#N/A,FALSE,"VinculosAccessEfetivo"}</definedName>
    <definedName name="adeletar1" localSheetId="3" hidden="1">{"TotalGeralDespesasPorArea",#N/A,FALSE,"VinculosAccessEfetivo"}</definedName>
    <definedName name="adeletar1" hidden="1">{"TotalGeralDespesasPorArea",#N/A,FALSE,"VinculosAccessEfetivo"}</definedName>
    <definedName name="adeletar1_1" localSheetId="3" hidden="1">{"TotalGeralDespesasPorArea",#N/A,FALSE,"VinculosAccessEfetivo"}</definedName>
    <definedName name="adeletar1_1" hidden="1">{"TotalGeralDespesasPorArea",#N/A,FALSE,"VinculosAccessEfetivo"}</definedName>
    <definedName name="adeletar10" localSheetId="3" hidden="1">{"TotalGeralDespesasPorArea",#N/A,FALSE,"VinculosAccessEfetivo"}</definedName>
    <definedName name="adeletar10" hidden="1">{"TotalGeralDespesasPorArea",#N/A,FALSE,"VinculosAccessEfetivo"}</definedName>
    <definedName name="adeletar10_1" localSheetId="3" hidden="1">{"TotalGeralDespesasPorArea",#N/A,FALSE,"VinculosAccessEfetivo"}</definedName>
    <definedName name="adeletar10_1" hidden="1">{"TotalGeralDespesasPorArea",#N/A,FALSE,"VinculosAccessEfetivo"}</definedName>
    <definedName name="adeletar2" localSheetId="3" hidden="1">{"TotalGeralDespesasPorArea",#N/A,FALSE,"VinculosAccessEfetivo"}</definedName>
    <definedName name="adeletar2" hidden="1">{"TotalGeralDespesasPorArea",#N/A,FALSE,"VinculosAccessEfetivo"}</definedName>
    <definedName name="adeletar2_1" localSheetId="3" hidden="1">{"TotalGeralDespesasPorArea",#N/A,FALSE,"VinculosAccessEfetivo"}</definedName>
    <definedName name="adeletar2_1" hidden="1">{"TotalGeralDespesasPorArea",#N/A,FALSE,"VinculosAccessEfetivo"}</definedName>
    <definedName name="adeletar20" localSheetId="3" hidden="1">{"TotalGeralDespesasPorArea",#N/A,FALSE,"VinculosAccessEfetivo"}</definedName>
    <definedName name="adeletar20" hidden="1">{"TotalGeralDespesasPorArea",#N/A,FALSE,"VinculosAccessEfetivo"}</definedName>
    <definedName name="adeletar20_1" localSheetId="3" hidden="1">{"TotalGeralDespesasPorArea",#N/A,FALSE,"VinculosAccessEfetivo"}</definedName>
    <definedName name="adeletar20_1" hidden="1">{"TotalGeralDespesasPorArea",#N/A,FALSE,"VinculosAccessEfetivo"}</definedName>
    <definedName name="adeletar4" localSheetId="3" hidden="1">{"TotalGeralDespesasPorArea",#N/A,FALSE,"VinculosAccessEfetivo"}</definedName>
    <definedName name="adeletar4" hidden="1">{"TotalGeralDespesasPorArea",#N/A,FALSE,"VinculosAccessEfetivo"}</definedName>
    <definedName name="adeletar4_1" localSheetId="3" hidden="1">{"TotalGeralDespesasPorArea",#N/A,FALSE,"VinculosAccessEfetivo"}</definedName>
    <definedName name="adeletar4_1" hidden="1">{"TotalGeralDespesasPorArea",#N/A,FALSE,"VinculosAccessEfetivo"}</definedName>
    <definedName name="adeletar50" localSheetId="3" hidden="1">{"TotalGeralDespesasPorArea",#N/A,FALSE,"VinculosAccessEfetivo"}</definedName>
    <definedName name="adeletar50" hidden="1">{"TotalGeralDespesasPorArea",#N/A,FALSE,"VinculosAccessEfetivo"}</definedName>
    <definedName name="adeletar50_1" localSheetId="3" hidden="1">{"TotalGeralDespesasPorArea",#N/A,FALSE,"VinculosAccessEfetivo"}</definedName>
    <definedName name="adeletar50_1" hidden="1">{"TotalGeralDespesasPorArea",#N/A,FALSE,"VinculosAccessEfetivo"}</definedName>
    <definedName name="adeletar51" localSheetId="3" hidden="1">{"TotalGeralDespesasPorArea",#N/A,FALSE,"VinculosAccessEfetivo"}</definedName>
    <definedName name="adeletar51" hidden="1">{"TotalGeralDespesasPorArea",#N/A,FALSE,"VinculosAccessEfetivo"}</definedName>
    <definedName name="adeletar51_1" localSheetId="3" hidden="1">{"TotalGeralDespesasPorArea",#N/A,FALSE,"VinculosAccessEfetivo"}</definedName>
    <definedName name="adeletar51_1" hidden="1">{"TotalGeralDespesasPorArea",#N/A,FALSE,"VinculosAccessEfetivo"}</definedName>
    <definedName name="AFF" localSheetId="1">'[15]HPS Slit Coil (Centralia)'!#REF!</definedName>
    <definedName name="AFF">'[15]HPS Slit Coil (Centralia)'!#REF!</definedName>
    <definedName name="AJUSTE" localSheetId="3" hidden="1">{"Fecha_Dezembro",#N/A,FALSE,"FECHAMENTO-2002 ";"Defer_Dezermbro",#N/A,FALSE,"DIFERIDO";"Pis_Dezembro",#N/A,FALSE,"PIS COFINS";"Iss_Dezembro",#N/A,FALSE,"ISS"}</definedName>
    <definedName name="AJUSTE" hidden="1">{"Fecha_Dezembro",#N/A,FALSE,"FECHAMENTO-2002 ";"Defer_Dezermbro",#N/A,FALSE,"DIFERIDO";"Pis_Dezembro",#N/A,FALSE,"PIS COFINS";"Iss_Dezembro",#N/A,FALSE,"ISS"}</definedName>
    <definedName name="AJUSTE_1" localSheetId="3" hidden="1">{"Fecha_Dezembro",#N/A,FALSE,"FECHAMENTO-2002 ";"Defer_Dezermbro",#N/A,FALSE,"DIFERIDO";"Pis_Dezembro",#N/A,FALSE,"PIS COFINS";"Iss_Dezembro",#N/A,FALSE,"ISS"}</definedName>
    <definedName name="AJUSTE_1" hidden="1">{"Fecha_Dezembro",#N/A,FALSE,"FECHAMENTO-2002 ";"Defer_Dezermbro",#N/A,FALSE,"DIFERIDO";"Pis_Dezembro",#N/A,FALSE,"PIS COFINS";"Iss_Dezembro",#N/A,FALSE,"ISS"}</definedName>
    <definedName name="anscount" hidden="1">7</definedName>
    <definedName name="ap" localSheetId="3" hidden="1">{"Fecha_Novembro",#N/A,FALSE,"FECHAMENTO-2002 ";"Defer_Novembro",#N/A,FALSE,"DIFERIDO";"Pis_Novembro",#N/A,FALSE,"PIS COFINS";"Iss_Novembro",#N/A,FALSE,"ISS"}</definedName>
    <definedName name="ap" hidden="1">{"Fecha_Novembro",#N/A,FALSE,"FECHAMENTO-2002 ";"Defer_Novembro",#N/A,FALSE,"DIFERIDO";"Pis_Novembro",#N/A,FALSE,"PIS COFINS";"Iss_Novembro",#N/A,FALSE,"ISS"}</definedName>
    <definedName name="ap_1" localSheetId="3" hidden="1">{"Fecha_Novembro",#N/A,FALSE,"FECHAMENTO-2002 ";"Defer_Novembro",#N/A,FALSE,"DIFERIDO";"Pis_Novembro",#N/A,FALSE,"PIS COFINS";"Iss_Novembro",#N/A,FALSE,"ISS"}</definedName>
    <definedName name="ap_1" hidden="1">{"Fecha_Novembro",#N/A,FALSE,"FECHAMENTO-2002 ";"Defer_Novembro",#N/A,FALSE,"DIFERIDO";"Pis_Novembro",#N/A,FALSE,"PIS COFINS";"Iss_Novembro",#N/A,FALSE,"ISS"}</definedName>
    <definedName name="aqqq" localSheetId="3" hidden="1">{"'PXR_6500'!$A$1:$I$124"}</definedName>
    <definedName name="aqqq" hidden="1">{"'PXR_6500'!$A$1:$I$124"}</definedName>
    <definedName name="area_chequeficha" localSheetId="1">#REF!</definedName>
    <definedName name="area_chequeficha">#REF!</definedName>
    <definedName name="area_ficha" localSheetId="1">#REF!</definedName>
    <definedName name="area_ficha">#REF!</definedName>
    <definedName name="AS" localSheetId="3" hidden="1">{"'TG'!$A$1:$L$37"}</definedName>
    <definedName name="AS" hidden="1">{"'TG'!$A$1:$L$37"}</definedName>
    <definedName name="AS2DocOpenMode" hidden="1">"AS2DocumentEdit"</definedName>
    <definedName name="AS2NamedRange" hidden="1">5</definedName>
    <definedName name="AS2ReportLS" hidden="1">1</definedName>
    <definedName name="AS2StaticLS" localSheetId="3" hidden="1">#REF!</definedName>
    <definedName name="AS2StaticLS" localSheetId="0" hidden="1">#REF!</definedName>
    <definedName name="AS2StaticLS" localSheetId="1" hidden="1">#REF!</definedName>
    <definedName name="AS2StaticLS" hidden="1">#REF!</definedName>
    <definedName name="AS2SyncStepLS" hidden="1">0</definedName>
    <definedName name="AS2TickmarkLS" localSheetId="3" hidden="1">#REF!</definedName>
    <definedName name="AS2TickmarkLS" localSheetId="0" hidden="1">#REF!</definedName>
    <definedName name="AS2TickmarkLS" localSheetId="1" hidden="1">#REF!</definedName>
    <definedName name="AS2TickmarkLS" hidden="1">#REF!</definedName>
    <definedName name="AS2VersionLS" hidden="1">300</definedName>
    <definedName name="asad" localSheetId="3" hidden="1">{"away stand alones",#N/A,FALSE,"Target"}</definedName>
    <definedName name="asad" hidden="1">{"away stand alones",#N/A,FALSE,"Target"}</definedName>
    <definedName name="asdf"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sdf"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sdf_1"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sdf_1"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Assist">[16]Escalas!$A$39:$A$41</definedName>
    <definedName name="Assistência" localSheetId="1">[16]Escalas!#REF!</definedName>
    <definedName name="Assistência">[16]Escalas!#REF!</definedName>
    <definedName name="avdd" localSheetId="3" hidden="1">{#N/A,#N/A,FALSE,"Calc";#N/A,#N/A,FALSE,"Sensitivity";#N/A,#N/A,FALSE,"LT Earn.Dil.";#N/A,#N/A,FALSE,"Dil. AVP"}</definedName>
    <definedName name="avdd" hidden="1">{#N/A,#N/A,FALSE,"Calc";#N/A,#N/A,FALSE,"Sensitivity";#N/A,#N/A,FALSE,"LT Earn.Dil.";#N/A,#N/A,FALSE,"Dil. AVP"}</definedName>
    <definedName name="base" localSheetId="1">#REF!</definedName>
    <definedName name="base">#REF!</definedName>
    <definedName name="bb" localSheetId="3" hidden="1">{"Fecha_Novembro",#N/A,FALSE,"FECHAMENTO-2002 ";"Defer_Novembro",#N/A,FALSE,"DIFERIDO";"Pis_Novembro",#N/A,FALSE,"PIS COFINS";"Iss_Novembro",#N/A,FALSE,"ISS"}</definedName>
    <definedName name="bb" hidden="1">{"Fecha_Novembro",#N/A,FALSE,"FECHAMENTO-2002 ";"Defer_Novembro",#N/A,FALSE,"DIFERIDO";"Pis_Novembro",#N/A,FALSE,"PIS COFINS";"Iss_Novembro",#N/A,FALSE,"ISS"}</definedName>
    <definedName name="bb_1" localSheetId="3" hidden="1">{"Fecha_Novembro",#N/A,FALSE,"FECHAMENTO-2002 ";"Defer_Novembro",#N/A,FALSE,"DIFERIDO";"Pis_Novembro",#N/A,FALSE,"PIS COFINS";"Iss_Novembro",#N/A,FALSE,"ISS"}</definedName>
    <definedName name="bb_1" hidden="1">{"Fecha_Novembro",#N/A,FALSE,"FECHAMENTO-2002 ";"Defer_Novembro",#N/A,FALSE,"DIFERIDO";"Pis_Novembro",#N/A,FALSE,"PIS COFINS";"Iss_Novembro",#N/A,FALSE,"ISS"}</definedName>
    <definedName name="besdfs" localSheetId="0" hidden="1">'[17]DRE Analyzer'!#REF!</definedName>
    <definedName name="besdfs" localSheetId="1" hidden="1">'[17]DRE Analyzer'!#REF!</definedName>
    <definedName name="besdfs" hidden="1">'[17]DRE Analyzer'!#REF!</definedName>
    <definedName name="BEx008P2NVFDLBHL7IZ5WTMVOQ1F" localSheetId="0" hidden="1">'[17]DRE Analyzer'!#REF!</definedName>
    <definedName name="BEx008P2NVFDLBHL7IZ5WTMVOQ1F" localSheetId="1" hidden="1">'[17]DRE Analyzer'!#REF!</definedName>
    <definedName name="BEx008P2NVFDLBHL7IZ5WTMVOQ1F" hidden="1">'[17]DRE Analyzer'!#REF!</definedName>
    <definedName name="BEx00KZHZBHP3TDV1YMX4B19B95O" localSheetId="0" hidden="1">'[17]DRE Analyzer'!#REF!</definedName>
    <definedName name="BEx00KZHZBHP3TDV1YMX4B19B95O" localSheetId="1" hidden="1">'[17]DRE Analyzer'!#REF!</definedName>
    <definedName name="BEx00KZHZBHP3TDV1YMX4B19B95O" hidden="1">'[17]DRE Analyzer'!#REF!</definedName>
    <definedName name="BEx02Q08R9G839Q4RFGG9026C7PX" localSheetId="0" hidden="1">'[17]DRE Analyzer'!#REF!</definedName>
    <definedName name="BEx02Q08R9G839Q4RFGG9026C7PX" localSheetId="1" hidden="1">'[17]DRE Analyzer'!#REF!</definedName>
    <definedName name="BEx02Q08R9G839Q4RFGG9026C7PX" hidden="1">'[17]DRE Analyzer'!#REF!</definedName>
    <definedName name="BEx1J7E8VCGLPYU82QXVUG5N3ZAI" localSheetId="0" hidden="1">'[17]DRE Analyzer'!#REF!</definedName>
    <definedName name="BEx1J7E8VCGLPYU82QXVUG5N3ZAI" localSheetId="1" hidden="1">'[17]DRE Analyzer'!#REF!</definedName>
    <definedName name="BEx1J7E8VCGLPYU82QXVUG5N3ZAI" hidden="1">'[17]DRE Analyzer'!#REF!</definedName>
    <definedName name="BEx1LRUSJW4JG54X07QWD9R27WV9" localSheetId="0" hidden="1">'[17]DRE Analyzer'!#REF!</definedName>
    <definedName name="BEx1LRUSJW4JG54X07QWD9R27WV9" localSheetId="1" hidden="1">'[17]DRE Analyzer'!#REF!</definedName>
    <definedName name="BEx1LRUSJW4JG54X07QWD9R27WV9" hidden="1">'[17]DRE Analyzer'!#REF!</definedName>
    <definedName name="BEx1MTRKKVCHOZ0YGID6HZ49LJTO" localSheetId="0" hidden="1">'[17]DRE Analyzer'!#REF!</definedName>
    <definedName name="BEx1MTRKKVCHOZ0YGID6HZ49LJTO" localSheetId="1" hidden="1">'[17]DRE Analyzer'!#REF!</definedName>
    <definedName name="BEx1MTRKKVCHOZ0YGID6HZ49LJTO" hidden="1">'[17]DRE Analyzer'!#REF!</definedName>
    <definedName name="BEx1SVNCHNANBJIDIQVB8AFK4HAN" localSheetId="0" hidden="1">'[17]DRE Analyzer'!#REF!</definedName>
    <definedName name="BEx1SVNCHNANBJIDIQVB8AFK4HAN" localSheetId="1" hidden="1">'[17]DRE Analyzer'!#REF!</definedName>
    <definedName name="BEx1SVNCHNANBJIDIQVB8AFK4HAN" hidden="1">'[17]DRE Analyzer'!#REF!</definedName>
    <definedName name="BEx1TJ0WLS9O7KNSGIPWTYHDYI1D" localSheetId="0" hidden="1">'[17]DRE Analyzer'!#REF!</definedName>
    <definedName name="BEx1TJ0WLS9O7KNSGIPWTYHDYI1D" localSheetId="1" hidden="1">'[17]DRE Analyzer'!#REF!</definedName>
    <definedName name="BEx1TJ0WLS9O7KNSGIPWTYHDYI1D" hidden="1">'[17]DRE Analyzer'!#REF!</definedName>
    <definedName name="BEx1WHPURIV3D3PTJJ359H1OP7ZV" localSheetId="0" hidden="1">'[17]DRE Analyzer'!#REF!</definedName>
    <definedName name="BEx1WHPURIV3D3PTJJ359H1OP7ZV" localSheetId="1" hidden="1">'[17]DRE Analyzer'!#REF!</definedName>
    <definedName name="BEx1WHPURIV3D3PTJJ359H1OP7ZV" hidden="1">'[17]DRE Analyzer'!#REF!</definedName>
    <definedName name="BEx1YL3DJ7Y4AZ01ERCOGW0FJ26T" localSheetId="0" hidden="1">'[17]DRE Analyzer'!#REF!</definedName>
    <definedName name="BEx1YL3DJ7Y4AZ01ERCOGW0FJ26T" localSheetId="1" hidden="1">'[17]DRE Analyzer'!#REF!</definedName>
    <definedName name="BEx1YL3DJ7Y4AZ01ERCOGW0FJ26T" hidden="1">'[17]DRE Analyzer'!#REF!</definedName>
    <definedName name="BEx3AOOVM42G82TNF53W0EKXLUSI" localSheetId="0" hidden="1">'[17]DRE Analyzer'!#REF!</definedName>
    <definedName name="BEx3AOOVM42G82TNF53W0EKXLUSI" localSheetId="1" hidden="1">'[17]DRE Analyzer'!#REF!</definedName>
    <definedName name="BEx3AOOVM42G82TNF53W0EKXLUSI" hidden="1">'[17]DRE Analyzer'!#REF!</definedName>
    <definedName name="BEx3BQR5VZXNQ4H949ORM8ESU3B3" localSheetId="0" hidden="1">'[17]DRE Analyzer'!#REF!</definedName>
    <definedName name="BEx3BQR5VZXNQ4H949ORM8ESU3B3" localSheetId="1" hidden="1">'[17]DRE Analyzer'!#REF!</definedName>
    <definedName name="BEx3BQR5VZXNQ4H949ORM8ESU3B3" hidden="1">'[17]DRE Analyzer'!#REF!</definedName>
    <definedName name="BEx3EHCSERZ2O2OAG8Y95UPG2IY9" localSheetId="0" hidden="1">'[17]DRE Analyzer'!#REF!</definedName>
    <definedName name="BEx3EHCSERZ2O2OAG8Y95UPG2IY9" localSheetId="1" hidden="1">'[17]DRE Analyzer'!#REF!</definedName>
    <definedName name="BEx3EHCSERZ2O2OAG8Y95UPG2IY9" hidden="1">'[17]DRE Analyzer'!#REF!</definedName>
    <definedName name="BEx3FX7EJL47JSLSWP3EOC265WAE" localSheetId="0" hidden="1">'[17]DRE Analyzer'!#REF!</definedName>
    <definedName name="BEx3FX7EJL47JSLSWP3EOC265WAE" localSheetId="1" hidden="1">'[17]DRE Analyzer'!#REF!</definedName>
    <definedName name="BEx3FX7EJL47JSLSWP3EOC265WAE" hidden="1">'[17]DRE Analyzer'!#REF!</definedName>
    <definedName name="BEx3GEVV18SEQDI1JGY7EN6D1GT1" localSheetId="0" hidden="1">'[17]DRE Analyzer'!#REF!</definedName>
    <definedName name="BEx3GEVV18SEQDI1JGY7EN6D1GT1" localSheetId="1" hidden="1">'[17]DRE Analyzer'!#REF!</definedName>
    <definedName name="BEx3GEVV18SEQDI1JGY7EN6D1GT1" hidden="1">'[17]DRE Analyzer'!#REF!</definedName>
    <definedName name="BEx3GMJ1Y6UU02DLRL0QXCEKDA6C" localSheetId="0" hidden="1">'[17]DRE Analyzer'!#REF!</definedName>
    <definedName name="BEx3GMJ1Y6UU02DLRL0QXCEKDA6C" localSheetId="1" hidden="1">'[17]DRE Analyzer'!#REF!</definedName>
    <definedName name="BEx3GMJ1Y6UU02DLRL0QXCEKDA6C" hidden="1">'[17]DRE Analyzer'!#REF!</definedName>
    <definedName name="BEx3H5UX2GZFZZT657YR76RHW5I6" localSheetId="0" hidden="1">'[17]DRE Analyzer'!#REF!</definedName>
    <definedName name="BEx3H5UX2GZFZZT657YR76RHW5I6" localSheetId="1" hidden="1">'[17]DRE Analyzer'!#REF!</definedName>
    <definedName name="BEx3H5UX2GZFZZT657YR76RHW5I6" hidden="1">'[17]DRE Analyzer'!#REF!</definedName>
    <definedName name="BEx3IYAH2DEBFWO8F94H4MXE3RLY" localSheetId="0" hidden="1">'[17]DRE Analyzer'!#REF!</definedName>
    <definedName name="BEx3IYAH2DEBFWO8F94H4MXE3RLY" localSheetId="1" hidden="1">'[17]DRE Analyzer'!#REF!</definedName>
    <definedName name="BEx3IYAH2DEBFWO8F94H4MXE3RLY" hidden="1">'[17]DRE Analyzer'!#REF!</definedName>
    <definedName name="BEx3IZXXSYEW50379N2EAFWO8DZV" localSheetId="0" hidden="1">'[17]DRE Analyzer'!#REF!</definedName>
    <definedName name="BEx3IZXXSYEW50379N2EAFWO8DZV" localSheetId="1" hidden="1">'[17]DRE Analyzer'!#REF!</definedName>
    <definedName name="BEx3IZXXSYEW50379N2EAFWO8DZV" hidden="1">'[17]DRE Analyzer'!#REF!</definedName>
    <definedName name="BEx3K4EII7GU1CG0BN7UL15M6J8Z" localSheetId="0" hidden="1">'[17]DRE Analyzer'!#REF!</definedName>
    <definedName name="BEx3K4EII7GU1CG0BN7UL15M6J8Z" localSheetId="1" hidden="1">'[17]DRE Analyzer'!#REF!</definedName>
    <definedName name="BEx3K4EII7GU1CG0BN7UL15M6J8Z" hidden="1">'[17]DRE Analyzer'!#REF!</definedName>
    <definedName name="BEx3KIXQYOGMPK4WJJAVBRX4NR28" localSheetId="0" hidden="1">'[17]DRE Analyzer'!#REF!</definedName>
    <definedName name="BEx3KIXQYOGMPK4WJJAVBRX4NR28" localSheetId="1" hidden="1">'[17]DRE Analyzer'!#REF!</definedName>
    <definedName name="BEx3KIXQYOGMPK4WJJAVBRX4NR28" hidden="1">'[17]DRE Analyzer'!#REF!</definedName>
    <definedName name="BEx3L4YQ0J7ZU0M5QM6YIPCEYC9K" localSheetId="0" hidden="1">'[17]DRE Analyzer'!#REF!</definedName>
    <definedName name="BEx3L4YQ0J7ZU0M5QM6YIPCEYC9K" localSheetId="1" hidden="1">'[17]DRE Analyzer'!#REF!</definedName>
    <definedName name="BEx3L4YQ0J7ZU0M5QM6YIPCEYC9K" hidden="1">'[17]DRE Analyzer'!#REF!</definedName>
    <definedName name="BEx3O85IKWARA6NCJOLRBRJFMEWW" localSheetId="0" hidden="1">'[17]DRE Analyzer'!#REF!</definedName>
    <definedName name="BEx3O85IKWARA6NCJOLRBRJFMEWW" localSheetId="1" hidden="1">'[17]DRE Analyzer'!#REF!</definedName>
    <definedName name="BEx3O85IKWARA6NCJOLRBRJFMEWW" hidden="1">'[17]DRE Analyzer'!#REF!</definedName>
    <definedName name="BEx3RHC2ZD5UFS6QD4OPFCNNMWH1" localSheetId="0" hidden="1">'[17]DRE Analyzer'!#REF!</definedName>
    <definedName name="BEx3RHC2ZD5UFS6QD4OPFCNNMWH1" localSheetId="1" hidden="1">'[17]DRE Analyzer'!#REF!</definedName>
    <definedName name="BEx3RHC2ZD5UFS6QD4OPFCNNMWH1" hidden="1">'[17]DRE Analyzer'!#REF!</definedName>
    <definedName name="BEx58XHO7ZULLF2EUD7YIS0MGQJ5" localSheetId="0" hidden="1">'[17]DRE Analyzer'!#REF!</definedName>
    <definedName name="BEx58XHO7ZULLF2EUD7YIS0MGQJ5" localSheetId="1" hidden="1">'[17]DRE Analyzer'!#REF!</definedName>
    <definedName name="BEx58XHO7ZULLF2EUD7YIS0MGQJ5" hidden="1">'[17]DRE Analyzer'!#REF!</definedName>
    <definedName name="BEx5BHSQ42B50IU1TEQFUXFX9XQD" localSheetId="0" hidden="1">'[17]DRE Analyzer'!#REF!</definedName>
    <definedName name="BEx5BHSQ42B50IU1TEQFUXFX9XQD" localSheetId="1" hidden="1">'[17]DRE Analyzer'!#REF!</definedName>
    <definedName name="BEx5BHSQ42B50IU1TEQFUXFX9XQD" hidden="1">'[17]DRE Analyzer'!#REF!</definedName>
    <definedName name="BEx5CFYQ0F1Z6P8SCVJ0I3UPVFE4" localSheetId="0" hidden="1">'[17]DRE Analyzer'!#REF!</definedName>
    <definedName name="BEx5CFYQ0F1Z6P8SCVJ0I3UPVFE4" localSheetId="1" hidden="1">'[17]DRE Analyzer'!#REF!</definedName>
    <definedName name="BEx5CFYQ0F1Z6P8SCVJ0I3UPVFE4" hidden="1">'[17]DRE Analyzer'!#REF!</definedName>
    <definedName name="BEx5FO8YRFSZCG3L608EHIHIHFY4" localSheetId="0" hidden="1">'[17]DRE Analyzer'!#REF!</definedName>
    <definedName name="BEx5FO8YRFSZCG3L608EHIHIHFY4" localSheetId="1" hidden="1">'[17]DRE Analyzer'!#REF!</definedName>
    <definedName name="BEx5FO8YRFSZCG3L608EHIHIHFY4" hidden="1">'[17]DRE Analyzer'!#REF!</definedName>
    <definedName name="BEx5G1A8TFN4C4QII35U9DKYNIS8" localSheetId="0" hidden="1">'[17]DRE Analyzer'!#REF!</definedName>
    <definedName name="BEx5G1A8TFN4C4QII35U9DKYNIS8" localSheetId="1" hidden="1">'[17]DRE Analyzer'!#REF!</definedName>
    <definedName name="BEx5G1A8TFN4C4QII35U9DKYNIS8" hidden="1">'[17]DRE Analyzer'!#REF!</definedName>
    <definedName name="BEx5I244LQHZTF3XI66J8705R9XX" localSheetId="0" hidden="1">'[17]DRE Analyzer'!#REF!</definedName>
    <definedName name="BEx5I244LQHZTF3XI66J8705R9XX" localSheetId="1" hidden="1">'[17]DRE Analyzer'!#REF!</definedName>
    <definedName name="BEx5I244LQHZTF3XI66J8705R9XX" hidden="1">'[17]DRE Analyzer'!#REF!</definedName>
    <definedName name="BEx5I8PBP4LIXDGID5BP0THLO0AQ" localSheetId="0" hidden="1">'[17]DRE Analyzer'!#REF!</definedName>
    <definedName name="BEx5I8PBP4LIXDGID5BP0THLO0AQ" localSheetId="1" hidden="1">'[17]DRE Analyzer'!#REF!</definedName>
    <definedName name="BEx5I8PBP4LIXDGID5BP0THLO0AQ" hidden="1">'[17]DRE Analyzer'!#REF!</definedName>
    <definedName name="BEx5JHCZJ8G6OOOW6EF3GABXKH6F" localSheetId="0" hidden="1">'[17]DRE Analyzer'!#REF!</definedName>
    <definedName name="BEx5JHCZJ8G6OOOW6EF3GABXKH6F" localSheetId="1" hidden="1">'[17]DRE Analyzer'!#REF!</definedName>
    <definedName name="BEx5JHCZJ8G6OOOW6EF3GABXKH6F" hidden="1">'[17]DRE Analyzer'!#REF!</definedName>
    <definedName name="BEx5JNCT8Z7XSSPD5EMNAJELCU2V" localSheetId="0" hidden="1">'[17]DRE Analyzer'!#REF!</definedName>
    <definedName name="BEx5JNCT8Z7XSSPD5EMNAJELCU2V" localSheetId="1" hidden="1">'[17]DRE Analyzer'!#REF!</definedName>
    <definedName name="BEx5JNCT8Z7XSSPD5EMNAJELCU2V" hidden="1">'[17]DRE Analyzer'!#REF!</definedName>
    <definedName name="BEx5LSJ1LPUAX3ENSPECWPG4J7D1" localSheetId="0" hidden="1">'[17]DRE Analyzer'!#REF!</definedName>
    <definedName name="BEx5LSJ1LPUAX3ENSPECWPG4J7D1" localSheetId="1" hidden="1">'[17]DRE Analyzer'!#REF!</definedName>
    <definedName name="BEx5LSJ1LPUAX3ENSPECWPG4J7D1" hidden="1">'[17]DRE Analyzer'!#REF!</definedName>
    <definedName name="BEx5LTKQ8RQWJE4BC88OP928893U" localSheetId="0" hidden="1">'[17]DRE Analyzer'!#REF!</definedName>
    <definedName name="BEx5LTKQ8RQWJE4BC88OP928893U" localSheetId="1" hidden="1">'[17]DRE Analyzer'!#REF!</definedName>
    <definedName name="BEx5LTKQ8RQWJE4BC88OP928893U" hidden="1">'[17]DRE Analyzer'!#REF!</definedName>
    <definedName name="BEx5MLQZM68YQSKARVWTTPINFQ2C" localSheetId="0" hidden="1">'[17]DRE Analyzer'!#REF!</definedName>
    <definedName name="BEx5MLQZM68YQSKARVWTTPINFQ2C" localSheetId="1" hidden="1">'[17]DRE Analyzer'!#REF!</definedName>
    <definedName name="BEx5MLQZM68YQSKARVWTTPINFQ2C" hidden="1">'[17]DRE Analyzer'!#REF!</definedName>
    <definedName name="BEx5NV06L5J5IMKGOMGKGJ4PBZCD" localSheetId="0" hidden="1">'[17]DRE Analyzer'!#REF!</definedName>
    <definedName name="BEx5NV06L5J5IMKGOMGKGJ4PBZCD" localSheetId="1" hidden="1">'[17]DRE Analyzer'!#REF!</definedName>
    <definedName name="BEx5NV06L5J5IMKGOMGKGJ4PBZCD" hidden="1">'[17]DRE Analyzer'!#REF!</definedName>
    <definedName name="BEx74W6BJ8ENO3J25WNM5H5APKA3" localSheetId="0" hidden="1">'[17]DRE Analyzer'!#REF!</definedName>
    <definedName name="BEx74W6BJ8ENO3J25WNM5H5APKA3" localSheetId="1" hidden="1">'[17]DRE Analyzer'!#REF!</definedName>
    <definedName name="BEx74W6BJ8ENO3J25WNM5H5APKA3" hidden="1">'[17]DRE Analyzer'!#REF!</definedName>
    <definedName name="BEx79YJJLBELICW9F9FRYSCQ101L" localSheetId="0" hidden="1">'[17]DRE Analyzer'!#REF!</definedName>
    <definedName name="BEx79YJJLBELICW9F9FRYSCQ101L" localSheetId="1" hidden="1">'[17]DRE Analyzer'!#REF!</definedName>
    <definedName name="BEx79YJJLBELICW9F9FRYSCQ101L" hidden="1">'[17]DRE Analyzer'!#REF!</definedName>
    <definedName name="BEx7A06T3RC2891FUX05G3QPRAUE" localSheetId="0" hidden="1">'[17]DRE Analyzer'!#REF!</definedName>
    <definedName name="BEx7A06T3RC2891FUX05G3QPRAUE" localSheetId="1" hidden="1">'[17]DRE Analyzer'!#REF!</definedName>
    <definedName name="BEx7A06T3RC2891FUX05G3QPRAUE" hidden="1">'[17]DRE Analyzer'!#REF!</definedName>
    <definedName name="BEx7ASD1I654MEDCO6GGWA95PXSC" localSheetId="0" hidden="1">'[17]DRE Analyzer'!#REF!</definedName>
    <definedName name="BEx7ASD1I654MEDCO6GGWA95PXSC" localSheetId="1" hidden="1">'[17]DRE Analyzer'!#REF!</definedName>
    <definedName name="BEx7ASD1I654MEDCO6GGWA95PXSC" hidden="1">'[17]DRE Analyzer'!#REF!</definedName>
    <definedName name="BEx7AVCX9S5RJP3NSZ4QM4E6ERDT" localSheetId="0" hidden="1">'[17]DRE Analyzer'!#REF!</definedName>
    <definedName name="BEx7AVCX9S5RJP3NSZ4QM4E6ERDT" localSheetId="1" hidden="1">'[17]DRE Analyzer'!#REF!</definedName>
    <definedName name="BEx7AVCX9S5RJP3NSZ4QM4E6ERDT" hidden="1">'[17]DRE Analyzer'!#REF!</definedName>
    <definedName name="BEx7CO8T2XKC7GHDSYNAWTZ9L7YR" localSheetId="0" hidden="1">'[17]DRE Analyzer'!#REF!</definedName>
    <definedName name="BEx7CO8T2XKC7GHDSYNAWTZ9L7YR" localSheetId="1" hidden="1">'[17]DRE Analyzer'!#REF!</definedName>
    <definedName name="BEx7CO8T2XKC7GHDSYNAWTZ9L7YR" hidden="1">'[17]DRE Analyzer'!#REF!</definedName>
    <definedName name="BEx7E2QT2U8THYOKBPXONB1B47WH" localSheetId="0" hidden="1">'[17]DRE Analyzer'!#REF!</definedName>
    <definedName name="BEx7E2QT2U8THYOKBPXONB1B47WH" localSheetId="1" hidden="1">'[17]DRE Analyzer'!#REF!</definedName>
    <definedName name="BEx7E2QT2U8THYOKBPXONB1B47WH" hidden="1">'[17]DRE Analyzer'!#REF!</definedName>
    <definedName name="BEx7EI6DL1Z6UWLFBXAKVGZTKHWJ" localSheetId="0" hidden="1">'[17]DRE Analyzer'!#REF!</definedName>
    <definedName name="BEx7EI6DL1Z6UWLFBXAKVGZTKHWJ" localSheetId="1" hidden="1">'[17]DRE Analyzer'!#REF!</definedName>
    <definedName name="BEx7EI6DL1Z6UWLFBXAKVGZTKHWJ" hidden="1">'[17]DRE Analyzer'!#REF!</definedName>
    <definedName name="BEx91QH5JRZKQP1GPN2SQMR3CKAG" localSheetId="0" hidden="1">'[17]DRE Analyzer'!#REF!</definedName>
    <definedName name="BEx91QH5JRZKQP1GPN2SQMR3CKAG" localSheetId="1" hidden="1">'[17]DRE Analyzer'!#REF!</definedName>
    <definedName name="BEx91QH5JRZKQP1GPN2SQMR3CKAG" hidden="1">'[17]DRE Analyzer'!#REF!</definedName>
    <definedName name="BEx91ROALDNHO7FI4X8L61RH4UJE" localSheetId="0" hidden="1">'[17]DRE Analyzer'!#REF!</definedName>
    <definedName name="BEx91ROALDNHO7FI4X8L61RH4UJE" localSheetId="1" hidden="1">'[17]DRE Analyzer'!#REF!</definedName>
    <definedName name="BEx91ROALDNHO7FI4X8L61RH4UJE" hidden="1">'[17]DRE Analyzer'!#REF!</definedName>
    <definedName name="BEx94CKXG92OMURH41SNU6IOHK4J" localSheetId="0" hidden="1">'[17]DRE Analyzer'!#REF!</definedName>
    <definedName name="BEx94CKXG92OMURH41SNU6IOHK4J" localSheetId="1" hidden="1">'[17]DRE Analyzer'!#REF!</definedName>
    <definedName name="BEx94CKXG92OMURH41SNU6IOHK4J" hidden="1">'[17]DRE Analyzer'!#REF!</definedName>
    <definedName name="BEx94GXG30CIVB6ZQN3X3IK6BZXQ" localSheetId="0" hidden="1">'[17]DRE Analyzer'!#REF!</definedName>
    <definedName name="BEx94GXG30CIVB6ZQN3X3IK6BZXQ" localSheetId="1" hidden="1">'[17]DRE Analyzer'!#REF!</definedName>
    <definedName name="BEx94GXG30CIVB6ZQN3X3IK6BZXQ" hidden="1">'[17]DRE Analyzer'!#REF!</definedName>
    <definedName name="BEx94HZ5LURYM9ST744ALV6ZCKYP" localSheetId="0" hidden="1">'[17]DRE Analyzer'!#REF!</definedName>
    <definedName name="BEx94HZ5LURYM9ST744ALV6ZCKYP" localSheetId="1" hidden="1">'[17]DRE Analyzer'!#REF!</definedName>
    <definedName name="BEx94HZ5LURYM9ST744ALV6ZCKYP" hidden="1">'[17]DRE Analyzer'!#REF!</definedName>
    <definedName name="BEx94IQ75E90YUMWJ9N591LR7DQQ" localSheetId="0" hidden="1">'[17]DRE Analyzer'!#REF!</definedName>
    <definedName name="BEx94IQ75E90YUMWJ9N591LR7DQQ" localSheetId="1" hidden="1">'[17]DRE Analyzer'!#REF!</definedName>
    <definedName name="BEx94IQ75E90YUMWJ9N591LR7DQQ" hidden="1">'[17]DRE Analyzer'!#REF!</definedName>
    <definedName name="BEx955NIAWX5OLAHMTV6QFUZPR30" localSheetId="0" hidden="1">'[17]DRE Analyzer'!#REF!</definedName>
    <definedName name="BEx955NIAWX5OLAHMTV6QFUZPR30" localSheetId="1" hidden="1">'[17]DRE Analyzer'!#REF!</definedName>
    <definedName name="BEx955NIAWX5OLAHMTV6QFUZPR30" hidden="1">'[17]DRE Analyzer'!#REF!</definedName>
    <definedName name="BEx97NPQBACJVD9K1YXI08RTW9E2" localSheetId="0" hidden="1">'[17]DRE Analyzer'!#REF!</definedName>
    <definedName name="BEx97NPQBACJVD9K1YXI08RTW9E2" localSheetId="1" hidden="1">'[17]DRE Analyzer'!#REF!</definedName>
    <definedName name="BEx97NPQBACJVD9K1YXI08RTW9E2" hidden="1">'[17]DRE Analyzer'!#REF!</definedName>
    <definedName name="BEx9B8A5186FNTQQNLIO5LK02ABI" localSheetId="0" hidden="1">'[17]DRE Analyzer'!#REF!</definedName>
    <definedName name="BEx9B8A5186FNTQQNLIO5LK02ABI" localSheetId="1" hidden="1">'[17]DRE Analyzer'!#REF!</definedName>
    <definedName name="BEx9B8A5186FNTQQNLIO5LK02ABI" hidden="1">'[17]DRE Analyzer'!#REF!</definedName>
    <definedName name="BEx9IW5MFLXTVCJHVUZTUH93AXOS" localSheetId="0" hidden="1">'[17]DRE Analyzer'!#REF!</definedName>
    <definedName name="BEx9IW5MFLXTVCJHVUZTUH93AXOS" localSheetId="1" hidden="1">'[17]DRE Analyzer'!#REF!</definedName>
    <definedName name="BEx9IW5MFLXTVCJHVUZTUH93AXOS" hidden="1">'[17]DRE Analyzer'!#REF!</definedName>
    <definedName name="BEx9J6CH5E7YZPER7HXEIOIKGPCA" localSheetId="0" hidden="1">'[17]DRE Analyzer'!#REF!</definedName>
    <definedName name="BEx9J6CH5E7YZPER7HXEIOIKGPCA" localSheetId="1" hidden="1">'[17]DRE Analyzer'!#REF!</definedName>
    <definedName name="BEx9J6CH5E7YZPER7HXEIOIKGPCA" hidden="1">'[17]DRE Analyzer'!#REF!</definedName>
    <definedName name="BEx9JLBYK239B3F841C7YG1GT7ST" localSheetId="0" hidden="1">'[17]DRE Analyzer'!#REF!</definedName>
    <definedName name="BEx9JLBYK239B3F841C7YG1GT7ST" localSheetId="1" hidden="1">'[17]DRE Analyzer'!#REF!</definedName>
    <definedName name="BEx9JLBYK239B3F841C7YG1GT7ST" hidden="1">'[17]DRE Analyzer'!#REF!</definedName>
    <definedName name="BExAX410NB4F2XOB84OR2197H8M5" localSheetId="0" hidden="1">'[17]DRE Analyzer'!#REF!</definedName>
    <definedName name="BExAX410NB4F2XOB84OR2197H8M5" localSheetId="1" hidden="1">'[17]DRE Analyzer'!#REF!</definedName>
    <definedName name="BExAX410NB4F2XOB84OR2197H8M5" hidden="1">'[17]DRE Analyzer'!#REF!</definedName>
    <definedName name="BExB072HHXVMUC0VYNGG48GRSH5Q" localSheetId="0" hidden="1">'[17]DRE Analyzer'!#REF!</definedName>
    <definedName name="BExB072HHXVMUC0VYNGG48GRSH5Q" localSheetId="1" hidden="1">'[17]DRE Analyzer'!#REF!</definedName>
    <definedName name="BExB072HHXVMUC0VYNGG48GRSH5Q" hidden="1">'[17]DRE Analyzer'!#REF!</definedName>
    <definedName name="BExB1FKNY2UO4W5FUGFHJOA2WFGG" localSheetId="0" hidden="1">'[17]DRE Analyzer'!#REF!</definedName>
    <definedName name="BExB1FKNY2UO4W5FUGFHJOA2WFGG" localSheetId="1" hidden="1">'[17]DRE Analyzer'!#REF!</definedName>
    <definedName name="BExB1FKNY2UO4W5FUGFHJOA2WFGG" hidden="1">'[17]DRE Analyzer'!#REF!</definedName>
    <definedName name="BExB1GMD0PIDGTFBGQOPRWQSP9I4" localSheetId="0" hidden="1">'[17]DRE Analyzer'!#REF!</definedName>
    <definedName name="BExB1GMD0PIDGTFBGQOPRWQSP9I4" localSheetId="1" hidden="1">'[17]DRE Analyzer'!#REF!</definedName>
    <definedName name="BExB1GMD0PIDGTFBGQOPRWQSP9I4" hidden="1">'[17]DRE Analyzer'!#REF!</definedName>
    <definedName name="BExB1WI6M8I0EEP1ANUQZCFY24EV" localSheetId="0" hidden="1">'[17]DRE Analyzer'!#REF!</definedName>
    <definedName name="BExB1WI6M8I0EEP1ANUQZCFY24EV" localSheetId="1" hidden="1">'[17]DRE Analyzer'!#REF!</definedName>
    <definedName name="BExB1WI6M8I0EEP1ANUQZCFY24EV" hidden="1">'[17]DRE Analyzer'!#REF!</definedName>
    <definedName name="BExB2Q0VJ0MU2URO3JOVUAVHEI3V" localSheetId="0" hidden="1">'[17]DRE Analyzer'!#REF!</definedName>
    <definedName name="BExB2Q0VJ0MU2URO3JOVUAVHEI3V" localSheetId="1" hidden="1">'[17]DRE Analyzer'!#REF!</definedName>
    <definedName name="BExB2Q0VJ0MU2URO3JOVUAVHEI3V" hidden="1">'[17]DRE Analyzer'!#REF!</definedName>
    <definedName name="BExB442RX0T3L6HUL6X5T21CENW6" localSheetId="0" hidden="1">'[17]DRE Analyzer'!#REF!</definedName>
    <definedName name="BExB442RX0T3L6HUL6X5T21CENW6" localSheetId="1" hidden="1">'[17]DRE Analyzer'!#REF!</definedName>
    <definedName name="BExB442RX0T3L6HUL6X5T21CENW6" hidden="1">'[17]DRE Analyzer'!#REF!</definedName>
    <definedName name="BExB5833OAOJ22VK1YK47FHUSVK2" localSheetId="0" hidden="1">'[17]DRE Analyzer'!#REF!</definedName>
    <definedName name="BExB5833OAOJ22VK1YK47FHUSVK2" localSheetId="1" hidden="1">'[17]DRE Analyzer'!#REF!</definedName>
    <definedName name="BExB5833OAOJ22VK1YK47FHUSVK2" hidden="1">'[17]DRE Analyzer'!#REF!</definedName>
    <definedName name="BExB78RH79J0MIF7H8CAZ0CFE88Q" localSheetId="0" hidden="1">'[17]DRE Analyzer'!#REF!</definedName>
    <definedName name="BExB78RH79J0MIF7H8CAZ0CFE88Q" localSheetId="1" hidden="1">'[17]DRE Analyzer'!#REF!</definedName>
    <definedName name="BExB78RH79J0MIF7H8CAZ0CFE88Q" hidden="1">'[17]DRE Analyzer'!#REF!</definedName>
    <definedName name="BExB8U5N0D85YR8APKN3PPKG0FWP" localSheetId="0" hidden="1">'[17]DRE Analyzer'!#REF!</definedName>
    <definedName name="BExB8U5N0D85YR8APKN3PPKG0FWP" localSheetId="1" hidden="1">'[17]DRE Analyzer'!#REF!</definedName>
    <definedName name="BExB8U5N0D85YR8APKN3PPKG0FWP" hidden="1">'[17]DRE Analyzer'!#REF!</definedName>
    <definedName name="BExB9Q2MZZHBGW8QQKVEYIMJBPIE" localSheetId="0" hidden="1">'[17]DRE Analyzer'!#REF!</definedName>
    <definedName name="BExB9Q2MZZHBGW8QQKVEYIMJBPIE" localSheetId="1" hidden="1">'[17]DRE Analyzer'!#REF!</definedName>
    <definedName name="BExB9Q2MZZHBGW8QQKVEYIMJBPIE" hidden="1">'[17]DRE Analyzer'!#REF!</definedName>
    <definedName name="BExBCLMEPAN3XXX174TU8SS0627Q" localSheetId="0" hidden="1">'[17]DRE Analyzer'!#REF!</definedName>
    <definedName name="BExBCLMEPAN3XXX174TU8SS0627Q" localSheetId="1" hidden="1">'[17]DRE Analyzer'!#REF!</definedName>
    <definedName name="BExBCLMEPAN3XXX174TU8SS0627Q" hidden="1">'[17]DRE Analyzer'!#REF!</definedName>
    <definedName name="BExBDJS9TUEU8Z84IV59E5V4T8K6" localSheetId="0" hidden="1">'[17]DRE Analyzer'!#REF!</definedName>
    <definedName name="BExBDJS9TUEU8Z84IV59E5V4T8K6" localSheetId="1" hidden="1">'[17]DRE Analyzer'!#REF!</definedName>
    <definedName name="BExBDJS9TUEU8Z84IV59E5V4T8K6" hidden="1">'[17]DRE Analyzer'!#REF!</definedName>
    <definedName name="BExCS7ZPMHFJ4UJDAL8CQOLSZ13B" localSheetId="0" hidden="1">'[17]DRE Analyzer'!#REF!</definedName>
    <definedName name="BExCS7ZPMHFJ4UJDAL8CQOLSZ13B" localSheetId="1" hidden="1">'[17]DRE Analyzer'!#REF!</definedName>
    <definedName name="BExCS7ZPMHFJ4UJDAL8CQOLSZ13B" hidden="1">'[17]DRE Analyzer'!#REF!</definedName>
    <definedName name="BExCSSDG3TM6TPKS19E9QYJEELZ6" localSheetId="0" hidden="1">'[17]DRE Analyzer'!#REF!</definedName>
    <definedName name="BExCSSDG3TM6TPKS19E9QYJEELZ6" localSheetId="1" hidden="1">'[17]DRE Analyzer'!#REF!</definedName>
    <definedName name="BExCSSDG3TM6TPKS19E9QYJEELZ6" hidden="1">'[17]DRE Analyzer'!#REF!</definedName>
    <definedName name="BExCT4NSDT61OCH04Y2QIFIOP75H" localSheetId="0" hidden="1">'[17]DRE Analyzer'!#REF!</definedName>
    <definedName name="BExCT4NSDT61OCH04Y2QIFIOP75H" localSheetId="1" hidden="1">'[17]DRE Analyzer'!#REF!</definedName>
    <definedName name="BExCT4NSDT61OCH04Y2QIFIOP75H" hidden="1">'[17]DRE Analyzer'!#REF!</definedName>
    <definedName name="BExCU0A1V6NMZQ9ASYJ8QIVQ5UR2" localSheetId="0" hidden="1">'[17]DRE Analyzer'!#REF!</definedName>
    <definedName name="BExCU0A1V6NMZQ9ASYJ8QIVQ5UR2" localSheetId="1" hidden="1">'[17]DRE Analyzer'!#REF!</definedName>
    <definedName name="BExCU0A1V6NMZQ9ASYJ8QIVQ5UR2" hidden="1">'[17]DRE Analyzer'!#REF!</definedName>
    <definedName name="BExCVZ5PN4V6MRBZ04PZJW3GEF8S" localSheetId="0" hidden="1">'[17]DRE Analyzer'!#REF!</definedName>
    <definedName name="BExCVZ5PN4V6MRBZ04PZJW3GEF8S" localSheetId="1" hidden="1">'[17]DRE Analyzer'!#REF!</definedName>
    <definedName name="BExCVZ5PN4V6MRBZ04PZJW3GEF8S" hidden="1">'[17]DRE Analyzer'!#REF!</definedName>
    <definedName name="BExCX2KGRZBRVLZNM8SUSIE6A0RL" localSheetId="0" hidden="1">'[17]DRE Analyzer'!#REF!</definedName>
    <definedName name="BExCX2KGRZBRVLZNM8SUSIE6A0RL" localSheetId="1" hidden="1">'[17]DRE Analyzer'!#REF!</definedName>
    <definedName name="BExCX2KGRZBRVLZNM8SUSIE6A0RL" hidden="1">'[17]DRE Analyzer'!#REF!</definedName>
    <definedName name="BExCYUK0I3UEXZNFDW71G6Z6D8XR" localSheetId="0" hidden="1">'[17]DRE Analyzer'!#REF!</definedName>
    <definedName name="BExCYUK0I3UEXZNFDW71G6Z6D8XR" localSheetId="1" hidden="1">'[17]DRE Analyzer'!#REF!</definedName>
    <definedName name="BExCYUK0I3UEXZNFDW71G6Z6D8XR" hidden="1">'[17]DRE Analyzer'!#REF!</definedName>
    <definedName name="BExD2CFHIRMBKN5KXE5QP4XXEWFS" localSheetId="0" hidden="1">'[17]DRE Analyzer'!#REF!</definedName>
    <definedName name="BExD2CFHIRMBKN5KXE5QP4XXEWFS" localSheetId="1" hidden="1">'[17]DRE Analyzer'!#REF!</definedName>
    <definedName name="BExD2CFHIRMBKN5KXE5QP4XXEWFS" hidden="1">'[17]DRE Analyzer'!#REF!</definedName>
    <definedName name="BExD3F368X5S25MWSUNIV57RDB57" localSheetId="0" hidden="1">'[17]DRE Analyzer'!#REF!</definedName>
    <definedName name="BExD3F368X5S25MWSUNIV57RDB57" localSheetId="1" hidden="1">'[17]DRE Analyzer'!#REF!</definedName>
    <definedName name="BExD3F368X5S25MWSUNIV57RDB57" hidden="1">'[17]DRE Analyzer'!#REF!</definedName>
    <definedName name="BExD40O0CFTNJFOFMMM1KH0P7BUI" localSheetId="0" hidden="1">'[17]DRE Analyzer'!#REF!</definedName>
    <definedName name="BExD40O0CFTNJFOFMMM1KH0P7BUI" localSheetId="1" hidden="1">'[17]DRE Analyzer'!#REF!</definedName>
    <definedName name="BExD40O0CFTNJFOFMMM1KH0P7BUI" hidden="1">'[17]DRE Analyzer'!#REF!</definedName>
    <definedName name="BExD4H5GQWXBS6LUL3TSP36DVO38" localSheetId="0" hidden="1">'[17]DRE Analyzer'!#REF!</definedName>
    <definedName name="BExD4H5GQWXBS6LUL3TSP36DVO38" localSheetId="1" hidden="1">'[17]DRE Analyzer'!#REF!</definedName>
    <definedName name="BExD4H5GQWXBS6LUL3TSP36DVO38" hidden="1">'[17]DRE Analyzer'!#REF!</definedName>
    <definedName name="BExD4JJSS3QDBLABCJCHD45SRNPI" localSheetId="0" hidden="1">'[17]DRE Analyzer'!#REF!</definedName>
    <definedName name="BExD4JJSS3QDBLABCJCHD45SRNPI" localSheetId="1" hidden="1">'[17]DRE Analyzer'!#REF!</definedName>
    <definedName name="BExD4JJSS3QDBLABCJCHD45SRNPI" hidden="1">'[17]DRE Analyzer'!#REF!</definedName>
    <definedName name="BExD4R1I0MKF033I5LPUYIMTZ6E8" localSheetId="0" hidden="1">'[17]DRE Analyzer'!#REF!</definedName>
    <definedName name="BExD4R1I0MKF033I5LPUYIMTZ6E8" localSheetId="1" hidden="1">'[17]DRE Analyzer'!#REF!</definedName>
    <definedName name="BExD4R1I0MKF033I5LPUYIMTZ6E8" hidden="1">'[17]DRE Analyzer'!#REF!</definedName>
    <definedName name="BExD623C9LRX18BE0W2V6SZLQUXX" localSheetId="0" hidden="1">'[17]DRE Analyzer'!#REF!</definedName>
    <definedName name="BExD623C9LRX18BE0W2V6SZLQUXX" localSheetId="1" hidden="1">'[17]DRE Analyzer'!#REF!</definedName>
    <definedName name="BExD623C9LRX18BE0W2V6SZLQUXX" hidden="1">'[17]DRE Analyzer'!#REF!</definedName>
    <definedName name="BExD6GMP0LK8WKVWMIT1NNH8CHLF" localSheetId="0" hidden="1">'[17]DRE Analyzer'!#REF!</definedName>
    <definedName name="BExD6GMP0LK8WKVWMIT1NNH8CHLF" localSheetId="1" hidden="1">'[17]DRE Analyzer'!#REF!</definedName>
    <definedName name="BExD6GMP0LK8WKVWMIT1NNH8CHLF" hidden="1">'[17]DRE Analyzer'!#REF!</definedName>
    <definedName name="BExD7GAIGULTB3YHM1OS9RBQOTEC" localSheetId="0" hidden="1">'[17]DRE Analyzer'!#REF!</definedName>
    <definedName name="BExD7GAIGULTB3YHM1OS9RBQOTEC" localSheetId="1" hidden="1">'[17]DRE Analyzer'!#REF!</definedName>
    <definedName name="BExD7GAIGULTB3YHM1OS9RBQOTEC" hidden="1">'[17]DRE Analyzer'!#REF!</definedName>
    <definedName name="BExD7JQOJ35HGL8U2OCEI2P2JT7I" localSheetId="0" hidden="1">'[17]DRE Analyzer'!#REF!</definedName>
    <definedName name="BExD7JQOJ35HGL8U2OCEI2P2JT7I" localSheetId="1" hidden="1">'[17]DRE Analyzer'!#REF!</definedName>
    <definedName name="BExD7JQOJ35HGL8U2OCEI2P2JT7I" hidden="1">'[17]DRE Analyzer'!#REF!</definedName>
    <definedName name="BExD8OCLZMFN5K3VZYI4Q4ITVKUA" localSheetId="0" hidden="1">'[17]DRE Analyzer'!#REF!</definedName>
    <definedName name="BExD8OCLZMFN5K3VZYI4Q4ITVKUA" localSheetId="1" hidden="1">'[17]DRE Analyzer'!#REF!</definedName>
    <definedName name="BExD8OCLZMFN5K3VZYI4Q4ITVKUA" hidden="1">'[17]DRE Analyzer'!#REF!</definedName>
    <definedName name="BExEQB8ZWXO6IIGOEPWTLOJGE2NR" localSheetId="0" hidden="1">'[17]DRE Analyzer'!#REF!</definedName>
    <definedName name="BExEQB8ZWXO6IIGOEPWTLOJGE2NR" localSheetId="1" hidden="1">'[17]DRE Analyzer'!#REF!</definedName>
    <definedName name="BExEQB8ZWXO6IIGOEPWTLOJGE2NR" hidden="1">'[17]DRE Analyzer'!#REF!</definedName>
    <definedName name="BExERSANFNM1O7T65PC5MJ301YET" localSheetId="0" hidden="1">'[17]DRE Analyzer'!#REF!</definedName>
    <definedName name="BExERSANFNM1O7T65PC5MJ301YET" localSheetId="1" hidden="1">'[17]DRE Analyzer'!#REF!</definedName>
    <definedName name="BExERSANFNM1O7T65PC5MJ301YET" hidden="1">'[17]DRE Analyzer'!#REF!</definedName>
    <definedName name="BExERWCEBKQRYWRQLYJ4UCMMKTHG" localSheetId="0" hidden="1">'[17]DRE Analyzer'!#REF!</definedName>
    <definedName name="BExERWCEBKQRYWRQLYJ4UCMMKTHG" localSheetId="1" hidden="1">'[17]DRE Analyzer'!#REF!</definedName>
    <definedName name="BExERWCEBKQRYWRQLYJ4UCMMKTHG" hidden="1">'[17]DRE Analyzer'!#REF!</definedName>
    <definedName name="BExEX9HWY2G6928ZVVVQF77QCM2C" localSheetId="0" hidden="1">'[17]DRE Analyzer'!#REF!</definedName>
    <definedName name="BExEX9HWY2G6928ZVVVQF77QCM2C" localSheetId="1" hidden="1">'[17]DRE Analyzer'!#REF!</definedName>
    <definedName name="BExEX9HWY2G6928ZVVVQF77QCM2C" hidden="1">'[17]DRE Analyzer'!#REF!</definedName>
    <definedName name="BExEXRBZ0DI9E2UFLLKYWGN66B61" localSheetId="0" hidden="1">'[17]DRE Analyzer'!#REF!</definedName>
    <definedName name="BExEXRBZ0DI9E2UFLLKYWGN66B61" localSheetId="1" hidden="1">'[17]DRE Analyzer'!#REF!</definedName>
    <definedName name="BExEXRBZ0DI9E2UFLLKYWGN66B61" hidden="1">'[17]DRE Analyzer'!#REF!</definedName>
    <definedName name="BExF0ZRI7W4RSLIDLHTSM0AWXO3S" localSheetId="0" hidden="1">'[17]DRE Analyzer'!#REF!</definedName>
    <definedName name="BExF0ZRI7W4RSLIDLHTSM0AWXO3S" localSheetId="1" hidden="1">'[17]DRE Analyzer'!#REF!</definedName>
    <definedName name="BExF0ZRI7W4RSLIDLHTSM0AWXO3S" hidden="1">'[17]DRE Analyzer'!#REF!</definedName>
    <definedName name="BExF3NTC4BGZEM6B87TCFX277QCS" localSheetId="0" hidden="1">'[17]DRE Analyzer'!#REF!</definedName>
    <definedName name="BExF3NTC4BGZEM6B87TCFX277QCS" localSheetId="1" hidden="1">'[17]DRE Analyzer'!#REF!</definedName>
    <definedName name="BExF3NTC4BGZEM6B87TCFX277QCS" hidden="1">'[17]DRE Analyzer'!#REF!</definedName>
    <definedName name="BExF42SSBVPMLK2UB3B7FPEIY9TU" localSheetId="0" hidden="1">'[17]DRE Analyzer'!#REF!</definedName>
    <definedName name="BExF42SSBVPMLK2UB3B7FPEIY9TU" localSheetId="1" hidden="1">'[17]DRE Analyzer'!#REF!</definedName>
    <definedName name="BExF42SSBVPMLK2UB3B7FPEIY9TU" hidden="1">'[17]DRE Analyzer'!#REF!</definedName>
    <definedName name="BExF4PVMZYV36E8HOYY06J81AMBI" localSheetId="0" hidden="1">'[17]DRE Analyzer'!#REF!</definedName>
    <definedName name="BExF4PVMZYV36E8HOYY06J81AMBI" localSheetId="1" hidden="1">'[17]DRE Analyzer'!#REF!</definedName>
    <definedName name="BExF4PVMZYV36E8HOYY06J81AMBI" hidden="1">'[17]DRE Analyzer'!#REF!</definedName>
    <definedName name="BExF5ZFO2A29GHWR5ES64Z9OS16J" localSheetId="0" hidden="1">'[17]DRE Analyzer'!#REF!</definedName>
    <definedName name="BExF5ZFO2A29GHWR5ES64Z9OS16J" localSheetId="1" hidden="1">'[17]DRE Analyzer'!#REF!</definedName>
    <definedName name="BExF5ZFO2A29GHWR5ES64Z9OS16J" hidden="1">'[17]DRE Analyzer'!#REF!</definedName>
    <definedName name="BExF67O951CF8UJF3KBDNR0E83C1" localSheetId="0" hidden="1">'[17]DRE Analyzer'!#REF!</definedName>
    <definedName name="BExF67O951CF8UJF3KBDNR0E83C1" localSheetId="1" hidden="1">'[17]DRE Analyzer'!#REF!</definedName>
    <definedName name="BExF67O951CF8UJF3KBDNR0E83C1" hidden="1">'[17]DRE Analyzer'!#REF!</definedName>
    <definedName name="BExF6GNYXWY8A0SY4PW1B6KJMMTM" localSheetId="0" hidden="1">'[17]DRE Analyzer'!#REF!</definedName>
    <definedName name="BExF6GNYXWY8A0SY4PW1B6KJMMTM" localSheetId="1" hidden="1">'[17]DRE Analyzer'!#REF!</definedName>
    <definedName name="BExF6GNYXWY8A0SY4PW1B6KJMMTM" hidden="1">'[17]DRE Analyzer'!#REF!</definedName>
    <definedName name="BExF7K88K7ASGV6RAOAGH52G04VR" localSheetId="0" hidden="1">'[17]DRE Analyzer'!#REF!</definedName>
    <definedName name="BExF7K88K7ASGV6RAOAGH52G04VR" localSheetId="1" hidden="1">'[17]DRE Analyzer'!#REF!</definedName>
    <definedName name="BExF7K88K7ASGV6RAOAGH52G04VR" hidden="1">'[17]DRE Analyzer'!#REF!</definedName>
    <definedName name="BExGL97US0Y3KXXASUTVR26XLT70" localSheetId="0" hidden="1">'[17]DRE Analyzer'!#REF!</definedName>
    <definedName name="BExGL97US0Y3KXXASUTVR26XLT70" localSheetId="1" hidden="1">'[17]DRE Analyzer'!#REF!</definedName>
    <definedName name="BExGL97US0Y3KXXASUTVR26XLT70" hidden="1">'[17]DRE Analyzer'!#REF!</definedName>
    <definedName name="BExGMJDGIH0MEPC2TUSFUCY2ROTB" localSheetId="0" hidden="1">'[17]DRE Analyzer'!#REF!</definedName>
    <definedName name="BExGMJDGIH0MEPC2TUSFUCY2ROTB" localSheetId="1" hidden="1">'[17]DRE Analyzer'!#REF!</definedName>
    <definedName name="BExGMJDGIH0MEPC2TUSFUCY2ROTB" hidden="1">'[17]DRE Analyzer'!#REF!</definedName>
    <definedName name="BExGNDSIMTHOCXXG6QOGR6DA8SGG" localSheetId="0" hidden="1">'[17]DRE Analyzer'!#REF!</definedName>
    <definedName name="BExGNDSIMTHOCXXG6QOGR6DA8SGG" localSheetId="1" hidden="1">'[17]DRE Analyzer'!#REF!</definedName>
    <definedName name="BExGNDSIMTHOCXXG6QOGR6DA8SGG" hidden="1">'[17]DRE Analyzer'!#REF!</definedName>
    <definedName name="BExGNN2YQ9BDAZXT2GLCSAPXKIM7" localSheetId="0" hidden="1">'[17]DRE Analyzer'!#REF!</definedName>
    <definedName name="BExGNN2YQ9BDAZXT2GLCSAPXKIM7" localSheetId="1" hidden="1">'[17]DRE Analyzer'!#REF!</definedName>
    <definedName name="BExGNN2YQ9BDAZXT2GLCSAPXKIM7" hidden="1">'[17]DRE Analyzer'!#REF!</definedName>
    <definedName name="BExGNZO44DEG8CGIDYSEGDUQ531R" localSheetId="0" hidden="1">'[17]DRE Analyzer'!#REF!</definedName>
    <definedName name="BExGNZO44DEG8CGIDYSEGDUQ531R" localSheetId="1" hidden="1">'[17]DRE Analyzer'!#REF!</definedName>
    <definedName name="BExGNZO44DEG8CGIDYSEGDUQ531R" hidden="1">'[17]DRE Analyzer'!#REF!</definedName>
    <definedName name="BExGO2YUBOVLYHY1QSIHRE1KLAFV" localSheetId="0" hidden="1">'[17]DRE Analyzer'!#REF!</definedName>
    <definedName name="BExGO2YUBOVLYHY1QSIHRE1KLAFV" localSheetId="1" hidden="1">'[17]DRE Analyzer'!#REF!</definedName>
    <definedName name="BExGO2YUBOVLYHY1QSIHRE1KLAFV" hidden="1">'[17]DRE Analyzer'!#REF!</definedName>
    <definedName name="BExGODAZKJ9EXMQZNQR5YDBSS525" localSheetId="0" hidden="1">'[17]DRE Analyzer'!#REF!</definedName>
    <definedName name="BExGODAZKJ9EXMQZNQR5YDBSS525" localSheetId="1" hidden="1">'[17]DRE Analyzer'!#REF!</definedName>
    <definedName name="BExGODAZKJ9EXMQZNQR5YDBSS525" hidden="1">'[17]DRE Analyzer'!#REF!</definedName>
    <definedName name="BExGQ36ZOMR9GV8T05M605MMOY3Y" localSheetId="0" hidden="1">'[17]DRE Analyzer'!#REF!</definedName>
    <definedName name="BExGQ36ZOMR9GV8T05M605MMOY3Y" localSheetId="1" hidden="1">'[17]DRE Analyzer'!#REF!</definedName>
    <definedName name="BExGQ36ZOMR9GV8T05M605MMOY3Y" hidden="1">'[17]DRE Analyzer'!#REF!</definedName>
    <definedName name="BExGQX0H4EZMXBJTKJJE4ICJWN5O" localSheetId="0" hidden="1">'[17]DRE Analyzer'!#REF!</definedName>
    <definedName name="BExGQX0H4EZMXBJTKJJE4ICJWN5O" localSheetId="1" hidden="1">'[17]DRE Analyzer'!#REF!</definedName>
    <definedName name="BExGQX0H4EZMXBJTKJJE4ICJWN5O" hidden="1">'[17]DRE Analyzer'!#REF!</definedName>
    <definedName name="BExGSQY65LH1PCKKM5WHDW83F35O" localSheetId="0" hidden="1">'[17]DRE Analyzer'!#REF!</definedName>
    <definedName name="BExGSQY65LH1PCKKM5WHDW83F35O" localSheetId="1" hidden="1">'[17]DRE Analyzer'!#REF!</definedName>
    <definedName name="BExGSQY65LH1PCKKM5WHDW83F35O" hidden="1">'[17]DRE Analyzer'!#REF!</definedName>
    <definedName name="BExGT0DZJB6LSF6L693UUB9EY1VQ" localSheetId="0" hidden="1">'[17]DRE Analyzer'!#REF!</definedName>
    <definedName name="BExGT0DZJB6LSF6L693UUB9EY1VQ" localSheetId="1" hidden="1">'[17]DRE Analyzer'!#REF!</definedName>
    <definedName name="BExGT0DZJB6LSF6L693UUB9EY1VQ" hidden="1">'[17]DRE Analyzer'!#REF!</definedName>
    <definedName name="BExGTIYX3OWPIINOGY1E4QQYSKHP" localSheetId="0" hidden="1">'[17]DRE Analyzer'!#REF!</definedName>
    <definedName name="BExGTIYX3OWPIINOGY1E4QQYSKHP" localSheetId="1" hidden="1">'[17]DRE Analyzer'!#REF!</definedName>
    <definedName name="BExGTIYX3OWPIINOGY1E4QQYSKHP" hidden="1">'[17]DRE Analyzer'!#REF!</definedName>
    <definedName name="BExGUDDZXFFQHAF4UZF8ZB1HO7H6" localSheetId="0" hidden="1">'[17]DRE Analyzer'!#REF!</definedName>
    <definedName name="BExGUDDZXFFQHAF4UZF8ZB1HO7H6" localSheetId="1" hidden="1">'[17]DRE Analyzer'!#REF!</definedName>
    <definedName name="BExGUDDZXFFQHAF4UZF8ZB1HO7H6" hidden="1">'[17]DRE Analyzer'!#REF!</definedName>
    <definedName name="BExGUM8D91UNPCOO4TKP9FGX85TF" localSheetId="0" hidden="1">'[17]DRE Analyzer'!#REF!</definedName>
    <definedName name="BExGUM8D91UNPCOO4TKP9FGX85TF" localSheetId="1" hidden="1">'[17]DRE Analyzer'!#REF!</definedName>
    <definedName name="BExGUM8D91UNPCOO4TKP9FGX85TF" hidden="1">'[17]DRE Analyzer'!#REF!</definedName>
    <definedName name="BExGWEO0JDG84NYLEAV5NSOAGMJZ" localSheetId="0" hidden="1">'[17]DRE Analyzer'!#REF!</definedName>
    <definedName name="BExGWEO0JDG84NYLEAV5NSOAGMJZ" localSheetId="1" hidden="1">'[17]DRE Analyzer'!#REF!</definedName>
    <definedName name="BExGWEO0JDG84NYLEAV5NSOAGMJZ" hidden="1">'[17]DRE Analyzer'!#REF!</definedName>
    <definedName name="BExGWNCXLCRTLBVMTXYJ5PHQI6SS" localSheetId="0" hidden="1">'[17]DRE Analyzer'!#REF!</definedName>
    <definedName name="BExGWNCXLCRTLBVMTXYJ5PHQI6SS" localSheetId="1" hidden="1">'[17]DRE Analyzer'!#REF!</definedName>
    <definedName name="BExGWNCXLCRTLBVMTXYJ5PHQI6SS" hidden="1">'[17]DRE Analyzer'!#REF!</definedName>
    <definedName name="BExGX7FTB1CKAT5HUW6H531FIY6I" localSheetId="0" hidden="1">'[17]DRE Analyzer'!#REF!</definedName>
    <definedName name="BExGX7FTB1CKAT5HUW6H531FIY6I" localSheetId="1" hidden="1">'[17]DRE Analyzer'!#REF!</definedName>
    <definedName name="BExGX7FTB1CKAT5HUW6H531FIY6I" hidden="1">'[17]DRE Analyzer'!#REF!</definedName>
    <definedName name="BExH02ZD6VAY1KQLAQYBBI6WWIZB" localSheetId="0" hidden="1">'[17]DRE Analyzer'!#REF!</definedName>
    <definedName name="BExH02ZD6VAY1KQLAQYBBI6WWIZB" localSheetId="1" hidden="1">'[17]DRE Analyzer'!#REF!</definedName>
    <definedName name="BExH02ZD6VAY1KQLAQYBBI6WWIZB" hidden="1">'[17]DRE Analyzer'!#REF!</definedName>
    <definedName name="BExH0WNJAKTJRCKMTX8O4KNMIIJM" localSheetId="0" hidden="1">'[17]DRE Analyzer'!#REF!</definedName>
    <definedName name="BExH0WNJAKTJRCKMTX8O4KNMIIJM" localSheetId="1" hidden="1">'[17]DRE Analyzer'!#REF!</definedName>
    <definedName name="BExH0WNJAKTJRCKMTX8O4KNMIIJM" hidden="1">'[17]DRE Analyzer'!#REF!</definedName>
    <definedName name="BExH1FDTQXR9QQ31WDB7OPXU7MPT" localSheetId="0" hidden="1">'[17]DRE Analyzer'!#REF!</definedName>
    <definedName name="BExH1FDTQXR9QQ31WDB7OPXU7MPT" localSheetId="1" hidden="1">'[17]DRE Analyzer'!#REF!</definedName>
    <definedName name="BExH1FDTQXR9QQ31WDB7OPXU7MPT" hidden="1">'[17]DRE Analyzer'!#REF!</definedName>
    <definedName name="BExH2ZA0SZ4SSITL50NA8LZ3OEX6" localSheetId="0" hidden="1">'[17]DRE Analyzer'!#REF!</definedName>
    <definedName name="BExH2ZA0SZ4SSITL50NA8LZ3OEX6" localSheetId="1" hidden="1">'[17]DRE Analyzer'!#REF!</definedName>
    <definedName name="BExH2ZA0SZ4SSITL50NA8LZ3OEX6" hidden="1">'[17]DRE Analyzer'!#REF!</definedName>
    <definedName name="BExIGWT86FPOEYTI8GXCGU5Y3KGK" localSheetId="0" hidden="1">'[17]DRE Analyzer'!#REF!</definedName>
    <definedName name="BExIGWT86FPOEYTI8GXCGU5Y3KGK" localSheetId="1" hidden="1">'[17]DRE Analyzer'!#REF!</definedName>
    <definedName name="BExIGWT86FPOEYTI8GXCGU5Y3KGK" hidden="1">'[17]DRE Analyzer'!#REF!</definedName>
    <definedName name="BExIJFGZJ5ED9D6KAY4PGQYLELAX" localSheetId="0" hidden="1">'[17]DRE Analyzer'!#REF!</definedName>
    <definedName name="BExIJFGZJ5ED9D6KAY4PGQYLELAX" localSheetId="1" hidden="1">'[17]DRE Analyzer'!#REF!</definedName>
    <definedName name="BExIJFGZJ5ED9D6KAY4PGQYLELAX" hidden="1">'[17]DRE Analyzer'!#REF!</definedName>
    <definedName name="BExILG5F338C0FFLMVOKMKF8X5ZP" localSheetId="0" hidden="1">'[17]DRE Analyzer'!#REF!</definedName>
    <definedName name="BExILG5F338C0FFLMVOKMKF8X5ZP" localSheetId="1" hidden="1">'[17]DRE Analyzer'!#REF!</definedName>
    <definedName name="BExILG5F338C0FFLMVOKMKF8X5ZP" hidden="1">'[17]DRE Analyzer'!#REF!</definedName>
    <definedName name="BExINLX401ZKEGWU168DS4JUM2J6" localSheetId="0" hidden="1">'[17]DRE Analyzer'!#REF!</definedName>
    <definedName name="BExINLX401ZKEGWU168DS4JUM2J6" localSheetId="1" hidden="1">'[17]DRE Analyzer'!#REF!</definedName>
    <definedName name="BExINLX401ZKEGWU168DS4JUM2J6" hidden="1">'[17]DRE Analyzer'!#REF!</definedName>
    <definedName name="BExINMYYJO1FTV1CZF6O5XCFAMQX" localSheetId="0" hidden="1">'[17]DRE Analyzer'!#REF!</definedName>
    <definedName name="BExINMYYJO1FTV1CZF6O5XCFAMQX" localSheetId="1" hidden="1">'[17]DRE Analyzer'!#REF!</definedName>
    <definedName name="BExINMYYJO1FTV1CZF6O5XCFAMQX" hidden="1">'[17]DRE Analyzer'!#REF!</definedName>
    <definedName name="BExIPDLT8JYAMGE5HTN4D1YHZF3V" localSheetId="0" hidden="1">'[17]DRE Analyzer'!#REF!</definedName>
    <definedName name="BExIPDLT8JYAMGE5HTN4D1YHZF3V" localSheetId="1" hidden="1">'[17]DRE Analyzer'!#REF!</definedName>
    <definedName name="BExIPDLT8JYAMGE5HTN4D1YHZF3V" hidden="1">'[17]DRE Analyzer'!#REF!</definedName>
    <definedName name="BExIPYAAOZP764DQYX0K3FGLP313" localSheetId="0" hidden="1">'[17]DRE Analyzer'!#REF!</definedName>
    <definedName name="BExIPYAAOZP764DQYX0K3FGLP313" localSheetId="1" hidden="1">'[17]DRE Analyzer'!#REF!</definedName>
    <definedName name="BExIPYAAOZP764DQYX0K3FGLP313" hidden="1">'[17]DRE Analyzer'!#REF!</definedName>
    <definedName name="BExIUUT2MHIOV6R3WHA0DPM1KBKY" localSheetId="0" hidden="1">'[17]DRE Analyzer'!#REF!</definedName>
    <definedName name="BExIUUT2MHIOV6R3WHA0DPM1KBKY" localSheetId="1" hidden="1">'[17]DRE Analyzer'!#REF!</definedName>
    <definedName name="BExIUUT2MHIOV6R3WHA0DPM1KBKY" hidden="1">'[17]DRE Analyzer'!#REF!</definedName>
    <definedName name="BExIVYTFI35KNR2XSA6N8OJYUTUR" localSheetId="0" hidden="1">'[17]DRE Analyzer'!#REF!</definedName>
    <definedName name="BExIVYTFI35KNR2XSA6N8OJYUTUR" localSheetId="1" hidden="1">'[17]DRE Analyzer'!#REF!</definedName>
    <definedName name="BExIVYTFI35KNR2XSA6N8OJYUTUR" hidden="1">'[17]DRE Analyzer'!#REF!</definedName>
    <definedName name="BExIWG1W7XP9DFYYSZAIOSHM0QLQ" localSheetId="0" hidden="1">'[17]DRE Analyzer'!#REF!</definedName>
    <definedName name="BExIWG1W7XP9DFYYSZAIOSHM0QLQ" localSheetId="1" hidden="1">'[17]DRE Analyzer'!#REF!</definedName>
    <definedName name="BExIWG1W7XP9DFYYSZAIOSHM0QLQ" hidden="1">'[17]DRE Analyzer'!#REF!</definedName>
    <definedName name="BExIYI2RH0K4225XO970K2IQ1E79" localSheetId="0" hidden="1">'[17]DRE Analyzer'!#REF!</definedName>
    <definedName name="BExIYI2RH0K4225XO970K2IQ1E79" localSheetId="1" hidden="1">'[17]DRE Analyzer'!#REF!</definedName>
    <definedName name="BExIYI2RH0K4225XO970K2IQ1E79" hidden="1">'[17]DRE Analyzer'!#REF!</definedName>
    <definedName name="BExJ08KBRR2XMWW3VZMPSQKXHZUH" localSheetId="0" hidden="1">'[17]DRE Analyzer'!#REF!</definedName>
    <definedName name="BExJ08KBRR2XMWW3VZMPSQKXHZUH" localSheetId="1" hidden="1">'[17]DRE Analyzer'!#REF!</definedName>
    <definedName name="BExJ08KBRR2XMWW3VZMPSQKXHZUH" hidden="1">'[17]DRE Analyzer'!#REF!</definedName>
    <definedName name="BExKI4076KXCDE5KXL79KT36OKLO" localSheetId="0" hidden="1">'[17]DRE Analyzer'!#REF!</definedName>
    <definedName name="BExKI4076KXCDE5KXL79KT36OKLO" localSheetId="1" hidden="1">'[17]DRE Analyzer'!#REF!</definedName>
    <definedName name="BExKI4076KXCDE5KXL79KT36OKLO" hidden="1">'[17]DRE Analyzer'!#REF!</definedName>
    <definedName name="BExKKQ3ZWADYV03YHMXDOAMU90EB" localSheetId="0" hidden="1">'[17]DRE Analyzer'!#REF!</definedName>
    <definedName name="BExKKQ3ZWADYV03YHMXDOAMU90EB" localSheetId="1" hidden="1">'[17]DRE Analyzer'!#REF!</definedName>
    <definedName name="BExKKQ3ZWADYV03YHMXDOAMU90EB" hidden="1">'[17]DRE Analyzer'!#REF!</definedName>
    <definedName name="BExKPLQJX0HJ8OTXBXH9IC9J2V0W" localSheetId="0" hidden="1">'[17]DRE Analyzer'!#REF!</definedName>
    <definedName name="BExKPLQJX0HJ8OTXBXH9IC9J2V0W" localSheetId="1" hidden="1">'[17]DRE Analyzer'!#REF!</definedName>
    <definedName name="BExKPLQJX0HJ8OTXBXH9IC9J2V0W" hidden="1">'[17]DRE Analyzer'!#REF!</definedName>
    <definedName name="BExKQJGAAWNM3NT19E9I0CQDBTU0" localSheetId="0" hidden="1">'[17]DRE Analyzer'!#REF!</definedName>
    <definedName name="BExKQJGAAWNM3NT19E9I0CQDBTU0" localSheetId="1" hidden="1">'[17]DRE Analyzer'!#REF!</definedName>
    <definedName name="BExKQJGAAWNM3NT19E9I0CQDBTU0" hidden="1">'[17]DRE Analyzer'!#REF!</definedName>
    <definedName name="BExKVFZ3ZZGIC1QI8XN6BYFWN0ZY" localSheetId="0" hidden="1">'[17]DRE Analyzer'!#REF!</definedName>
    <definedName name="BExKVFZ3ZZGIC1QI8XN6BYFWN0ZY" localSheetId="1" hidden="1">'[17]DRE Analyzer'!#REF!</definedName>
    <definedName name="BExKVFZ3ZZGIC1QI8XN6BYFWN0ZY" hidden="1">'[17]DRE Analyzer'!#REF!</definedName>
    <definedName name="BExM9OG182RP30MY23PG49LVPZ1C" localSheetId="0" hidden="1">'[17]DRE Analyzer'!#REF!</definedName>
    <definedName name="BExM9OG182RP30MY23PG49LVPZ1C" localSheetId="1" hidden="1">'[17]DRE Analyzer'!#REF!</definedName>
    <definedName name="BExM9OG182RP30MY23PG49LVPZ1C" hidden="1">'[17]DRE Analyzer'!#REF!</definedName>
    <definedName name="BExMALEWFUEM8Y686IT03ECURUBR" localSheetId="0" hidden="1">'[17]DRE Analyzer'!#REF!</definedName>
    <definedName name="BExMALEWFUEM8Y686IT03ECURUBR" localSheetId="1" hidden="1">'[17]DRE Analyzer'!#REF!</definedName>
    <definedName name="BExMALEWFUEM8Y686IT03ECURUBR" hidden="1">'[17]DRE Analyzer'!#REF!</definedName>
    <definedName name="BExMBYPQDG9AYDQ5E8IECVFREPO6" localSheetId="0" hidden="1">'[17]DRE Analyzer'!#REF!</definedName>
    <definedName name="BExMBYPQDG9AYDQ5E8IECVFREPO6" localSheetId="1" hidden="1">'[17]DRE Analyzer'!#REF!</definedName>
    <definedName name="BExMBYPQDG9AYDQ5E8IECVFREPO6" hidden="1">'[17]DRE Analyzer'!#REF!</definedName>
    <definedName name="BExMCA96YR10V72G2R0SCIKPZLIZ" localSheetId="0" hidden="1">'[17]DRE Analyzer'!#REF!</definedName>
    <definedName name="BExMCA96YR10V72G2R0SCIKPZLIZ" localSheetId="1" hidden="1">'[17]DRE Analyzer'!#REF!</definedName>
    <definedName name="BExMCA96YR10V72G2R0SCIKPZLIZ" hidden="1">'[17]DRE Analyzer'!#REF!</definedName>
    <definedName name="BExMCFSQFSEMPY5IXDIRKZDASDBR" localSheetId="0" hidden="1">'[17]DRE Analyzer'!#REF!</definedName>
    <definedName name="BExMCFSQFSEMPY5IXDIRKZDASDBR" localSheetId="1" hidden="1">'[17]DRE Analyzer'!#REF!</definedName>
    <definedName name="BExMCFSQFSEMPY5IXDIRKZDASDBR" hidden="1">'[17]DRE Analyzer'!#REF!</definedName>
    <definedName name="BExMDGD1KQP7NNR78X2ZX4FCBQ1S" localSheetId="0" hidden="1">'[17]DRE Analyzer'!#REF!</definedName>
    <definedName name="BExMDGD1KQP7NNR78X2ZX4FCBQ1S" localSheetId="1" hidden="1">'[17]DRE Analyzer'!#REF!</definedName>
    <definedName name="BExMDGD1KQP7NNR78X2ZX4FCBQ1S" hidden="1">'[17]DRE Analyzer'!#REF!</definedName>
    <definedName name="BExMHOWPB34KPZ76M2KIX2C9R2VB" localSheetId="0" hidden="1">'[17]DRE Analyzer'!#REF!</definedName>
    <definedName name="BExMHOWPB34KPZ76M2KIX2C9R2VB" localSheetId="1" hidden="1">'[17]DRE Analyzer'!#REF!</definedName>
    <definedName name="BExMHOWPB34KPZ76M2KIX2C9R2VB" hidden="1">'[17]DRE Analyzer'!#REF!</definedName>
    <definedName name="BExMI3AJ9477KDL4T9DHET4LJJTW" localSheetId="0" hidden="1">'[17]DRE Analyzer'!#REF!</definedName>
    <definedName name="BExMI3AJ9477KDL4T9DHET4LJJTW" localSheetId="1" hidden="1">'[17]DRE Analyzer'!#REF!</definedName>
    <definedName name="BExMI3AJ9477KDL4T9DHET4LJJTW" hidden="1">'[17]DRE Analyzer'!#REF!</definedName>
    <definedName name="BExMIBOOZU40JS3F89OMPSRCE9MM" localSheetId="0" hidden="1">'[17]DRE Analyzer'!#REF!</definedName>
    <definedName name="BExMIBOOZU40JS3F89OMPSRCE9MM" localSheetId="1" hidden="1">'[17]DRE Analyzer'!#REF!</definedName>
    <definedName name="BExMIBOOZU40JS3F89OMPSRCE9MM" hidden="1">'[17]DRE Analyzer'!#REF!</definedName>
    <definedName name="BExMIV0KC8555D5E42ZGWG15Y0MO" localSheetId="0" hidden="1">'[17]DRE Analyzer'!#REF!</definedName>
    <definedName name="BExMIV0KC8555D5E42ZGWG15Y0MO" localSheetId="1" hidden="1">'[17]DRE Analyzer'!#REF!</definedName>
    <definedName name="BExMIV0KC8555D5E42ZGWG15Y0MO" hidden="1">'[17]DRE Analyzer'!#REF!</definedName>
    <definedName name="BExMKUN3WPECJR2XRID2R7GZRGNX" localSheetId="0" hidden="1">'[17]DRE Analyzer'!#REF!</definedName>
    <definedName name="BExMKUN3WPECJR2XRID2R7GZRGNX" localSheetId="1" hidden="1">'[17]DRE Analyzer'!#REF!</definedName>
    <definedName name="BExMKUN3WPECJR2XRID2R7GZRGNX" hidden="1">'[17]DRE Analyzer'!#REF!</definedName>
    <definedName name="BExMKZ535P011X4TNV16GCOH4H21" localSheetId="0" hidden="1">'[17]DRE Analyzer'!#REF!</definedName>
    <definedName name="BExMKZ535P011X4TNV16GCOH4H21" localSheetId="1" hidden="1">'[17]DRE Analyzer'!#REF!</definedName>
    <definedName name="BExMKZ535P011X4TNV16GCOH4H21" hidden="1">'[17]DRE Analyzer'!#REF!</definedName>
    <definedName name="BExMLVI7UORSHM9FMO8S2EI0TMTS" localSheetId="0" hidden="1">'[17]DRE Analyzer'!#REF!</definedName>
    <definedName name="BExMLVI7UORSHM9FMO8S2EI0TMTS" localSheetId="1" hidden="1">'[17]DRE Analyzer'!#REF!</definedName>
    <definedName name="BExMLVI7UORSHM9FMO8S2EI0TMTS" hidden="1">'[17]DRE Analyzer'!#REF!</definedName>
    <definedName name="BExMM5UCOT2HSSN0ZIPZW55GSOVO" localSheetId="0" hidden="1">'[17]DRE Analyzer'!#REF!</definedName>
    <definedName name="BExMM5UCOT2HSSN0ZIPZW55GSOVO" localSheetId="1" hidden="1">'[17]DRE Analyzer'!#REF!</definedName>
    <definedName name="BExMM5UCOT2HSSN0ZIPZW55GSOVO" hidden="1">'[17]DRE Analyzer'!#REF!</definedName>
    <definedName name="BExMMNIZ2T7M22WECMUQXEF4NJ71" localSheetId="0" hidden="1">'[17]DRE Analyzer'!#REF!</definedName>
    <definedName name="BExMMNIZ2T7M22WECMUQXEF4NJ71" localSheetId="1" hidden="1">'[17]DRE Analyzer'!#REF!</definedName>
    <definedName name="BExMMNIZ2T7M22WECMUQXEF4NJ71" hidden="1">'[17]DRE Analyzer'!#REF!</definedName>
    <definedName name="BExMPSD77XQ3HA6A4FZOJK8G2JP3" localSheetId="0" hidden="1">'[17]DRE Analyzer'!#REF!</definedName>
    <definedName name="BExMPSD77XQ3HA6A4FZOJK8G2JP3" localSheetId="1" hidden="1">'[17]DRE Analyzer'!#REF!</definedName>
    <definedName name="BExMPSD77XQ3HA6A4FZOJK8G2JP3" hidden="1">'[17]DRE Analyzer'!#REF!</definedName>
    <definedName name="BExMQ71WHW50GVX45JU951AGPLFQ" localSheetId="0" hidden="1">'[17]DRE Analyzer'!#REF!</definedName>
    <definedName name="BExMQ71WHW50GVX45JU951AGPLFQ" localSheetId="1" hidden="1">'[17]DRE Analyzer'!#REF!</definedName>
    <definedName name="BExMQ71WHW50GVX45JU951AGPLFQ" hidden="1">'[17]DRE Analyzer'!#REF!</definedName>
    <definedName name="BExOBP0FKQ4SVR59FB48UNLKCOR6" localSheetId="0" hidden="1">'[17]DRE Analyzer'!#REF!</definedName>
    <definedName name="BExOBP0FKQ4SVR59FB48UNLKCOR6" localSheetId="1" hidden="1">'[17]DRE Analyzer'!#REF!</definedName>
    <definedName name="BExOBP0FKQ4SVR59FB48UNLKCOR6" hidden="1">'[17]DRE Analyzer'!#REF!</definedName>
    <definedName name="BExOFVLXVD6RVHSQO8KZOOACSV24" localSheetId="0" hidden="1">'[17]DRE Analyzer'!#REF!</definedName>
    <definedName name="BExOFVLXVD6RVHSQO8KZOOACSV24" localSheetId="1" hidden="1">'[17]DRE Analyzer'!#REF!</definedName>
    <definedName name="BExOFVLXVD6RVHSQO8KZOOACSV24" hidden="1">'[17]DRE Analyzer'!#REF!</definedName>
    <definedName name="BExOJXEUJJ9SYRJXKYYV2NCCDT2R" localSheetId="0" hidden="1">'[17]DRE Analyzer'!#REF!</definedName>
    <definedName name="BExOJXEUJJ9SYRJXKYYV2NCCDT2R" localSheetId="1" hidden="1">'[17]DRE Analyzer'!#REF!</definedName>
    <definedName name="BExOJXEUJJ9SYRJXKYYV2NCCDT2R" hidden="1">'[17]DRE Analyzer'!#REF!</definedName>
    <definedName name="BExOK0EQYM9JUMAGWOUN7QDH7VMZ" localSheetId="0" hidden="1">'[17]DRE Analyzer'!#REF!</definedName>
    <definedName name="BExOK0EQYM9JUMAGWOUN7QDH7VMZ" localSheetId="1" hidden="1">'[17]DRE Analyzer'!#REF!</definedName>
    <definedName name="BExOK0EQYM9JUMAGWOUN7QDH7VMZ" hidden="1">'[17]DRE Analyzer'!#REF!</definedName>
    <definedName name="BExOLICXFHJLILCJVFMJE5MGGWKR" localSheetId="0" hidden="1">'[17]DRE Analyzer'!#REF!</definedName>
    <definedName name="BExOLICXFHJLILCJVFMJE5MGGWKR" localSheetId="1" hidden="1">'[17]DRE Analyzer'!#REF!</definedName>
    <definedName name="BExOLICXFHJLILCJVFMJE5MGGWKR" hidden="1">'[17]DRE Analyzer'!#REF!</definedName>
    <definedName name="BExOMU0A6XMY48SZRYL4WQZD13BI" localSheetId="0" hidden="1">'[17]DRE Analyzer'!#REF!</definedName>
    <definedName name="BExOMU0A6XMY48SZRYL4WQZD13BI" localSheetId="1" hidden="1">'[17]DRE Analyzer'!#REF!</definedName>
    <definedName name="BExOMU0A6XMY48SZRYL4WQZD13BI" hidden="1">'[17]DRE Analyzer'!#REF!</definedName>
    <definedName name="BExQ2M841F5Z1BQYR8DG5FKK0LIU" localSheetId="0" hidden="1">'[17]DRE Analyzer'!#REF!</definedName>
    <definedName name="BExQ2M841F5Z1BQYR8DG5FKK0LIU" localSheetId="1" hidden="1">'[17]DRE Analyzer'!#REF!</definedName>
    <definedName name="BExQ2M841F5Z1BQYR8DG5FKK0LIU" hidden="1">'[17]DRE Analyzer'!#REF!</definedName>
    <definedName name="BExQ300G8I8TK45A0MVHV15422EU" localSheetId="0" hidden="1">'[17]DRE Analyzer'!#REF!</definedName>
    <definedName name="BExQ300G8I8TK45A0MVHV15422EU" localSheetId="1" hidden="1">'[17]DRE Analyzer'!#REF!</definedName>
    <definedName name="BExQ300G8I8TK45A0MVHV15422EU" hidden="1">'[17]DRE Analyzer'!#REF!</definedName>
    <definedName name="BExQ39R28MXSG2SEV956F0KZ20AN" localSheetId="0" hidden="1">'[17]DRE Analyzer'!#REF!</definedName>
    <definedName name="BExQ39R28MXSG2SEV956F0KZ20AN" localSheetId="1" hidden="1">'[17]DRE Analyzer'!#REF!</definedName>
    <definedName name="BExQ39R28MXSG2SEV956F0KZ20AN" hidden="1">'[17]DRE Analyzer'!#REF!</definedName>
    <definedName name="BExQ3D1P3M5Z3HLMEZ17E0BLEE4U" localSheetId="0" hidden="1">'[17]DRE Analyzer'!#REF!</definedName>
    <definedName name="BExQ3D1P3M5Z3HLMEZ17E0BLEE4U" localSheetId="1" hidden="1">'[17]DRE Analyzer'!#REF!</definedName>
    <definedName name="BExQ3D1P3M5Z3HLMEZ17E0BLEE4U" hidden="1">'[17]DRE Analyzer'!#REF!</definedName>
    <definedName name="BExQ42IU9MNDYLODP41DL6YTZMAR" localSheetId="0" hidden="1">'[17]DRE Analyzer'!#REF!</definedName>
    <definedName name="BExQ42IU9MNDYLODP41DL6YTZMAR" localSheetId="1" hidden="1">'[17]DRE Analyzer'!#REF!</definedName>
    <definedName name="BExQ42IU9MNDYLODP41DL6YTZMAR" hidden="1">'[17]DRE Analyzer'!#REF!</definedName>
    <definedName name="BExQ63793YQ9BH7JLCNRIATIGTRG" localSheetId="0" hidden="1">'[17]DRE Analyzer'!#REF!</definedName>
    <definedName name="BExQ63793YQ9BH7JLCNRIATIGTRG" localSheetId="1" hidden="1">'[17]DRE Analyzer'!#REF!</definedName>
    <definedName name="BExQ63793YQ9BH7JLCNRIATIGTRG" hidden="1">'[17]DRE Analyzer'!#REF!</definedName>
    <definedName name="BExQ7MY3U2Z1IZ71U5LJUD00VVB4" localSheetId="0" hidden="1">'[17]DRE Analyzer'!#REF!</definedName>
    <definedName name="BExQ7MY3U2Z1IZ71U5LJUD00VVB4" localSheetId="1" hidden="1">'[17]DRE Analyzer'!#REF!</definedName>
    <definedName name="BExQ7MY3U2Z1IZ71U5LJUD00VVB4" hidden="1">'[17]DRE Analyzer'!#REF!</definedName>
    <definedName name="BExQ7XL2Q1GVUFL1F9KK0K0EXMWG" localSheetId="0" hidden="1">'[17]DRE Analyzer'!#REF!</definedName>
    <definedName name="BExQ7XL2Q1GVUFL1F9KK0K0EXMWG" localSheetId="1" hidden="1">'[17]DRE Analyzer'!#REF!</definedName>
    <definedName name="BExQ7XL2Q1GVUFL1F9KK0K0EXMWG" hidden="1">'[17]DRE Analyzer'!#REF!</definedName>
    <definedName name="BExQ8A0RPE3IMIFIZLUE7KD2N21W" localSheetId="0" hidden="1">'[17]DRE Analyzer'!#REF!</definedName>
    <definedName name="BExQ8A0RPE3IMIFIZLUE7KD2N21W" localSheetId="1" hidden="1">'[17]DRE Analyzer'!#REF!</definedName>
    <definedName name="BExQ8A0RPE3IMIFIZLUE7KD2N21W" hidden="1">'[17]DRE Analyzer'!#REF!</definedName>
    <definedName name="BExQ8O3WEU8HNTTGKTW5T0QSKCLP" localSheetId="0" hidden="1">'[17]DRE Analyzer'!#REF!</definedName>
    <definedName name="BExQ8O3WEU8HNTTGKTW5T0QSKCLP" localSheetId="1" hidden="1">'[17]DRE Analyzer'!#REF!</definedName>
    <definedName name="BExQ8O3WEU8HNTTGKTW5T0QSKCLP" hidden="1">'[17]DRE Analyzer'!#REF!</definedName>
    <definedName name="BExQ9M4E2ACZOWWWP1JJIQO8AHUM" localSheetId="0" hidden="1">'[17]DRE Analyzer'!#REF!</definedName>
    <definedName name="BExQ9M4E2ACZOWWWP1JJIQO8AHUM" localSheetId="1" hidden="1">'[17]DRE Analyzer'!#REF!</definedName>
    <definedName name="BExQ9M4E2ACZOWWWP1JJIQO8AHUM" hidden="1">'[17]DRE Analyzer'!#REF!</definedName>
    <definedName name="BExQ9ZLYHWABXAA9NJDW8ZS0UQ9P" localSheetId="0" hidden="1">'[17]DRE Analyzer'!#REF!</definedName>
    <definedName name="BExQ9ZLYHWABXAA9NJDW8ZS0UQ9P" localSheetId="1" hidden="1">'[17]DRE Analyzer'!#REF!</definedName>
    <definedName name="BExQ9ZLYHWABXAA9NJDW8ZS0UQ9P" hidden="1">'[17]DRE Analyzer'!#REF!</definedName>
    <definedName name="BExQA324HSCK40ENJUT9CS9EC71B" localSheetId="0" hidden="1">'[17]DRE Analyzer'!#REF!</definedName>
    <definedName name="BExQA324HSCK40ENJUT9CS9EC71B" localSheetId="1" hidden="1">'[17]DRE Analyzer'!#REF!</definedName>
    <definedName name="BExQA324HSCK40ENJUT9CS9EC71B" hidden="1">'[17]DRE Analyzer'!#REF!</definedName>
    <definedName name="BExQAX0WXHFYUMB6XDMGQ9IS2IZ3" localSheetId="0" hidden="1">'[17]DRE Analyzer'!#REF!</definedName>
    <definedName name="BExQAX0WXHFYUMB6XDMGQ9IS2IZ3" localSheetId="1" hidden="1">'[17]DRE Analyzer'!#REF!</definedName>
    <definedName name="BExQAX0WXHFYUMB6XDMGQ9IS2IZ3" hidden="1">'[17]DRE Analyzer'!#REF!</definedName>
    <definedName name="BExQDE1B6U2Q9B73KBENABP71YM1" localSheetId="0" hidden="1">'[17]DRE Analyzer'!#REF!</definedName>
    <definedName name="BExQDE1B6U2Q9B73KBENABP71YM1" localSheetId="1" hidden="1">'[17]DRE Analyzer'!#REF!</definedName>
    <definedName name="BExQDE1B6U2Q9B73KBENABP71YM1" hidden="1">'[17]DRE Analyzer'!#REF!</definedName>
    <definedName name="BExQEMUA4HEFM4OVO8M8MA8PIAW1" localSheetId="0" hidden="1">'[17]DRE Analyzer'!#REF!</definedName>
    <definedName name="BExQEMUA4HEFM4OVO8M8MA8PIAW1" localSheetId="1" hidden="1">'[17]DRE Analyzer'!#REF!</definedName>
    <definedName name="BExQEMUA4HEFM4OVO8M8MA8PIAW1" hidden="1">'[17]DRE Analyzer'!#REF!</definedName>
    <definedName name="BExQFEK8NUD04X2OBRA275ADPSDL" localSheetId="0" hidden="1">'[17]DRE Analyzer'!#REF!</definedName>
    <definedName name="BExQFEK8NUD04X2OBRA275ADPSDL" localSheetId="1" hidden="1">'[17]DRE Analyzer'!#REF!</definedName>
    <definedName name="BExQFEK8NUD04X2OBRA275ADPSDL" hidden="1">'[17]DRE Analyzer'!#REF!</definedName>
    <definedName name="BExS6ITKSZFRR01YD5B0F676SYN7" localSheetId="0" hidden="1">'[17]DRE Analyzer'!#REF!</definedName>
    <definedName name="BExS6ITKSZFRR01YD5B0F676SYN7" localSheetId="1" hidden="1">'[17]DRE Analyzer'!#REF!</definedName>
    <definedName name="BExS6ITKSZFRR01YD5B0F676SYN7" hidden="1">'[17]DRE Analyzer'!#REF!</definedName>
    <definedName name="BExS81TE0EY44Y3W2M4Z4MGNP5OM" localSheetId="0" hidden="1">'[17]DRE Analyzer'!#REF!</definedName>
    <definedName name="BExS81TE0EY44Y3W2M4Z4MGNP5OM" localSheetId="1" hidden="1">'[17]DRE Analyzer'!#REF!</definedName>
    <definedName name="BExS81TE0EY44Y3W2M4Z4MGNP5OM" hidden="1">'[17]DRE Analyzer'!#REF!</definedName>
    <definedName name="BExSAY9CA9TFXQ9M9FBJRGJO9T9E" localSheetId="0" hidden="1">'[17]DRE Analyzer'!#REF!</definedName>
    <definedName name="BExSAY9CA9TFXQ9M9FBJRGJO9T9E" localSheetId="1" hidden="1">'[17]DRE Analyzer'!#REF!</definedName>
    <definedName name="BExSAY9CA9TFXQ9M9FBJRGJO9T9E" hidden="1">'[17]DRE Analyzer'!#REF!</definedName>
    <definedName name="BExSBMOS41ZRLWYLOU29V6Y7YORR" localSheetId="0" hidden="1">'[17]DRE Analyzer'!#REF!</definedName>
    <definedName name="BExSBMOS41ZRLWYLOU29V6Y7YORR" localSheetId="1" hidden="1">'[17]DRE Analyzer'!#REF!</definedName>
    <definedName name="BExSBMOS41ZRLWYLOU29V6Y7YORR" hidden="1">'[17]DRE Analyzer'!#REF!</definedName>
    <definedName name="BExSG9X3DU845PNXYJGGLBQY2UHG" localSheetId="0" hidden="1">'[17]DRE Analyzer'!#REF!</definedName>
    <definedName name="BExSG9X3DU845PNXYJGGLBQY2UHG" localSheetId="1" hidden="1">'[17]DRE Analyzer'!#REF!</definedName>
    <definedName name="BExSG9X3DU845PNXYJGGLBQY2UHG" hidden="1">'[17]DRE Analyzer'!#REF!</definedName>
    <definedName name="BExSGOAYG73SFWOPAQV80P710GID" localSheetId="0" hidden="1">'[17]DRE Analyzer'!#REF!</definedName>
    <definedName name="BExSGOAYG73SFWOPAQV80P710GID" localSheetId="1" hidden="1">'[17]DRE Analyzer'!#REF!</definedName>
    <definedName name="BExSGOAYG73SFWOPAQV80P710GID" hidden="1">'[17]DRE Analyzer'!#REF!</definedName>
    <definedName name="BExTTZNS2PBCR93C9IUW49UZ4I6T" localSheetId="0" hidden="1">'[17]DRE Analyzer'!#REF!</definedName>
    <definedName name="BExTTZNS2PBCR93C9IUW49UZ4I6T" localSheetId="1" hidden="1">'[17]DRE Analyzer'!#REF!</definedName>
    <definedName name="BExTTZNS2PBCR93C9IUW49UZ4I6T" hidden="1">'[17]DRE Analyzer'!#REF!</definedName>
    <definedName name="BExTUY9WNSJ91GV8CP0SKJTEIV82" localSheetId="0" hidden="1">'[17]DRE Analyzer'!#REF!</definedName>
    <definedName name="BExTUY9WNSJ91GV8CP0SKJTEIV82" localSheetId="1" hidden="1">'[17]DRE Analyzer'!#REF!</definedName>
    <definedName name="BExTUY9WNSJ91GV8CP0SKJTEIV82" hidden="1">'[17]DRE Analyzer'!#REF!</definedName>
    <definedName name="BExTVELZCF2YA5L6F23BYZZR6WHF" localSheetId="0" hidden="1">'[17]DRE Analyzer'!#REF!</definedName>
    <definedName name="BExTVELZCF2YA5L6F23BYZZR6WHF" localSheetId="1" hidden="1">'[17]DRE Analyzer'!#REF!</definedName>
    <definedName name="BExTVELZCF2YA5L6F23BYZZR6WHF" hidden="1">'[17]DRE Analyzer'!#REF!</definedName>
    <definedName name="BExTXJ6HBAIXMMWKZTJNFDYVZCAY" localSheetId="0" hidden="1">'[17]DRE Analyzer'!#REF!</definedName>
    <definedName name="BExTXJ6HBAIXMMWKZTJNFDYVZCAY" localSheetId="1" hidden="1">'[17]DRE Analyzer'!#REF!</definedName>
    <definedName name="BExTXJ6HBAIXMMWKZTJNFDYVZCAY" hidden="1">'[17]DRE Analyzer'!#REF!</definedName>
    <definedName name="BExTXT812NQT8GAEGH738U29BI0D" localSheetId="0" hidden="1">'[17]DRE Analyzer'!#REF!</definedName>
    <definedName name="BExTXT812NQT8GAEGH738U29BI0D" localSheetId="1" hidden="1">'[17]DRE Analyzer'!#REF!</definedName>
    <definedName name="BExTXT812NQT8GAEGH738U29BI0D" hidden="1">'[17]DRE Analyzer'!#REF!</definedName>
    <definedName name="BExTY5T62H651VC86QM4X7E28JVA" localSheetId="0" hidden="1">'[17]DRE Analyzer'!#REF!</definedName>
    <definedName name="BExTY5T62H651VC86QM4X7E28JVA" localSheetId="1" hidden="1">'[17]DRE Analyzer'!#REF!</definedName>
    <definedName name="BExTY5T62H651VC86QM4X7E28JVA" hidden="1">'[17]DRE Analyzer'!#REF!</definedName>
    <definedName name="BExTZO2596CBZKPI7YNA1QQNPAIJ" localSheetId="0" hidden="1">'[17]DRE Analyzer'!#REF!</definedName>
    <definedName name="BExTZO2596CBZKPI7YNA1QQNPAIJ" localSheetId="1" hidden="1">'[17]DRE Analyzer'!#REF!</definedName>
    <definedName name="BExTZO2596CBZKPI7YNA1QQNPAIJ" hidden="1">'[17]DRE Analyzer'!#REF!</definedName>
    <definedName name="BExU02QNT4LT7H9JPUC4FXTLVGZT" localSheetId="0" hidden="1">'[17]DRE Analyzer'!#REF!</definedName>
    <definedName name="BExU02QNT4LT7H9JPUC4FXTLVGZT" localSheetId="1" hidden="1">'[17]DRE Analyzer'!#REF!</definedName>
    <definedName name="BExU02QNT4LT7H9JPUC4FXTLVGZT" hidden="1">'[17]DRE Analyzer'!#REF!</definedName>
    <definedName name="BExU1IL9AOHFO85BZB6S60DK3N8H" localSheetId="0" hidden="1">'[17]DRE Analyzer'!#REF!</definedName>
    <definedName name="BExU1IL9AOHFO85BZB6S60DK3N8H" localSheetId="1" hidden="1">'[17]DRE Analyzer'!#REF!</definedName>
    <definedName name="BExU1IL9AOHFO85BZB6S60DK3N8H" hidden="1">'[17]DRE Analyzer'!#REF!</definedName>
    <definedName name="BExU1NOPS09CLFZL1O31RAF9BQNQ" localSheetId="0" hidden="1">'[17]DRE Analyzer'!#REF!</definedName>
    <definedName name="BExU1NOPS09CLFZL1O31RAF9BQNQ" localSheetId="1" hidden="1">'[17]DRE Analyzer'!#REF!</definedName>
    <definedName name="BExU1NOPS09CLFZL1O31RAF9BQNQ" hidden="1">'[17]DRE Analyzer'!#REF!</definedName>
    <definedName name="BExU1VRURIWWVJ95O40WA23LMTJD" localSheetId="0" hidden="1">'[17]DRE Analyzer'!#REF!</definedName>
    <definedName name="BExU1VRURIWWVJ95O40WA23LMTJD" localSheetId="1" hidden="1">'[17]DRE Analyzer'!#REF!</definedName>
    <definedName name="BExU1VRURIWWVJ95O40WA23LMTJD" hidden="1">'[17]DRE Analyzer'!#REF!</definedName>
    <definedName name="BExU4GDVLPUEWBA4MRYRTQAUNO7B" localSheetId="0" hidden="1">'[17]DRE Analyzer'!#REF!</definedName>
    <definedName name="BExU4GDVLPUEWBA4MRYRTQAUNO7B" localSheetId="1" hidden="1">'[17]DRE Analyzer'!#REF!</definedName>
    <definedName name="BExU4GDVLPUEWBA4MRYRTQAUNO7B" hidden="1">'[17]DRE Analyzer'!#REF!</definedName>
    <definedName name="BExU80I6AE5OU7P7F5V7HWIZBJ4P" localSheetId="0" hidden="1">'[17]DRE Analyzer'!#REF!</definedName>
    <definedName name="BExU80I6AE5OU7P7F5V7HWIZBJ4P" localSheetId="1" hidden="1">'[17]DRE Analyzer'!#REF!</definedName>
    <definedName name="BExU80I6AE5OU7P7F5V7HWIZBJ4P" hidden="1">'[17]DRE Analyzer'!#REF!</definedName>
    <definedName name="BExUC623BDYEODBN0N4DO6PJQ7NU" localSheetId="0" hidden="1">'[17]DRE Analyzer'!#REF!</definedName>
    <definedName name="BExUC623BDYEODBN0N4DO6PJQ7NU" localSheetId="1" hidden="1">'[17]DRE Analyzer'!#REF!</definedName>
    <definedName name="BExUC623BDYEODBN0N4DO6PJQ7NU" hidden="1">'[17]DRE Analyzer'!#REF!</definedName>
    <definedName name="BExUDEV0CYVO7Y5IQQBEJ6FUY9S6" localSheetId="0" hidden="1">'[17]DRE Analyzer'!#REF!</definedName>
    <definedName name="BExUDEV0CYVO7Y5IQQBEJ6FUY9S6" localSheetId="1" hidden="1">'[17]DRE Analyzer'!#REF!</definedName>
    <definedName name="BExUDEV0CYVO7Y5IQQBEJ6FUY9S6" hidden="1">'[17]DRE Analyzer'!#REF!</definedName>
    <definedName name="BExUEJGX3OQQP5KFRJSRCZ70EI9V" localSheetId="0" hidden="1">'[17]DRE Analyzer'!#REF!</definedName>
    <definedName name="BExUEJGX3OQQP5KFRJSRCZ70EI9V" localSheetId="1" hidden="1">'[17]DRE Analyzer'!#REF!</definedName>
    <definedName name="BExUEJGX3OQQP5KFRJSRCZ70EI9V" hidden="1">'[17]DRE Analyzer'!#REF!</definedName>
    <definedName name="BExVTCMDDEDGLUIMUU6BSFHEWTOP" localSheetId="0" hidden="1">'[17]DRE Analyzer'!#REF!</definedName>
    <definedName name="BExVTCMDDEDGLUIMUU6BSFHEWTOP" localSheetId="1" hidden="1">'[17]DRE Analyzer'!#REF!</definedName>
    <definedName name="BExVTCMDDEDGLUIMUU6BSFHEWTOP" hidden="1">'[17]DRE Analyzer'!#REF!</definedName>
    <definedName name="BExVVPFO2J7FMSRPD36909HN4BZJ" localSheetId="0" hidden="1">'[17]DRE Analyzer'!#REF!</definedName>
    <definedName name="BExVVPFO2J7FMSRPD36909HN4BZJ" localSheetId="1" hidden="1">'[17]DRE Analyzer'!#REF!</definedName>
    <definedName name="BExVVPFO2J7FMSRPD36909HN4BZJ" hidden="1">'[17]DRE Analyzer'!#REF!</definedName>
    <definedName name="BExVVQ19TAECID45CS4HXT1RD3AQ" localSheetId="0" hidden="1">'[17]DRE Analyzer'!#REF!</definedName>
    <definedName name="BExVVQ19TAECID45CS4HXT1RD3AQ" localSheetId="1" hidden="1">'[17]DRE Analyzer'!#REF!</definedName>
    <definedName name="BExVVQ19TAECID45CS4HXT1RD3AQ" hidden="1">'[17]DRE Analyzer'!#REF!</definedName>
    <definedName name="BExVXLX2BZ5EF2X6R41BTKRJR1NM" localSheetId="0" hidden="1">'[17]DRE Analyzer'!#REF!</definedName>
    <definedName name="BExVXLX2BZ5EF2X6R41BTKRJR1NM" localSheetId="1" hidden="1">'[17]DRE Analyzer'!#REF!</definedName>
    <definedName name="BExVXLX2BZ5EF2X6R41BTKRJR1NM" hidden="1">'[17]DRE Analyzer'!#REF!</definedName>
    <definedName name="BExVY1SV37DL5YU59HS4IG3VBCP4" localSheetId="0" hidden="1">'[17]DRE Analyzer'!#REF!</definedName>
    <definedName name="BExVY1SV37DL5YU59HS4IG3VBCP4" localSheetId="1" hidden="1">'[17]DRE Analyzer'!#REF!</definedName>
    <definedName name="BExVY1SV37DL5YU59HS4IG3VBCP4" hidden="1">'[17]DRE Analyzer'!#REF!</definedName>
    <definedName name="BExVZJQVO5LQ0BJH5JEN5NOBIAF6" localSheetId="0" hidden="1">'[17]DRE Analyzer'!#REF!</definedName>
    <definedName name="BExVZJQVO5LQ0BJH5JEN5NOBIAF6" localSheetId="1" hidden="1">'[17]DRE Analyzer'!#REF!</definedName>
    <definedName name="BExVZJQVO5LQ0BJH5JEN5NOBIAF6" hidden="1">'[17]DRE Analyzer'!#REF!</definedName>
    <definedName name="BExW66LVVZK656PQY1257QMHP2AY" localSheetId="0" hidden="1">'[17]DRE Analyzer'!#REF!</definedName>
    <definedName name="BExW66LVVZK656PQY1257QMHP2AY" localSheetId="1" hidden="1">'[17]DRE Analyzer'!#REF!</definedName>
    <definedName name="BExW66LVVZK656PQY1257QMHP2AY" hidden="1">'[17]DRE Analyzer'!#REF!</definedName>
    <definedName name="BExXLDE6PN4ESWT3LXJNQCY94NE4" localSheetId="0" hidden="1">'[17]DRE Analyzer'!#REF!</definedName>
    <definedName name="BExXLDE6PN4ESWT3LXJNQCY94NE4" localSheetId="1" hidden="1">'[17]DRE Analyzer'!#REF!</definedName>
    <definedName name="BExXLDE6PN4ESWT3LXJNQCY94NE4" hidden="1">'[17]DRE Analyzer'!#REF!</definedName>
    <definedName name="BExXM065WOLYRYHGHOJE0OOFXA4M" localSheetId="0" hidden="1">'[17]DRE Analyzer'!#REF!</definedName>
    <definedName name="BExXM065WOLYRYHGHOJE0OOFXA4M" localSheetId="1" hidden="1">'[17]DRE Analyzer'!#REF!</definedName>
    <definedName name="BExXM065WOLYRYHGHOJE0OOFXA4M" hidden="1">'[17]DRE Analyzer'!#REF!</definedName>
    <definedName name="BExXNWYB165VO9MHARCL5WLCHWS0" localSheetId="0" hidden="1">'[17]DRE Analyzer'!#REF!</definedName>
    <definedName name="BExXNWYB165VO9MHARCL5WLCHWS0" localSheetId="1" hidden="1">'[17]DRE Analyzer'!#REF!</definedName>
    <definedName name="BExXNWYB165VO9MHARCL5WLCHWS0" hidden="1">'[17]DRE Analyzer'!#REF!</definedName>
    <definedName name="BExXQH41O5HZAH8BO6HCFY8YC3TU" localSheetId="0" hidden="1">'[17]DRE Analyzer'!#REF!</definedName>
    <definedName name="BExXQH41O5HZAH8BO6HCFY8YC3TU" localSheetId="1" hidden="1">'[17]DRE Analyzer'!#REF!</definedName>
    <definedName name="BExXQH41O5HZAH8BO6HCFY8YC3TU" hidden="1">'[17]DRE Analyzer'!#REF!</definedName>
    <definedName name="BExXRD13K1S9Y3JGR7CXSONT7RJZ" localSheetId="0" hidden="1">'[17]DRE Analyzer'!#REF!</definedName>
    <definedName name="BExXRD13K1S9Y3JGR7CXSONT7RJZ" localSheetId="1" hidden="1">'[17]DRE Analyzer'!#REF!</definedName>
    <definedName name="BExXRD13K1S9Y3JGR7CXSONT7RJZ" hidden="1">'[17]DRE Analyzer'!#REF!</definedName>
    <definedName name="BExXRO4A6VUH1F4XV8N1BRJ4896W" localSheetId="0" hidden="1">'[17]DRE Analyzer'!#REF!</definedName>
    <definedName name="BExXRO4A6VUH1F4XV8N1BRJ4896W" localSheetId="1" hidden="1">'[17]DRE Analyzer'!#REF!</definedName>
    <definedName name="BExXRO4A6VUH1F4XV8N1BRJ4896W" hidden="1">'[17]DRE Analyzer'!#REF!</definedName>
    <definedName name="BExXU8VLZA7WLPZ3RAQZGNERUD26" localSheetId="0" hidden="1">'[17]DRE Analyzer'!#REF!</definedName>
    <definedName name="BExXU8VLZA7WLPZ3RAQZGNERUD26" localSheetId="1" hidden="1">'[17]DRE Analyzer'!#REF!</definedName>
    <definedName name="BExXU8VLZA7WLPZ3RAQZGNERUD26" hidden="1">'[17]DRE Analyzer'!#REF!</definedName>
    <definedName name="BExXXBM521DL8R4ZX7NZ3DBCUOR5" localSheetId="0" hidden="1">'[17]DRE Analyzer'!#REF!</definedName>
    <definedName name="BExXXBM521DL8R4ZX7NZ3DBCUOR5" localSheetId="1" hidden="1">'[17]DRE Analyzer'!#REF!</definedName>
    <definedName name="BExXXBM521DL8R4ZX7NZ3DBCUOR5" hidden="1">'[17]DRE Analyzer'!#REF!</definedName>
    <definedName name="BExXXZQNZY6IZI45DJXJK0MQZWA7" localSheetId="0" hidden="1">'[17]DRE Analyzer'!#REF!</definedName>
    <definedName name="BExXXZQNZY6IZI45DJXJK0MQZWA7" localSheetId="1" hidden="1">'[17]DRE Analyzer'!#REF!</definedName>
    <definedName name="BExXXZQNZY6IZI45DJXJK0MQZWA7" hidden="1">'[17]DRE Analyzer'!#REF!</definedName>
    <definedName name="BExXY7TYEBFXRYUYIFHTN65RJ8EW" localSheetId="0" hidden="1">'[17]DRE Analyzer'!#REF!</definedName>
    <definedName name="BExXY7TYEBFXRYUYIFHTN65RJ8EW" localSheetId="1" hidden="1">'[17]DRE Analyzer'!#REF!</definedName>
    <definedName name="BExXY7TYEBFXRYUYIFHTN65RJ8EW" hidden="1">'[17]DRE Analyzer'!#REF!</definedName>
    <definedName name="BExXZOVPCEP495TQSON6PSRQ8XCY" localSheetId="0" hidden="1">'[17]DRE Analyzer'!#REF!</definedName>
    <definedName name="BExXZOVPCEP495TQSON6PSRQ8XCY" localSheetId="1" hidden="1">'[17]DRE Analyzer'!#REF!</definedName>
    <definedName name="BExXZOVPCEP495TQSON6PSRQ8XCY" hidden="1">'[17]DRE Analyzer'!#REF!</definedName>
    <definedName name="BExY07WSDH5QEVM7BJXJK2ZRAI1O" localSheetId="0" hidden="1">'[17]DRE Analyzer'!#REF!</definedName>
    <definedName name="BExY07WSDH5QEVM7BJXJK2ZRAI1O" localSheetId="1" hidden="1">'[17]DRE Analyzer'!#REF!</definedName>
    <definedName name="BExY07WSDH5QEVM7BJXJK2ZRAI1O" hidden="1">'[17]DRE Analyzer'!#REF!</definedName>
    <definedName name="BExY3HOSK7YI364K15OX70AVR6F1" localSheetId="0" hidden="1">'[17]DRE Analyzer'!#REF!</definedName>
    <definedName name="BExY3HOSK7YI364K15OX70AVR6F1" localSheetId="1" hidden="1">'[17]DRE Analyzer'!#REF!</definedName>
    <definedName name="BExY3HOSK7YI364K15OX70AVR6F1" hidden="1">'[17]DRE Analyzer'!#REF!</definedName>
    <definedName name="BExZK3FGPHH5H771U7D5XY7XBS6E" localSheetId="0" hidden="1">'[17]DRE Analyzer'!#REF!</definedName>
    <definedName name="BExZK3FGPHH5H771U7D5XY7XBS6E" localSheetId="1" hidden="1">'[17]DRE Analyzer'!#REF!</definedName>
    <definedName name="BExZK3FGPHH5H771U7D5XY7XBS6E" hidden="1">'[17]DRE Analyzer'!#REF!</definedName>
    <definedName name="BExZKHYORG3O8C772XPFHM1N8T80" localSheetId="0" hidden="1">'[17]DRE Analyzer'!#REF!</definedName>
    <definedName name="BExZKHYORG3O8C772XPFHM1N8T80" localSheetId="1" hidden="1">'[17]DRE Analyzer'!#REF!</definedName>
    <definedName name="BExZKHYORG3O8C772XPFHM1N8T80" hidden="1">'[17]DRE Analyzer'!#REF!</definedName>
    <definedName name="BExZL6E4YVXRUN7ZGF2BIGIXFR8K" localSheetId="0" hidden="1">'[17]DRE Analyzer'!#REF!</definedName>
    <definedName name="BExZL6E4YVXRUN7ZGF2BIGIXFR8K" localSheetId="1" hidden="1">'[17]DRE Analyzer'!#REF!</definedName>
    <definedName name="BExZL6E4YVXRUN7ZGF2BIGIXFR8K" hidden="1">'[17]DRE Analyzer'!#REF!</definedName>
    <definedName name="BExZQIHTGHK7OOI2Y2PN3JYBY82I" localSheetId="0" hidden="1">'[17]DRE Analyzer'!#REF!</definedName>
    <definedName name="BExZQIHTGHK7OOI2Y2PN3JYBY82I" localSheetId="1" hidden="1">'[17]DRE Analyzer'!#REF!</definedName>
    <definedName name="BExZQIHTGHK7OOI2Y2PN3JYBY82I" hidden="1">'[17]DRE Analyzer'!#REF!</definedName>
    <definedName name="BExZQJJMGU5MHQOILGXGJPAQI5XI" localSheetId="0" hidden="1">'[17]DRE Analyzer'!#REF!</definedName>
    <definedName name="BExZQJJMGU5MHQOILGXGJPAQI5XI" localSheetId="1" hidden="1">'[17]DRE Analyzer'!#REF!</definedName>
    <definedName name="BExZQJJMGU5MHQOILGXGJPAQI5XI" hidden="1">'[17]DRE Analyzer'!#REF!</definedName>
    <definedName name="BExZQZKT146WEN8FTVZ7Y5TSB8L5" localSheetId="0" hidden="1">'[17]DRE Analyzer'!#REF!</definedName>
    <definedName name="BExZQZKT146WEN8FTVZ7Y5TSB8L5" localSheetId="1" hidden="1">'[17]DRE Analyzer'!#REF!</definedName>
    <definedName name="BExZQZKT146WEN8FTVZ7Y5TSB8L5" hidden="1">'[17]DRE Analyzer'!#REF!</definedName>
    <definedName name="BExZRP1X6UVLN1UOLHH5VF4STP1O" localSheetId="0" hidden="1">'[17]DRE Analyzer'!#REF!</definedName>
    <definedName name="BExZRP1X6UVLN1UOLHH5VF4STP1O" localSheetId="1" hidden="1">'[17]DRE Analyzer'!#REF!</definedName>
    <definedName name="BExZRP1X6UVLN1UOLHH5VF4STP1O" hidden="1">'[17]DRE Analyzer'!#REF!</definedName>
    <definedName name="BExZRW8W514W8OZ72YBONYJ64GXF" localSheetId="0" hidden="1">'[17]DRE Analyzer'!#REF!</definedName>
    <definedName name="BExZRW8W514W8OZ72YBONYJ64GXF" localSheetId="1" hidden="1">'[17]DRE Analyzer'!#REF!</definedName>
    <definedName name="BExZRW8W514W8OZ72YBONYJ64GXF" hidden="1">'[17]DRE Analyzer'!#REF!</definedName>
    <definedName name="BExZTAQV2QVSZY5Y3VCCWUBSBW9P" localSheetId="0" hidden="1">'[17]DRE Analyzer'!#REF!</definedName>
    <definedName name="BExZTAQV2QVSZY5Y3VCCWUBSBW9P" localSheetId="1" hidden="1">'[17]DRE Analyzer'!#REF!</definedName>
    <definedName name="BExZTAQV2QVSZY5Y3VCCWUBSBW9P" hidden="1">'[17]DRE Analyzer'!#REF!</definedName>
    <definedName name="BExZTT6J3X0TOX0ZY6YPLUVMCW9X" localSheetId="0" hidden="1">'[17]DRE Analyzer'!#REF!</definedName>
    <definedName name="BExZTT6J3X0TOX0ZY6YPLUVMCW9X" localSheetId="1" hidden="1">'[17]DRE Analyzer'!#REF!</definedName>
    <definedName name="BExZTT6J3X0TOX0ZY6YPLUVMCW9X" hidden="1">'[17]DRE Analyzer'!#REF!</definedName>
    <definedName name="BExZY02V77YJBMODJSWZOYCMPS5X" localSheetId="0" hidden="1">'[17]DRE Analyzer'!#REF!</definedName>
    <definedName name="BExZY02V77YJBMODJSWZOYCMPS5X" localSheetId="1" hidden="1">'[17]DRE Analyzer'!#REF!</definedName>
    <definedName name="BExZY02V77YJBMODJSWZOYCMPS5X" hidden="1">'[17]DRE Analyzer'!#REF!</definedName>
    <definedName name="BExZZTK54OTLF2YB68BHGOS27GEN" localSheetId="0" hidden="1">'[17]DRE Analyzer'!#REF!</definedName>
    <definedName name="BExZZTK54OTLF2YB68BHGOS27GEN" localSheetId="1" hidden="1">'[17]DRE Analyzer'!#REF!</definedName>
    <definedName name="BExZZTK54OTLF2YB68BHGOS27GEN" hidden="1">'[17]DRE Analyzer'!#REF!</definedName>
    <definedName name="BExZZZEMIIFKMLLV4DJKX5TB9R5V" localSheetId="0" hidden="1">'[17]DRE Analyzer'!#REF!</definedName>
    <definedName name="BExZZZEMIIFKMLLV4DJKX5TB9R5V" localSheetId="1" hidden="1">'[17]DRE Analyzer'!#REF!</definedName>
    <definedName name="BExZZZEMIIFKMLLV4DJKX5TB9R5V" hidden="1">'[17]DRE Analyzer'!#REF!</definedName>
    <definedName name="bg" localSheetId="3" hidden="1">#REF!</definedName>
    <definedName name="bg" localSheetId="0" hidden="1">#REF!</definedName>
    <definedName name="bg" localSheetId="1" hidden="1">#REF!</definedName>
    <definedName name="bg" hidden="1">#REF!</definedName>
    <definedName name="BG_Del" hidden="1">15</definedName>
    <definedName name="BG_Ins" hidden="1">4</definedName>
    <definedName name="BG_Mod" hidden="1">6</definedName>
    <definedName name="BLPH1" localSheetId="3" hidden="1">#REF!</definedName>
    <definedName name="BLPH1" localSheetId="0" hidden="1">#REF!</definedName>
    <definedName name="BLPH1" localSheetId="1" hidden="1">#REF!</definedName>
    <definedName name="BLPH1" hidden="1">#REF!</definedName>
    <definedName name="BLPH100" hidden="1">[18]BLP!$I$5</definedName>
    <definedName name="BLPH101" hidden="1">[18]BLP!$G$5</definedName>
    <definedName name="BLPH102" hidden="1">[18]BLP!$E$5</definedName>
    <definedName name="BLPH103" hidden="1">[18]BLP!$C$5</definedName>
    <definedName name="BLPH104" hidden="1">[18]BLP!$A$5</definedName>
    <definedName name="BLPH107" localSheetId="0" hidden="1">'[19]Dados BLP'!#REF!</definedName>
    <definedName name="BLPH107" localSheetId="1" hidden="1">'[19]Dados BLP'!#REF!</definedName>
    <definedName name="BLPH107" hidden="1">'[19]Dados BLP'!#REF!</definedName>
    <definedName name="BLPH2" localSheetId="3" hidden="1">#REF!</definedName>
    <definedName name="BLPH2" localSheetId="0" hidden="1">#REF!</definedName>
    <definedName name="BLPH2" localSheetId="1" hidden="1">#REF!</definedName>
    <definedName name="BLPH2" hidden="1">#REF!</definedName>
    <definedName name="BLPH3" localSheetId="3" hidden="1">#REF!</definedName>
    <definedName name="BLPH3" localSheetId="0" hidden="1">#REF!</definedName>
    <definedName name="BLPH3" localSheetId="1" hidden="1">#REF!</definedName>
    <definedName name="BLPH3" hidden="1">#REF!</definedName>
    <definedName name="BLPH4" localSheetId="3" hidden="1">#REF!</definedName>
    <definedName name="BLPH4" localSheetId="0" hidden="1">#REF!</definedName>
    <definedName name="BLPH4" localSheetId="1" hidden="1">#REF!</definedName>
    <definedName name="BLPH4" hidden="1">#REF!</definedName>
    <definedName name="BLPH5" localSheetId="3" hidden="1">#REF!</definedName>
    <definedName name="BLPH5" localSheetId="0" hidden="1">#REF!</definedName>
    <definedName name="BLPH5" localSheetId="1" hidden="1">#REF!</definedName>
    <definedName name="BLPH5" hidden="1">#REF!</definedName>
    <definedName name="BLPH6" localSheetId="3" hidden="1">#REF!</definedName>
    <definedName name="BLPH6" localSheetId="0" hidden="1">#REF!</definedName>
    <definedName name="BLPH6" localSheetId="1" hidden="1">#REF!</definedName>
    <definedName name="BLPH6" hidden="1">#REF!</definedName>
    <definedName name="BLPH7" localSheetId="3" hidden="1">#REF!</definedName>
    <definedName name="BLPH7" localSheetId="0" hidden="1">#REF!</definedName>
    <definedName name="BLPH7" localSheetId="1" hidden="1">#REF!</definedName>
    <definedName name="BLPH7" hidden="1">#REF!</definedName>
    <definedName name="BLPH8" localSheetId="3" hidden="1">#REF!</definedName>
    <definedName name="BLPH8" localSheetId="0" hidden="1">#REF!</definedName>
    <definedName name="BLPH8" localSheetId="1" hidden="1">#REF!</definedName>
    <definedName name="BLPH8" hidden="1">#REF!</definedName>
    <definedName name="BLPH96" hidden="1">[18]BLP!$Q$5</definedName>
    <definedName name="BLPH97" hidden="1">[18]BLP!$O$5</definedName>
    <definedName name="BLPH98" hidden="1">[18]BLP!$M$5</definedName>
    <definedName name="BLPH99" hidden="1">[18]BLP!$K$5</definedName>
    <definedName name="bnkj" localSheetId="3" hidden="1">{#N/A,#N/A,FALSE,"output";#N/A,#N/A,FALSE,"contrib";#N/A,#N/A,FALSE,"profile";#N/A,#N/A,FALSE,"comps"}</definedName>
    <definedName name="bnkj" hidden="1">{#N/A,#N/A,FALSE,"output";#N/A,#N/A,FALSE,"contrib";#N/A,#N/A,FALSE,"profile";#N/A,#N/A,FALSE,"comps"}</definedName>
    <definedName name="boston" localSheetId="3" hidden="1">{"TotalGeralDespesasPorArea",#N/A,FALSE,"VinculosAccessEfetivo"}</definedName>
    <definedName name="boston" hidden="1">{"TotalGeralDespesasPorArea",#N/A,FALSE,"VinculosAccessEfetivo"}</definedName>
    <definedName name="boston_1" localSheetId="3" hidden="1">{"TotalGeralDespesasPorArea",#N/A,FALSE,"VinculosAccessEfetivo"}</definedName>
    <definedName name="boston_1" hidden="1">{"TotalGeralDespesasPorArea",#N/A,FALSE,"VinculosAccessEfetivo"}</definedName>
    <definedName name="ç" localSheetId="1">[1]Materiais!#REF!</definedName>
    <definedName name="ç">[1]Materiais!#REF!</definedName>
    <definedName name="categoria" localSheetId="1">#REF!</definedName>
    <definedName name="categoria">#REF!</definedName>
    <definedName name="cc" localSheetId="3" hidden="1">{"Fecha_Outubro",#N/A,FALSE,"FECHAMENTO-2002 ";"Defer_Outubro",#N/A,FALSE,"DIFERIDO";"Pis_Outubro",#N/A,FALSE,"PIS COFINS";"Iss_Outubro",#N/A,FALSE,"ISS"}</definedName>
    <definedName name="cc" hidden="1">{"Fecha_Outubro",#N/A,FALSE,"FECHAMENTO-2002 ";"Defer_Outubro",#N/A,FALSE,"DIFERIDO";"Pis_Outubro",#N/A,FALSE,"PIS COFINS";"Iss_Outubro",#N/A,FALSE,"ISS"}</definedName>
    <definedName name="cc_1" localSheetId="3" hidden="1">{"Fecha_Outubro",#N/A,FALSE,"FECHAMENTO-2002 ";"Defer_Outubro",#N/A,FALSE,"DIFERIDO";"Pis_Outubro",#N/A,FALSE,"PIS COFINS";"Iss_Outubro",#N/A,FALSE,"ISS"}</definedName>
    <definedName name="cc_1" hidden="1">{"Fecha_Outubro",#N/A,FALSE,"FECHAMENTO-2002 ";"Defer_Outubro",#N/A,FALSE,"DIFERIDO";"Pis_Outubro",#N/A,FALSE,"PIS COFINS";"Iss_Outubro",#N/A,FALSE,"ISS"}</definedName>
    <definedName name="ccc" localSheetId="3" hidden="1">{#N/A,#N/A,FALSE,"HONORÁRIOS"}</definedName>
    <definedName name="ccc" hidden="1">{#N/A,#N/A,FALSE,"HONORÁRIOS"}</definedName>
    <definedName name="ccc_1" localSheetId="3" hidden="1">{#N/A,#N/A,FALSE,"HONORÁRIOS"}</definedName>
    <definedName name="ccc_1" hidden="1">{#N/A,#N/A,FALSE,"HONORÁRIOS"}</definedName>
    <definedName name="cccc" localSheetId="1">[1]Materiais!#REF!</definedName>
    <definedName name="cccc">[1]Materiais!#REF!</definedName>
    <definedName name="cdsc" localSheetId="3" hidden="1">{#N/A,#N/A,FALSE,"FFCXOUT3"}</definedName>
    <definedName name="cdsc" hidden="1">{#N/A,#N/A,FALSE,"FFCXOUT3"}</definedName>
    <definedName name="cesar" localSheetId="3" hidden="1">{"Fecha_Novembro",#N/A,FALSE,"FECHAMENTO-2002 ";"Defer_Novembro",#N/A,FALSE,"DIFERIDO";"Pis_Novembro",#N/A,FALSE,"PIS COFINS";"Iss_Novembro",#N/A,FALSE,"ISS"}</definedName>
    <definedName name="cesar" hidden="1">{"Fecha_Novembro",#N/A,FALSE,"FECHAMENTO-2002 ";"Defer_Novembro",#N/A,FALSE,"DIFERIDO";"Pis_Novembro",#N/A,FALSE,"PIS COFINS";"Iss_Novembro",#N/A,FALSE,"ISS"}</definedName>
    <definedName name="cliente" localSheetId="3" hidden="1">#REF!</definedName>
    <definedName name="cliente" localSheetId="0" hidden="1">#REF!</definedName>
    <definedName name="cliente" localSheetId="1" hidden="1">#REF!</definedName>
    <definedName name="cliente" hidden="1">#REF!</definedName>
    <definedName name="coelho"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coelho"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COFINS" localSheetId="3" hidden="1">{"Fecha_Dezembro",#N/A,FALSE,"FECHAMENTO-2002 ";"Defer_Dezermbro",#N/A,FALSE,"DIFERIDO";"Pis_Dezembro",#N/A,FALSE,"PIS COFINS";"Iss_Dezembro",#N/A,FALSE,"ISS"}</definedName>
    <definedName name="COFINS" hidden="1">{"Fecha_Dezembro",#N/A,FALSE,"FECHAMENTO-2002 ";"Defer_Dezermbro",#N/A,FALSE,"DIFERIDO";"Pis_Dezembro",#N/A,FALSE,"PIS COFINS";"Iss_Dezembro",#N/A,FALSE,"ISS"}</definedName>
    <definedName name="COFINS_1" localSheetId="3" hidden="1">{"Fecha_Dezembro",#N/A,FALSE,"FECHAMENTO-2002 ";"Defer_Dezermbro",#N/A,FALSE,"DIFERIDO";"Pis_Dezembro",#N/A,FALSE,"PIS COFINS";"Iss_Dezembro",#N/A,FALSE,"ISS"}</definedName>
    <definedName name="COFINS_1" hidden="1">{"Fecha_Dezembro",#N/A,FALSE,"FECHAMENTO-2002 ";"Defer_Dezermbro",#N/A,FALSE,"DIFERIDO";"Pis_Dezembro",#N/A,FALSE,"PIS COFINS";"Iss_Dezembro",#N/A,FALSE,"ISS"}</definedName>
    <definedName name="cofins1" localSheetId="3" hidden="1">{"Fecha_Outubro",#N/A,FALSE,"FECHAMENTO-2002 ";"Defer_Outubro",#N/A,FALSE,"DIFERIDO";"Pis_Outubro",#N/A,FALSE,"PIS COFINS";"Iss_Outubro",#N/A,FALSE,"ISS"}</definedName>
    <definedName name="cofins1" hidden="1">{"Fecha_Outubro",#N/A,FALSE,"FECHAMENTO-2002 ";"Defer_Outubro",#N/A,FALSE,"DIFERIDO";"Pis_Outubro",#N/A,FALSE,"PIS COFINS";"Iss_Outubro",#N/A,FALSE,"ISS"}</definedName>
    <definedName name="cofins1_1" localSheetId="3" hidden="1">{"Fecha_Outubro",#N/A,FALSE,"FECHAMENTO-2002 ";"Defer_Outubro",#N/A,FALSE,"DIFERIDO";"Pis_Outubro",#N/A,FALSE,"PIS COFINS";"Iss_Outubro",#N/A,FALSE,"ISS"}</definedName>
    <definedName name="cofins1_1" hidden="1">{"Fecha_Outubro",#N/A,FALSE,"FECHAMENTO-2002 ";"Defer_Outubro",#N/A,FALSE,"DIFERIDO";"Pis_Outubro",#N/A,FALSE,"PIS COFINS";"Iss_Outubro",#N/A,FALSE,"ISS"}</definedName>
    <definedName name="d" localSheetId="1" hidden="1">'[15]HPS Slit Coil (Centralia)'!#REF!</definedName>
    <definedName name="d" hidden="1">'[15]HPS Slit Coil (Centralia)'!#REF!</definedName>
    <definedName name="d_1" localSheetId="3" hidden="1">{"Fecha_Novembro",#N/A,FALSE,"FECHAMENTO-2002 ";"Defer_Novembro",#N/A,FALSE,"DIFERIDO";"Pis_Novembro",#N/A,FALSE,"PIS COFINS";"Iss_Novembro",#N/A,FALSE,"ISS"}</definedName>
    <definedName name="d_1" hidden="1">{"Fecha_Novembro",#N/A,FALSE,"FECHAMENTO-2002 ";"Defer_Novembro",#N/A,FALSE,"DIFERIDO";"Pis_Novembro",#N/A,FALSE,"PIS COFINS";"Iss_Novembro",#N/A,FALSE,"ISS"}</definedName>
    <definedName name="data1" localSheetId="1">#REF!</definedName>
    <definedName name="data1">#REF!</definedName>
    <definedName name="DD" localSheetId="3" hidden="1">{"consolidated",#N/A,FALSE,"Sheet1";"cms",#N/A,FALSE,"Sheet1";"fse",#N/A,FALSE,"Sheet1"}</definedName>
    <definedName name="DD" hidden="1">{"consolidated",#N/A,FALSE,"Sheet1";"cms",#N/A,FALSE,"Sheet1";"fse",#N/A,FALSE,"Sheet1"}</definedName>
    <definedName name="dddddddddddd" localSheetId="3" hidden="1">{0,#N/A,FALSE,0;0,#N/A,FALSE,0;0,#N/A,FALSE,0;0,#N/A,FALSE,0}</definedName>
    <definedName name="dddddddddddd" hidden="1">{0,#N/A,FALSE,0;0,#N/A,FALSE,0;0,#N/A,FALSE,0;0,#N/A,FALSE,0}</definedName>
    <definedName name="dddddddddddd_1" localSheetId="3" hidden="1">{0,#N/A,FALSE,0;0,#N/A,FALSE,0;0,#N/A,FALSE,0;0,#N/A,FALSE,0}</definedName>
    <definedName name="dddddddddddd_1" hidden="1">{0,#N/A,FALSE,0;0,#N/A,FALSE,0;0,#N/A,FALSE,0;0,#N/A,FALSE,0}</definedName>
    <definedName name="de" localSheetId="3" hidden="1">{"Fecha_Dezembro",#N/A,FALSE,"FECHAMENTO-2002 ";"Defer_Dezermbro",#N/A,FALSE,"DIFERIDO";"Pis_Dezembro",#N/A,FALSE,"PIS COFINS";"Iss_Dezembro",#N/A,FALSE,"ISS"}</definedName>
    <definedName name="de" hidden="1">{"Fecha_Dezembro",#N/A,FALSE,"FECHAMENTO-2002 ";"Defer_Dezermbro",#N/A,FALSE,"DIFERIDO";"Pis_Dezembro",#N/A,FALSE,"PIS COFINS";"Iss_Dezembro",#N/A,FALSE,"ISS"}</definedName>
    <definedName name="de_1" localSheetId="3" hidden="1">{"Fecha_Dezembro",#N/A,FALSE,"FECHAMENTO-2002 ";"Defer_Dezermbro",#N/A,FALSE,"DIFERIDO";"Pis_Dezembro",#N/A,FALSE,"PIS COFINS";"Iss_Dezembro",#N/A,FALSE,"ISS"}</definedName>
    <definedName name="de_1" hidden="1">{"Fecha_Dezembro",#N/A,FALSE,"FECHAMENTO-2002 ";"Defer_Dezermbro",#N/A,FALSE,"DIFERIDO";"Pis_Dezembro",#N/A,FALSE,"PIS COFINS";"Iss_Dezembro",#N/A,FALSE,"ISS"}</definedName>
    <definedName name="DEDD" localSheetId="3" hidden="1">{"comp1",#N/A,FALSE,"COMPS";"footnotes",#N/A,FALSE,"COMPS"}</definedName>
    <definedName name="DEDD" hidden="1">{"comp1",#N/A,FALSE,"COMPS";"footnotes",#N/A,FALSE,"COMPS"}</definedName>
    <definedName name="DEDEWFEW" localSheetId="3" hidden="1">{"Fecha_Outubro",#N/A,FALSE,"FECHAMENTO-2002 ";"Defer_Outubro",#N/A,FALSE,"DIFERIDO";"Pis_Outubro",#N/A,FALSE,"PIS COFINS";"Iss_Outubro",#N/A,FALSE,"ISS"}</definedName>
    <definedName name="DEDEWFEW" hidden="1">{"Fecha_Outubro",#N/A,FALSE,"FECHAMENTO-2002 ";"Defer_Outubro",#N/A,FALSE,"DIFERIDO";"Pis_Outubro",#N/A,FALSE,"PIS COFINS";"Iss_Outubro",#N/A,FALSE,"ISS"}</definedName>
    <definedName name="deee" localSheetId="3" hidden="1">{"Fecha_Setembro",#N/A,FALSE,"FECHAMENTO-2002 ";"Defer_Setembro",#N/A,FALSE,"DIFERIDO";"Pis_Setembro",#N/A,FALSE,"PIS COFINS";"Iss_Setembro",#N/A,FALSE,"ISS"}</definedName>
    <definedName name="deee" hidden="1">{"Fecha_Setembro",#N/A,FALSE,"FECHAMENTO-2002 ";"Defer_Setembro",#N/A,FALSE,"DIFERIDO";"Pis_Setembro",#N/A,FALSE,"PIS COFINS";"Iss_Setembro",#N/A,FALSE,"ISS"}</definedName>
    <definedName name="deee_1" localSheetId="3" hidden="1">{"Fecha_Setembro",#N/A,FALSE,"FECHAMENTO-2002 ";"Defer_Setembro",#N/A,FALSE,"DIFERIDO";"Pis_Setembro",#N/A,FALSE,"PIS COFINS";"Iss_Setembro",#N/A,FALSE,"ISS"}</definedName>
    <definedName name="deee_1" hidden="1">{"Fecha_Setembro",#N/A,FALSE,"FECHAMENTO-2002 ";"Defer_Setembro",#N/A,FALSE,"DIFERIDO";"Pis_Setembro",#N/A,FALSE,"PIS COFINS";"Iss_Setembro",#N/A,FALSE,"ISS"}</definedName>
    <definedName name="Desp2" localSheetId="3" hidden="1">{"Bradesco 1",#N/A,TRUE,"Bradesco acc_dil";"Bradesco2",#N/A,TRUE,"Bradesco acc_dil";"Bradesco3",#N/A,TRUE,"Bradesco's RWA analysis";"Unibanco1",#N/A,TRUE,"Unibanco acc_dil ";"Unibanco2",#N/A,TRUE,"Unibanco acc_dil ";"Unibanco3",#N/A,TRUE,"Unibanco's RWA analysis"}</definedName>
    <definedName name="Desp2" hidden="1">{"Bradesco 1",#N/A,TRUE,"Bradesco acc_dil";"Bradesco2",#N/A,TRUE,"Bradesco acc_dil";"Bradesco3",#N/A,TRUE,"Bradesco's RWA analysis";"Unibanco1",#N/A,TRUE,"Unibanco acc_dil ";"Unibanco2",#N/A,TRUE,"Unibanco acc_dil ";"Unibanco3",#N/A,TRUE,"Unibanco's RWA analysis"}</definedName>
    <definedName name="dEZEMBRO" hidden="1">[20]TUDO!$A$4:$U$69</definedName>
    <definedName name="df" localSheetId="1">'[21]Cotacao Tubos'!#REF!</definedName>
    <definedName name="df">'[21]Cotacao Tubos'!#REF!</definedName>
    <definedName name="dist_values" localSheetId="1" hidden="1">[22]Plan1!#REF!</definedName>
    <definedName name="dist_values" hidden="1">[22]Plan1!#REF!</definedName>
    <definedName name="DÍVIDA" localSheetId="3" hidden="1">{"comps",#N/A,FALSE,"HANDPACK";"footnotes",#N/A,FALSE,"HANDPACK"}</definedName>
    <definedName name="DÍVIDA" hidden="1">{"comps",#N/A,FALSE,"HANDPACK";"footnotes",#N/A,FALSE,"HANDPACK"}</definedName>
    <definedName name="DNFIDFDFDSHUFV" localSheetId="3" hidden="1">{"TotalGeralDespesasPorArea",#N/A,FALSE,"VinculosAccessEfetivo"}</definedName>
    <definedName name="DNFIDFDFDSHUFV" hidden="1">{"TotalGeralDespesasPorArea",#N/A,FALSE,"VinculosAccessEfetivo"}</definedName>
    <definedName name="Drácula2.0" localSheetId="1">[1]Materiais!#REF!</definedName>
    <definedName name="Drácula2.0">[1]Materiais!#REF!</definedName>
    <definedName name="dsd" hidden="1">"CAVD7SCWJ2AXAA0RJGKFLUFZV"</definedName>
    <definedName name="DVFDVD" localSheetId="3" hidden="1">{"Fecha_Novembro",#N/A,FALSE,"FECHAMENTO-2002 ";"Defer_Novembro",#N/A,FALSE,"DIFERIDO";"Pis_Novembro",#N/A,FALSE,"PIS COFINS";"Iss_Novembro",#N/A,FALSE,"ISS"}</definedName>
    <definedName name="DVFDVD" hidden="1">{"Fecha_Novembro",#N/A,FALSE,"FECHAMENTO-2002 ";"Defer_Novembro",#N/A,FALSE,"DIFERIDO";"Pis_Novembro",#N/A,FALSE,"PIS COFINS";"Iss_Novembro",#N/A,FALSE,"ISS"}</definedName>
    <definedName name="EBITDAAAno">INDIRECT("$b$"&amp;[23]Apresentação!$Q$28)</definedName>
    <definedName name="EBITDAAAUTOTri">INDIRECT("$b$"&amp;[23]Apresentação!$M$48)</definedName>
    <definedName name="EBITDAALITri">INDIRECT("$b$"&amp;[23]Apresentação!$M$97)</definedName>
    <definedName name="EBITDAAno">INDIRECT("$b$"&amp;[23]Apresentação!$I$28)</definedName>
    <definedName name="EBITDAATri">INDIRECT("$b$"&amp;[23]Apresentação!$M$28)</definedName>
    <definedName name="EBITDAAUTOAno">INDIRECT("$b$"&amp;[23]Apresentação!$I$70)</definedName>
    <definedName name="EBITDAAUTOTri">INDIRECT("$b$"&amp;[23]Apresentação!$I$48)</definedName>
    <definedName name="EBITDALITri">INDIRECT("$b$"&amp;[23]Apresentação!$I$97)</definedName>
    <definedName name="EBITDATri">INDIRECT("$b$"&amp;[23]Apresentação!$E$28)</definedName>
    <definedName name="ECNOFIBRAS" localSheetId="3" hidden="1">{"'PXR_6500'!$A$1:$I$124"}</definedName>
    <definedName name="ECNOFIBRAS" hidden="1">{"'PXR_6500'!$A$1:$I$124"}</definedName>
    <definedName name="ECNOFIBRAS2" localSheetId="3" hidden="1">{"'PXR_6500'!$A$1:$I$124"}</definedName>
    <definedName name="ECNOFIBRAS2" hidden="1">{"'PXR_6500'!$A$1:$I$124"}</definedName>
    <definedName name="edp" localSheetId="3" hidden="1">{"assumption 50 50",#N/A,TRUE,"Merger";"has gets cash",#N/A,TRUE,"Merger";"accretion dilution",#N/A,TRUE,"Merger";"comparison credit stats",#N/A,TRUE,"Merger";"pf credit stats",#N/A,TRUE,"Merger";"pf sheets",#N/A,TRUE,"Merger"}</definedName>
    <definedName name="edp" hidden="1">{"assumption 50 50",#N/A,TRUE,"Merger";"has gets cash",#N/A,TRUE,"Merger";"accretion dilution",#N/A,TRUE,"Merger";"comparison credit stats",#N/A,TRUE,"Merger";"pf credit stats",#N/A,TRUE,"Merger";"pf sheets",#N/A,TRUE,"Merger"}</definedName>
    <definedName name="EDRE" localSheetId="1">#REF!</definedName>
    <definedName name="EDRE">#REF!</definedName>
    <definedName name="eeee" localSheetId="0" hidden="1">[9]análise!#REF!</definedName>
    <definedName name="eeee" localSheetId="1" hidden="1">[9]análise!#REF!</definedName>
    <definedName name="eeee" hidden="1">[9]análise!#REF!</definedName>
    <definedName name="eeeee" localSheetId="0" hidden="1">[9]análise!#REF!</definedName>
    <definedName name="eeeee" localSheetId="1" hidden="1">[9]análise!#REF!</definedName>
    <definedName name="eeeee" hidden="1">[9]análise!#REF!</definedName>
    <definedName name="EFC" localSheetId="1">#REF!</definedName>
    <definedName name="EFC">#REF!</definedName>
    <definedName name="EIOG" localSheetId="1">#REF!</definedName>
    <definedName name="EIOG">#REF!</definedName>
    <definedName name="emily" localSheetId="3" hidden="1">{#N/A,#N/A,FALSE,"Calc";#N/A,#N/A,FALSE,"Sensitivity";#N/A,#N/A,FALSE,"LT Earn.Dil.";#N/A,#N/A,FALSE,"Dil. AVP"}</definedName>
    <definedName name="emily" hidden="1">{#N/A,#N/A,FALSE,"Calc";#N/A,#N/A,FALSE,"Sensitivity";#N/A,#N/A,FALSE,"LT Earn.Dil.";#N/A,#N/A,FALSE,"Dil. AVP"}</definedName>
    <definedName name="ERFDFD" localSheetId="3" hidden="1">{0,#N/A,FALSE,0;0,#N/A,FALSE,0;0,#N/A,FALSE,0;0,#N/A,FALSE,0}</definedName>
    <definedName name="ERFDFD" hidden="1">{0,#N/A,FALSE,0;0,#N/A,FALSE,0;0,#N/A,FALSE,0;0,#N/A,FALSE,0}</definedName>
    <definedName name="exchange_rate">[24]Referencias!$F$4</definedName>
    <definedName name="eyr" localSheetId="3" hidden="1">{"hiden",#N/A,FALSE,"14";"hidden",#N/A,FALSE,"16";"hidden",#N/A,FALSE,"18";"hidden",#N/A,FALSE,"20"}</definedName>
    <definedName name="eyr" hidden="1">{"hiden",#N/A,FALSE,"14";"hidden",#N/A,FALSE,"16";"hidden",#N/A,FALSE,"18";"hidden",#N/A,FALSE,"20"}</definedName>
    <definedName name="f" localSheetId="3" hidden="1">{"assumption cash",#N/A,TRUE,"Merger";"has gets cash",#N/A,TRUE,"Merger";"accretion dilution",#N/A,TRUE,"Merger";"comparison credit stats",#N/A,TRUE,"Merger";"pf credit stats",#N/A,TRUE,"Merger";"pf sheets",#N/A,TRUE,"Merger"}</definedName>
    <definedName name="f" hidden="1">{"assumption cash",#N/A,TRUE,"Merger";"has gets cash",#N/A,TRUE,"Merger";"accretion dilution",#N/A,TRUE,"Merger";"comparison credit stats",#N/A,TRUE,"Merger";"pf credit stats",#N/A,TRUE,"Merger";"pf sheets",#N/A,TRUE,"Merger"}</definedName>
    <definedName name="fds" localSheetId="3" hidden="1">{"comps",#N/A,FALSE,"comps";"notes",#N/A,FALSE,"comps"}</definedName>
    <definedName name="fds" hidden="1">{"comps",#N/A,FALSE,"comps";"notes",#N/A,FALSE,"comps"}</definedName>
    <definedName name="fdsf" localSheetId="3" hidden="1">{"general",#N/A,FALSE,"Assumptions"}</definedName>
    <definedName name="fdsf" hidden="1">{"general",#N/A,FALSE,"Assumptions"}</definedName>
    <definedName name="ff" localSheetId="1">'[21]Cotacao Tubos'!#REF!</definedName>
    <definedName name="ff">'[21]Cotacao Tubos'!#REF!</definedName>
    <definedName name="fins1" localSheetId="3" hidden="1">{#N/A,#N/A,FALSE,"Calc";#N/A,#N/A,FALSE,"Sensitivity";#N/A,#N/A,FALSE,"LT Earn.Dil.";#N/A,#N/A,FALSE,"Dil. AVP"}</definedName>
    <definedName name="fins1" hidden="1">{#N/A,#N/A,FALSE,"Calc";#N/A,#N/A,FALSE,"Sensitivity";#N/A,#N/A,FALSE,"LT Earn.Dil.";#N/A,#N/A,FALSE,"Dil. AVP"}</definedName>
    <definedName name="FIPEQUADMER" localSheetId="3" hidden="1">[13]Plan1!#REF!</definedName>
    <definedName name="FIPEQUADMER" localSheetId="0" hidden="1">[13]Plan1!#REF!</definedName>
    <definedName name="FIPEQUADMER" localSheetId="1" hidden="1">[13]Plan1!#REF!</definedName>
    <definedName name="FIPEQUADMER" hidden="1">[13]Plan1!#REF!</definedName>
    <definedName name="gg" localSheetId="3" hidden="1">{"Fecha_Outubro",#N/A,FALSE,"FECHAMENTO-2002 ";"Defer_Outubro",#N/A,FALSE,"DIFERIDO";"Pis_Outubro",#N/A,FALSE,"PIS COFINS";"Iss_Outubro",#N/A,FALSE,"ISS"}</definedName>
    <definedName name="gg" hidden="1">{"Fecha_Outubro",#N/A,FALSE,"FECHAMENTO-2002 ";"Defer_Outubro",#N/A,FALSE,"DIFERIDO";"Pis_Outubro",#N/A,FALSE,"PIS COFINS";"Iss_Outubro",#N/A,FALSE,"ISS"}</definedName>
    <definedName name="gg_1" localSheetId="3" hidden="1">{"Fecha_Outubro",#N/A,FALSE,"FECHAMENTO-2002 ";"Defer_Outubro",#N/A,FALSE,"DIFERIDO";"Pis_Outubro",#N/A,FALSE,"PIS COFINS";"Iss_Outubro",#N/A,FALSE,"ISS"}</definedName>
    <definedName name="gg_1" hidden="1">{"Fecha_Outubro",#N/A,FALSE,"FECHAMENTO-2002 ";"Defer_Outubro",#N/A,FALSE,"DIFERIDO";"Pis_Outubro",#N/A,FALSE,"PIS COFINS";"Iss_Outubro",#N/A,FALSE,"ISS"}</definedName>
    <definedName name="ggf" localSheetId="3" hidden="1">{"comps",#N/A,FALSE,"comps";"notes",#N/A,FALSE,"comps"}</definedName>
    <definedName name="ggf" hidden="1">{"comps",#N/A,FALSE,"comps";"notes",#N/A,FALSE,"comps"}</definedName>
    <definedName name="grafico1">[25]Meta10!$C$52:$R$54</definedName>
    <definedName name="GrpAcct1" hidden="1">"Blank (325)"</definedName>
    <definedName name="GrpLevel" hidden="1">2</definedName>
    <definedName name="Grupodemarca" localSheetId="1">#REF!</definedName>
    <definedName name="Grupodemarca">#REF!</definedName>
    <definedName name="h" localSheetId="1" hidden="1">'[15]HPS Slit Coil (Centralia)'!#REF!</definedName>
    <definedName name="h" hidden="1">'[15]HPS Slit Coil (Centralia)'!#REF!</definedName>
    <definedName name="HEIDT">#N/A</definedName>
    <definedName name="hhhsdf" localSheetId="3" hidden="1">{"up stand alones",#N/A,FALSE,"Acquiror"}</definedName>
    <definedName name="hhhsdf" hidden="1">{"up stand alones",#N/A,FALSE,"Acquiror"}</definedName>
    <definedName name="Horas" localSheetId="1">#REF!</definedName>
    <definedName name="Horas">#REF!</definedName>
    <definedName name="HTML" localSheetId="3" hidden="1">{"'PXR_6500'!$A$1:$I$124"}</definedName>
    <definedName name="HTML" hidden="1">{"'PXR_6500'!$A$1:$I$124"}</definedName>
    <definedName name="HTML_CodePage" hidden="1">1252</definedName>
    <definedName name="HTML_Control" localSheetId="3" hidden="1">{"'TG'!$A$1:$L$37"}</definedName>
    <definedName name="HTML_Control" hidden="1">{"'TG'!$A$1:$L$37"}</definedName>
    <definedName name="HTML_Description" hidden="1">""</definedName>
    <definedName name="HTML_Email" hidden="1">""</definedName>
    <definedName name="HTML_Header" hidden="1">""</definedName>
    <definedName name="HTML_LastUpdate" hidden="1">"16/06/98"</definedName>
    <definedName name="HTML_LineAfter" hidden="1">FALSE</definedName>
    <definedName name="HTML_LineBefore" hidden="1">FALSE</definedName>
    <definedName name="HTML_Name" hidden="1">"Setor de Custos"</definedName>
    <definedName name="HTML_OBDlg2" hidden="1">TRUE</definedName>
    <definedName name="HTML_OBDlg3" hidden="1">TRUE</definedName>
    <definedName name="HTML_OBDlg4" hidden="1">TRUE</definedName>
    <definedName name="HTML_OS" hidden="1">0</definedName>
    <definedName name="HTML_PathFile" hidden="1">"D:\FIX\Mai98\PXR6500.htm"</definedName>
    <definedName name="HTML_PathTemplate" hidden="1">"C:\Rogério\Alocação\01_03\UBB\Consolidado\alocação_0103.htm"</definedName>
    <definedName name="HTML_Title" hidden="1">""</definedName>
    <definedName name="HTML1_1" hidden="1">"[APU97.XLS]INTRA!$A$1:$B$93"</definedName>
    <definedName name="HTML1_10" hidden="1">""</definedName>
    <definedName name="HTML1_11" hidden="1">1</definedName>
    <definedName name="HTML1_12" hidden="1">"\\NT_ECON\InetPub\wwwroot\Fiscal\Impostos\CSIRADI.htm"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"08/08/97"</definedName>
    <definedName name="HTML1_9" hidden="1">"MARCELO H. VIOLA CANDIDO"</definedName>
    <definedName name="HTML2_1" hidden="1">"[APU97.XLS]INTRA!$A$1:$B$92"</definedName>
    <definedName name="HTML2_10" hidden="1">""</definedName>
    <definedName name="HTML2_11" hidden="1">1</definedName>
    <definedName name="HTML2_12" hidden="1">"\\NT_ECON\InetPub\wwwroot\Fiscal\Impostos\CSIRADI.htm"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"08/08/97"</definedName>
    <definedName name="HTML2_9" hidden="1">""</definedName>
    <definedName name="HTML3_1" hidden="1">"[APU97.XLS]INTRA!$A$2:$B$92"</definedName>
    <definedName name="HTML3_10" hidden="1">""</definedName>
    <definedName name="HTML3_11" hidden="1">1</definedName>
    <definedName name="HTML3_12" hidden="1">"C:\Meus Documentos\IR1997\csiradi.htm"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"21/08/97"</definedName>
    <definedName name="HTML3_9" hidden="1">""</definedName>
    <definedName name="HTML4_1" hidden="1">"[APU97.XLS]INTRA!$A$1:$B$91"</definedName>
    <definedName name="HTML4_10" hidden="1">""</definedName>
    <definedName name="HTML4_11" hidden="1">1</definedName>
    <definedName name="HTML4_12" hidden="1">"\\NT_ECON\InetPub\wwwroot\Fiscal\Impostos\CSIRADI.htm"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"08/08/97"</definedName>
    <definedName name="HTML4_9" hidden="1">""</definedName>
    <definedName name="HTML5_1" hidden="1">"[APU97.XLS]INTRA!$D$2:$E$92"</definedName>
    <definedName name="HTML5_10" hidden="1">""</definedName>
    <definedName name="HTML5_11" hidden="1">1</definedName>
    <definedName name="HTML5_12" hidden="1">"C:\Meus Documentos\IR1997\csirinfo.htm"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"21/08/97"</definedName>
    <definedName name="HTML5_9" hidden="1">""</definedName>
    <definedName name="HTML6_1" hidden="1">"[APU97.XLS]INTRA!$G$2:$H$92"</definedName>
    <definedName name="HTML6_10" hidden="1">""</definedName>
    <definedName name="HTML6_11" hidden="1">1</definedName>
    <definedName name="HTML6_12" hidden="1">"C:\Meus Documentos\IR1997\csiritph.htm"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"21/08/97"</definedName>
    <definedName name="HTML6_9" hidden="1">""</definedName>
    <definedName name="HTML7_1" hidden="1">"[APU97.XLS]INTRA!$J$2:$K$92"</definedName>
    <definedName name="HTML7_10" hidden="1">""</definedName>
    <definedName name="HTML7_11" hidden="1">1</definedName>
    <definedName name="HTML7_12" hidden="1">"C:\Meus Documentos\IR1997\csircom.htm"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"21/08/97"</definedName>
    <definedName name="HTML7_9" hidden="1">""</definedName>
    <definedName name="HTML8_1" hidden="1">"[APU97.XLS]INTRA!$M$2:$N$92"</definedName>
    <definedName name="HTML8_10" hidden="1">""</definedName>
    <definedName name="HTML8_11" hidden="1">1</definedName>
    <definedName name="HTML8_12" hidden="1">"C:\Meus Documentos\IR1997\csiripp.htm"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"21/08/97"</definedName>
    <definedName name="HTML8_9" hidden="1">""</definedName>
    <definedName name="HTMLCount" hidden="1">8</definedName>
    <definedName name="HUNT">#N/A</definedName>
    <definedName name="ik" localSheetId="3" hidden="1">{"casespecific",#N/A,FALSE,"Assumptions"}</definedName>
    <definedName name="ik" hidden="1">{"casespecific",#N/A,FALSE,"Assumptions"}</definedName>
    <definedName name="ipi" localSheetId="1">#REF!</definedName>
    <definedName name="ipi">#REF!</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40315.7747337963</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ITEM_MASTER_WITH_COST_032101_Query" localSheetId="1">#REF!</definedName>
    <definedName name="ITEM_MASTER_WITH_COST_032101_Query">#REF!</definedName>
    <definedName name="kkkkk" localSheetId="3" hidden="1">{"TotalGeralDespesasPorArea",#N/A,FALSE,"VinculosAccessEfetivo"}</definedName>
    <definedName name="kkkkk" hidden="1">{"TotalGeralDespesasPorArea",#N/A,FALSE,"VinculosAccessEfetivo"}</definedName>
    <definedName name="kkkkk_1" localSheetId="3" hidden="1">{"TotalGeralDespesasPorArea",#N/A,FALSE,"VinculosAccessEfetivo"}</definedName>
    <definedName name="kkkkk_1" hidden="1">{"TotalGeralDespesasPorArea",#N/A,FALSE,"VinculosAccessEfetivo"}</definedName>
    <definedName name="kol" localSheetId="3" hidden="1">{"away stand alones",#N/A,FALSE,"Target"}</definedName>
    <definedName name="kol" hidden="1">{"away stand alones",#N/A,FALSE,"Target"}</definedName>
    <definedName name="li" localSheetId="0" hidden="1">'[17]DRE Analyzer'!#REF!</definedName>
    <definedName name="li" localSheetId="1" hidden="1">'[17]DRE Analyzer'!#REF!</definedName>
    <definedName name="li" hidden="1">'[17]DRE Analyzer'!#REF!</definedName>
    <definedName name="limcount" hidden="1">3</definedName>
    <definedName name="LinhaCopiar1">[26]Uberlandia!$D$57:$AC$57</definedName>
    <definedName name="LinhaParaCopiar">[26]Uberlandia!$B$57</definedName>
    <definedName name="list2" localSheetId="3" hidden="1">{"'Welcome'!$A$1:$J$27"}</definedName>
    <definedName name="list2" hidden="1">{"'Welcome'!$A$1:$J$27"}</definedName>
    <definedName name="Lista" localSheetId="1">'[27] Assistência Médica'!#REF!</definedName>
    <definedName name="Lista">'[27] Assistência Médica'!#REF!</definedName>
    <definedName name="ll_1"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ll_1"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LLAAno">INDIRECT("$b$"&amp;[23]Apresentação!$Q$150)</definedName>
    <definedName name="LLAno">INDIRECT("$b$"&amp;[23]Apresentação!$I$150)</definedName>
    <definedName name="LLATri">INDIRECT("$b$"&amp;[23]Apresentação!$M$150)</definedName>
    <definedName name="lll" localSheetId="3" hidden="1">{"Fecha_Novembro",#N/A,FALSE,"FECHAMENTO-2002 ";"Defer_Novembro",#N/A,FALSE,"DIFERIDO";"Pis_Novembro",#N/A,FALSE,"PIS COFINS";"Iss_Novembro",#N/A,FALSE,"ISS"}</definedName>
    <definedName name="lll" hidden="1">{"Fecha_Novembro",#N/A,FALSE,"FECHAMENTO-2002 ";"Defer_Novembro",#N/A,FALSE,"DIFERIDO";"Pis_Novembro",#N/A,FALSE,"PIS COFINS";"Iss_Novembro",#N/A,FALSE,"ISS"}</definedName>
    <definedName name="lll_1" localSheetId="3" hidden="1">{"Fecha_Novembro",#N/A,FALSE,"FECHAMENTO-2002 ";"Defer_Novembro",#N/A,FALSE,"DIFERIDO";"Pis_Novembro",#N/A,FALSE,"PIS COFINS";"Iss_Novembro",#N/A,FALSE,"ISS"}</definedName>
    <definedName name="lll_1" hidden="1">{"Fecha_Novembro",#N/A,FALSE,"FECHAMENTO-2002 ";"Defer_Novembro",#N/A,FALSE,"DIFERIDO";"Pis_Novembro",#N/A,FALSE,"PIS COFINS";"Iss_Novembro",#N/A,FALSE,"ISS"}</definedName>
    <definedName name="LLLLLL" localSheetId="1">'[21]Cotacao Tubos'!#REF!</definedName>
    <definedName name="LLLLLL">'[21]Cotacao Tubos'!#REF!</definedName>
    <definedName name="LLTri">INDIRECT("$b$"&amp;[23]Apresentação!$E$150)</definedName>
    <definedName name="m" localSheetId="3" hidden="1">#REF!</definedName>
    <definedName name="m" localSheetId="0" hidden="1">#REF!</definedName>
    <definedName name="m" localSheetId="1" hidden="1">#REF!</definedName>
    <definedName name="m" hidden="1">#REF!</definedName>
    <definedName name="m10GPI">[28]Meta10!$C$52:$R$54</definedName>
    <definedName name="m10PG">[28]Meta10!$C$62:$R$64</definedName>
    <definedName name="m10Pguá">[28]Meta10!$C$57:$R$59</definedName>
    <definedName name="m10SP">[28]Meta10!$C$67:$R$69</definedName>
    <definedName name="M11GGPB">[29]Meta10!$C$52:$R$54</definedName>
    <definedName name="m11GPI">[28]Meta11!$C$52:$R$54</definedName>
    <definedName name="m11PG">[28]Meta11!$C$62:$R$64</definedName>
    <definedName name="m11Pguá">[28]Meta11!$C$57:$R$59</definedName>
    <definedName name="m11SP">[28]Meta11!$C$67:$R$69</definedName>
    <definedName name="M11VG">[29]Meta11!$C$62:$R$64</definedName>
    <definedName name="m12GPI">[28]Meta12!$C$52:$R$54</definedName>
    <definedName name="m12PG">[28]Meta12!$C$62:$R$64</definedName>
    <definedName name="m12Pguá">[28]Meta12!$C$57:$R$59</definedName>
    <definedName name="m12SP">[28]Meta12!$C$67:$R$69</definedName>
    <definedName name="m13GPI">[28]Meta13!$C$52:$R$54</definedName>
    <definedName name="m13PG">[28]Meta13!$C$62:$R$64</definedName>
    <definedName name="m13Pguá">[28]Meta13!$C$57:$R$59</definedName>
    <definedName name="m13SP">[28]Meta13!$C$67:$R$69</definedName>
    <definedName name="m14GPI">[28]Meta14!$C$52:$R$54</definedName>
    <definedName name="m14PG">[28]Meta14!$C$62:$R$64</definedName>
    <definedName name="m14PG1">[30]Meta14!$C$62:$R$64</definedName>
    <definedName name="m14Pguá">[28]Meta14!$C$57:$R$59</definedName>
    <definedName name="m14SP">[28]Meta14!$C$67:$R$69</definedName>
    <definedName name="m15GPI">[28]Meta15!$C$52:$R$54</definedName>
    <definedName name="m15PG">[28]Meta15!$C$62:$R$64</definedName>
    <definedName name="m15Pguá">[28]Meta15!$C$57:$R$59</definedName>
    <definedName name="m15SP">[28]Meta15!$C$67:$R$69</definedName>
    <definedName name="m16GPI">[28]Meta16!$C$52:$R$54</definedName>
    <definedName name="m16PG">[28]Meta16!$C$62:$R$64</definedName>
    <definedName name="m16Pguá">[28]Meta16!$C$57:$R$59</definedName>
    <definedName name="m16SP">[28]Meta16!$C$67:$R$69</definedName>
    <definedName name="m1GPI" localSheetId="1">#REF!</definedName>
    <definedName name="m1GPI">#REF!</definedName>
    <definedName name="m1PG" localSheetId="1">#REF!</definedName>
    <definedName name="m1PG">#REF!</definedName>
    <definedName name="m1Pguá" localSheetId="1">#REF!</definedName>
    <definedName name="m1Pguá">#REF!</definedName>
    <definedName name="m1SP" localSheetId="1">#REF!</definedName>
    <definedName name="m1SP">#REF!</definedName>
    <definedName name="m2GPI">[28]Meta2!$C$52:$R$54</definedName>
    <definedName name="m2PG">[28]Meta2!$C$57:$R$59</definedName>
    <definedName name="m2SP">[28]Meta2!$C$62:$R$64</definedName>
    <definedName name="m3GPI">[28]Meta3!$C$52:$R$54</definedName>
    <definedName name="m3PG">[28]Meta3!$C$57:$R$59</definedName>
    <definedName name="m3SP">[28]Meta3!$C$62:$R$64</definedName>
    <definedName name="m4GPI">[28]Meta4!$C$52:$R$54</definedName>
    <definedName name="m4PG">[28]Meta4!$C$62:$R$64</definedName>
    <definedName name="m4Pguá">[28]Meta4!$C$57:$R$59</definedName>
    <definedName name="m4SP">[28]Meta4!$C$67:$R$69</definedName>
    <definedName name="m5GPI">[28]Meta5!$C$52:$R$54</definedName>
    <definedName name="m5PG">[28]Meta5!$C$62:$R$64</definedName>
    <definedName name="m5Pguá">[28]Meta5!$C$57:$R$59</definedName>
    <definedName name="m5SP">[28]Meta5!$C$67:$R$69</definedName>
    <definedName name="m6GPI">[28]Meta6!$C$52:$R$54</definedName>
    <definedName name="m6PG">[28]Meta6!$C$62:$R$64</definedName>
    <definedName name="m6Pguá">[28]Meta6!$C$57:$R$59</definedName>
    <definedName name="m6SP">[28]Meta6!$C$67:$R$69</definedName>
    <definedName name="m7_2GPI">'[28]Meta7(2)'!$C$52:$R$54</definedName>
    <definedName name="m7_2PG">'[28]Meta7(2)'!$C$62:$R$64</definedName>
    <definedName name="m7_2Pguá">'[28]Meta7(2)'!$C$57:$R$59</definedName>
    <definedName name="m7_2SP">'[28]Meta7(2)'!$C$67:$R$69</definedName>
    <definedName name="m7GPI">[28]Meta7!$C$52:$R$54</definedName>
    <definedName name="m7PG">[28]Meta7!$C$62:$R$64</definedName>
    <definedName name="m7Pguá">[28]Meta7!$C$57:$R$59</definedName>
    <definedName name="m7SP">[28]Meta7!$C$67:$R$69</definedName>
    <definedName name="m8PG">[28]Meta8!$C$62:$R$64</definedName>
    <definedName name="m8Pguá">[28]Meta8!$C$57:$R$59</definedName>
    <definedName name="m8SPDC">[28]Meta8!$C$72:$R$74</definedName>
    <definedName name="m8SPPP">[28]Meta8!$C$67:$R$69</definedName>
    <definedName name="m9PGMF">[28]Meta9!$C$62:$R$64</definedName>
    <definedName name="m9PGML">[28]Meta9!$C$57:$R$59</definedName>
    <definedName name="m9PGPZ">[28]Meta9!$C$72:$R$74</definedName>
    <definedName name="m9PGTT">[28]Meta9!$C$67:$R$69</definedName>
    <definedName name="m9Pguá">[28]Meta9!$C$52:$R$54</definedName>
    <definedName name="m9SPDC">[28]Meta9!$C$77:$R$79</definedName>
    <definedName name="m9SPPP">[28]Meta9!$C$82:$R$84</definedName>
    <definedName name="marca" localSheetId="1">#REF!</definedName>
    <definedName name="marca">#REF!</definedName>
    <definedName name="marzo" localSheetId="3" hidden="1">{#N/A,#N/A,FALSE,"Acum Julio - 00"}</definedName>
    <definedName name="marzo" hidden="1">{#N/A,#N/A,FALSE,"Acum Julio - 00"}</definedName>
    <definedName name="marzo1" localSheetId="3" hidden="1">{#N/A,#N/A,FALSE,"Acum Julio - 00"}</definedName>
    <definedName name="marzo1" hidden="1">{#N/A,#N/A,FALSE,"Acum Julio - 00"}</definedName>
    <definedName name="new" localSheetId="1">#REF!</definedName>
    <definedName name="new">#REF!</definedName>
    <definedName name="NEWWW" localSheetId="3" hidden="1">{"'PXR_6500'!$A$1:$I$124"}</definedName>
    <definedName name="NEWWW" hidden="1">{"'PXR_6500'!$A$1:$I$124"}</definedName>
    <definedName name="noidea" localSheetId="3" hidden="1">{#N/A,#N/A,FALSE,"Calc";#N/A,#N/A,FALSE,"Sensitivity";#N/A,#N/A,FALSE,"LT Earn.Dil.";#N/A,#N/A,FALSE,"Dil. AVP"}</definedName>
    <definedName name="noidea" hidden="1">{#N/A,#N/A,FALSE,"Calc";#N/A,#N/A,FALSE,"Sensitivity";#N/A,#N/A,FALSE,"LT Earn.Dil.";#N/A,#N/A,FALSE,"Dil. AVP"}</definedName>
    <definedName name="NOIDEA2" localSheetId="3" hidden="1">{#N/A,#N/A,FALSE,"Calc";#N/A,#N/A,FALSE,"Sensitivity";#N/A,#N/A,FALSE,"LT Earn.Dil.";#N/A,#N/A,FALSE,"Dil. AVP"}</definedName>
    <definedName name="NOIDEA2" hidden="1">{#N/A,#N/A,FALSE,"Calc";#N/A,#N/A,FALSE,"Sensitivity";#N/A,#N/A,FALSE,"LT Earn.Dil.";#N/A,#N/A,FALSE,"Dil. AVP"}</definedName>
    <definedName name="oi" localSheetId="3" hidden="1">{"'Welcome'!$A$1:$J$27"}</definedName>
    <definedName name="oi" hidden="1">{"'Welcome'!$A$1:$J$27"}</definedName>
    <definedName name="ok" localSheetId="3" hidden="1">{#N/A,#N/A,FALSE,"Calc";#N/A,#N/A,FALSE,"Sensitivity";#N/A,#N/A,FALSE,"LT Earn.Dil.";#N/A,#N/A,FALSE,"Dil. AVP"}</definedName>
    <definedName name="ok" hidden="1">{#N/A,#N/A,FALSE,"Calc";#N/A,#N/A,FALSE,"Sensitivity";#N/A,#N/A,FALSE,"LT Earn.Dil.";#N/A,#N/A,FALSE,"Dil. AVP"}</definedName>
    <definedName name="oku" localSheetId="3" hidden="1">{"equity comps",#N/A,FALSE,"CS Comps";"equity comps",#N/A,FALSE,"PS Comps";"equity comps",#N/A,FALSE,"GIC_Comps";"equity comps",#N/A,FALSE,"GIC2_Comps";"debt comps",#N/A,FALSE,"CS Comps";"debt comps",#N/A,FALSE,"PS Comps";"debt comps",#N/A,FALSE,"GIC_Comps";"debt comps",#N/A,FALSE,"GIC2_Comps"}</definedName>
    <definedName name="oku" hidden="1">{"equity comps",#N/A,FALSE,"CS Comps";"equity comps",#N/A,FALSE,"PS Comps";"equity comps",#N/A,FALSE,"GIC_Comps";"equity comps",#N/A,FALSE,"GIC2_Comps";"debt comps",#N/A,FALSE,"CS Comps";"debt comps",#N/A,FALSE,"PS Comps";"debt comps",#N/A,FALSE,"GIC_Comps";"debt comps",#N/A,FALSE,"GIC2_Comps"}</definedName>
    <definedName name="OUTRO" localSheetId="3" hidden="1">{"'PXR_6500'!$A$1:$I$124"}</definedName>
    <definedName name="OUTRO" hidden="1">{"'PXR_6500'!$A$1:$I$124"}</definedName>
    <definedName name="p" localSheetId="1">[1]Materiais!#REF!</definedName>
    <definedName name="p">[1]Materiais!#REF!</definedName>
    <definedName name="PDC" localSheetId="3" hidden="1">#REF!</definedName>
    <definedName name="PDC" localSheetId="0" hidden="1">#REF!</definedName>
    <definedName name="PDC" localSheetId="1" hidden="1">#REF!</definedName>
    <definedName name="PDC" hidden="1">#REF!</definedName>
    <definedName name="pinco" localSheetId="0" hidden="1">[31]ce!#REF!</definedName>
    <definedName name="pinco" localSheetId="1" hidden="1">[31]ce!#REF!</definedName>
    <definedName name="pinco" hidden="1">[31]ce!#REF!</definedName>
    <definedName name="pippo" localSheetId="0" hidden="1">[6]ce!#REF!</definedName>
    <definedName name="pippo" localSheetId="1" hidden="1">[6]ce!#REF!</definedName>
    <definedName name="pippo" hidden="1">[6]ce!#REF!</definedName>
    <definedName name="po" localSheetId="3" hidden="1">{#N/A,#N/A,FALSE,"Calc";#N/A,#N/A,FALSE,"Sensitivity";#N/A,#N/A,FALSE,"LT Earn.Dil.";#N/A,#N/A,FALSE,"Dil. AVP"}</definedName>
    <definedName name="po" hidden="1">{#N/A,#N/A,FALSE,"Calc";#N/A,#N/A,FALSE,"Sensitivity";#N/A,#N/A,FALSE,"LT Earn.Dil.";#N/A,#N/A,FALSE,"Dil. AVP"}</definedName>
    <definedName name="poi" localSheetId="3" hidden="1">{"assumption 50 50",#N/A,TRUE,"Merger";"has gets cash",#N/A,TRUE,"Merger";"accretion dilution",#N/A,TRUE,"Merger";"comparison credit stats",#N/A,TRUE,"Merger";"pf credit stats",#N/A,TRUE,"Merger";"pf sheets",#N/A,TRUE,"Merger"}</definedName>
    <definedName name="poi" hidden="1">{"assumption 50 50",#N/A,TRUE,"Merger";"has gets cash",#N/A,TRUE,"Merger";"accretion dilution",#N/A,TRUE,"Merger";"comparison credit stats",#N/A,TRUE,"Merger";"pf credit stats",#N/A,TRUE,"Merger";"pf sheets",#N/A,TRUE,"Merger"}</definedName>
    <definedName name="pppp" localSheetId="3"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PPPP" localSheetId="3"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remissas" localSheetId="3" hidden="1">{"summary1",#N/A,TRUE,"Comps";"summary2",#N/A,TRUE,"Comps";"summary3",#N/A,TRUE,"Comps"}</definedName>
    <definedName name="Premissas" hidden="1">{"summary1",#N/A,TRUE,"Comps";"summary2",#N/A,TRUE,"Comps";"summary3",#N/A,TRUE,"Comps"}</definedName>
    <definedName name="prout" localSheetId="3" hidden="1">{"comp1",#N/A,FALSE,"COMPS";"footnotes",#N/A,FALSE,"COMPS"}</definedName>
    <definedName name="prout" hidden="1">{"comp1",#N/A,FALSE,"COMPS";"footnotes",#N/A,FALSE,"COMPS"}</definedName>
    <definedName name="q_1" localSheetId="3" hidden="1">{"Fecha_Setembro",#N/A,FALSE,"FECHAMENTO-2002 ";"Defer_Setembro",#N/A,FALSE,"DIFERIDO";"Pis_Setembro",#N/A,FALSE,"PIS COFINS";"Iss_Setembro",#N/A,FALSE,"ISS"}</definedName>
    <definedName name="q_1" hidden="1">{"Fecha_Setembro",#N/A,FALSE,"FECHAMENTO-2002 ";"Defer_Setembro",#N/A,FALSE,"DIFERIDO";"Pis_Setembro",#N/A,FALSE,"PIS COFINS";"Iss_Setembro",#N/A,FALSE,"ISS"}</definedName>
    <definedName name="QQQQ" localSheetId="3"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QQQQ"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qwert" localSheetId="1">#REF!</definedName>
    <definedName name="qwert">#REF!</definedName>
    <definedName name="Ratios_2" localSheetId="3" hidden="1">{"'TG'!$A$1:$L$37"}</definedName>
    <definedName name="Ratios_2" hidden="1">{"'TG'!$A$1:$L$37"}</definedName>
    <definedName name="re" localSheetId="3" hidden="1">{"assumptions and inputs",#N/A,FALSE,"valuation";"intermediate calculations",#N/A,FALSE,"valuation";"dollar conversion",#N/A,FALSE,"valuation";"analysis at various prices",#N/A,FALSE,"valuation"}</definedName>
    <definedName name="re" hidden="1">{"assumptions and inputs",#N/A,FALSE,"valuation";"intermediate calculations",#N/A,FALSE,"valuation";"dollar conversion",#N/A,FALSE,"valuation";"analysis at various prices",#N/A,FALSE,"valuation"}</definedName>
    <definedName name="REAL_2002">[28]Meta9!$C$72:$R$74</definedName>
    <definedName name="renata" localSheetId="3"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renata"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Results" localSheetId="1">#REF!</definedName>
    <definedName name="Results">#REF!</definedName>
    <definedName name="rngCodQuadrem" localSheetId="1">OFFSET('[21]Cotacao Tubos'!#REF!,0,0,COUNTA('[21]Cotacao Tubos'!$A$6:$A$65536),1)</definedName>
    <definedName name="rngCodQuadrem">OFFSET('[21]Cotacao Tubos'!#REF!,0,0,COUNTA('[21]Cotacao Tubos'!$A$6:$A$65536),1)</definedName>
    <definedName name="rngEmCaso" localSheetId="1">'[21]Cotacao Tubos'!#REF!</definedName>
    <definedName name="rngEmCaso">'[21]Cotacao Tubos'!#REF!</definedName>
    <definedName name="rngEstados" localSheetId="1">'[21]Cotacao Tubos'!#REF!</definedName>
    <definedName name="rngEstados">'[21]Cotacao Tubos'!#REF!</definedName>
    <definedName name="rngSimNao" localSheetId="1">'[21]Cotacao Tubos'!#REF!</definedName>
    <definedName name="rngSimNao">'[21]Cotacao Tubos'!#REF!</definedName>
    <definedName name="Roger" hidden="1">"                                                                                                                                                                                                                                                            38"</definedName>
    <definedName name="ROLAMENTO30222A_AL" localSheetId="1">#REF!</definedName>
    <definedName name="ROLAMENTO30222A_AL">#REF!</definedName>
    <definedName name="ROLAno">INDIRECT("$b$"&amp;[23]Apresentação!$I$5)</definedName>
    <definedName name="ROLAUTOAno">INDIRECT("$b$"&amp;[23]Apresentação!$E$70)</definedName>
    <definedName name="ROLAUTOTri">INDIRECT("$b$"&amp;[23]Apresentação!$E$48)</definedName>
    <definedName name="ROLLITri">INDIRECT("$b$"&amp;[23]Apresentação!$E$97)</definedName>
    <definedName name="ROLTri">INDIRECT("$b$"&amp;[23]Apresentação!$E$5)</definedName>
    <definedName name="RRRR" localSheetId="3"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RRR"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ty" localSheetId="3" hidden="1">{#N/A,#N/A,TRUE,"Pro Forma";#N/A,#N/A,TRUE,"PF_Bal";#N/A,#N/A,TRUE,"PF_INC";#N/A,#N/A,TRUE,"CBE";#N/A,#N/A,TRUE,"SWK"}</definedName>
    <definedName name="rty" hidden="1">{#N/A,#N/A,TRUE,"Pro Forma";#N/A,#N/A,TRUE,"PF_Bal";#N/A,#N/A,TRUE,"PF_INC";#N/A,#N/A,TRUE,"CBE";#N/A,#N/A,TRUE,"SWK"}</definedName>
    <definedName name="s" localSheetId="1">#REF!</definedName>
    <definedName name="s">#REF!</definedName>
    <definedName name="SAPBEXhrIndnt" hidden="1">"Wide"</definedName>
    <definedName name="SAPBEXrevision" hidden="1">14</definedName>
    <definedName name="SAPBEXsysID" hidden="1">"BIP"</definedName>
    <definedName name="SAPBEXwbID" hidden="1">"3SO04G3IWYENSZLK6QOKKYLB2"</definedName>
    <definedName name="SAPsysID" hidden="1">"708C5W7SBKP804JT78WJ0JNKI"</definedName>
    <definedName name="SAPwbID" hidden="1">"ARS"</definedName>
    <definedName name="sdf" localSheetId="3" hidden="1">{#N/A,#N/A,FALSE,"Calc";#N/A,#N/A,FALSE,"Sensitivity";#N/A,#N/A,FALSE,"LT Earn.Dil.";#N/A,#N/A,FALSE,"Dil. AVP"}</definedName>
    <definedName name="sdf" hidden="1">{#N/A,#N/A,FALSE,"Calc";#N/A,#N/A,FALSE,"Sensitivity";#N/A,#N/A,FALSE,"LT Earn.Dil.";#N/A,#N/A,FALSE,"Dil. AVP"}</definedName>
    <definedName name="sdgdfghfhgfjhgfjhjjjg" localSheetId="3" hidden="1">{"general",#N/A,FALSE,"Assumptions"}</definedName>
    <definedName name="sdgdfghfhgfjhgfjhjjjg" hidden="1">{"general",#N/A,FALSE,"Assumptions"}</definedName>
    <definedName name="SDXSSDXSDX" localSheetId="3" hidden="1">{"Fecha_Outubro",#N/A,FALSE,"FECHAMENTO-2002 ";"Defer_Outubro",#N/A,FALSE,"DIFERIDO";"Pis_Outubro",#N/A,FALSE,"PIS COFINS";"Iss_Outubro",#N/A,FALSE,"ISS"}</definedName>
    <definedName name="SDXSSDXSDX" hidden="1">{"Fecha_Outubro",#N/A,FALSE,"FECHAMENTO-2002 ";"Defer_Outubro",#N/A,FALSE,"DIFERIDO";"Pis_Outubro",#N/A,FALSE,"PIS COFINS";"Iss_Outubro",#N/A,FALSE,"ISS"}</definedName>
    <definedName name="se" localSheetId="3" hidden="1">{"consolidated",#N/A,FALSE,"Sheet1";"cms",#N/A,FALSE,"Sheet1";"fse",#N/A,FALSE,"Sheet1"}</definedName>
    <definedName name="se" hidden="1">{"consolidated",#N/A,FALSE,"Sheet1";"cms",#N/A,FALSE,"Sheet1";"fse",#N/A,FALSE,"Sheet1"}</definedName>
    <definedName name="selecaoparasomazzz" localSheetId="1">'[32]Relato de Anomalia'!#REF!</definedName>
    <definedName name="selecaoparasomazzz">'[32]Relato de Anomalia'!#REF!</definedName>
    <definedName name="sencount" hidden="1">1</definedName>
    <definedName name="solver_adj" localSheetId="3" hidden="1">#REF!,#REF!</definedName>
    <definedName name="solver_adj" localSheetId="0" hidden="1">#REF!,#REF!</definedName>
    <definedName name="solver_adj" localSheetId="1" hidden="1">#REF!,#REF!</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opt" localSheetId="3" hidden="1">#REF!</definedName>
    <definedName name="solver_opt" localSheetId="0" hidden="1">#REF!</definedName>
    <definedName name="solver_opt" localSheetId="1"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s_1" localSheetId="3" hidden="1">{"Fecha_Setembro",#N/A,FALSE,"FECHAMENTO-2002 ";"Defer_Setembro",#N/A,FALSE,"DIFERIDO";"Pis_Setembro",#N/A,FALSE,"PIS COFINS";"Iss_Setembro",#N/A,FALSE,"ISS"}</definedName>
    <definedName name="ss_1" hidden="1">{"Fecha_Setembro",#N/A,FALSE,"FECHAMENTO-2002 ";"Defer_Setembro",#N/A,FALSE,"DIFERIDO";"Pis_Setembro",#N/A,FALSE,"PIS COFINS";"Iss_Setembro",#N/A,FALSE,"ISS"}</definedName>
    <definedName name="sss" localSheetId="3" hidden="1">{#N/A,#N/A,FALSE,"HONORÁRIOS"}</definedName>
    <definedName name="sss" hidden="1">{#N/A,#N/A,FALSE,"HONORÁRIOS"}</definedName>
    <definedName name="sss_1" localSheetId="3" hidden="1">{#N/A,#N/A,FALSE,"HONORÁRIOS"}</definedName>
    <definedName name="sss_1" hidden="1">{#N/A,#N/A,FALSE,"HONORÁRIOS"}</definedName>
    <definedName name="ssss" localSheetId="3" hidden="1">{"Fecha_Dezembro",#N/A,FALSE,"FECHAMENTO-2002 ";"Defer_Dezermbro",#N/A,FALSE,"DIFERIDO";"Pis_Dezembro",#N/A,FALSE,"PIS COFINS";"Iss_Dezembro",#N/A,FALSE,"ISS"}</definedName>
    <definedName name="ssss" hidden="1">{"Fecha_Dezembro",#N/A,FALSE,"FECHAMENTO-2002 ";"Defer_Dezermbro",#N/A,FALSE,"DIFERIDO";"Pis_Dezembro",#N/A,FALSE,"PIS COFINS";"Iss_Dezembro",#N/A,FALSE,"ISS"}</definedName>
    <definedName name="ssss_1" localSheetId="3" hidden="1">{"Fecha_Dezembro",#N/A,FALSE,"FECHAMENTO-2002 ";"Defer_Dezermbro",#N/A,FALSE,"DIFERIDO";"Pis_Dezembro",#N/A,FALSE,"PIS COFINS";"Iss_Dezembro",#N/A,FALSE,"ISS"}</definedName>
    <definedName name="ssss_1" hidden="1">{"Fecha_Dezembro",#N/A,FALSE,"FECHAMENTO-2002 ";"Defer_Dezermbro",#N/A,FALSE,"DIFERIDO";"Pis_Dezembro",#N/A,FALSE,"PIS COFINS";"Iss_Dezembro",#N/A,FALSE,"ISS"}</definedName>
    <definedName name="sssss" localSheetId="3" hidden="1">{"Fecha_Dezembro",#N/A,FALSE,"FECHAMENTO-2002 ";"Defer_Dezermbro",#N/A,FALSE,"DIFERIDO";"Pis_Dezembro",#N/A,FALSE,"PIS COFINS";"Iss_Dezembro",#N/A,FALSE,"ISS"}</definedName>
    <definedName name="sssss" hidden="1">{"Fecha_Dezembro",#N/A,FALSE,"FECHAMENTO-2002 ";"Defer_Dezermbro",#N/A,FALSE,"DIFERIDO";"Pis_Dezembro",#N/A,FALSE,"PIS COFINS";"Iss_Dezembro",#N/A,FALSE,"ISS"}</definedName>
    <definedName name="sssss_1" localSheetId="3" hidden="1">{"Fecha_Dezembro",#N/A,FALSE,"FECHAMENTO-2002 ";"Defer_Dezermbro",#N/A,FALSE,"DIFERIDO";"Pis_Dezembro",#N/A,FALSE,"PIS COFINS";"Iss_Dezembro",#N/A,FALSE,"ISS"}</definedName>
    <definedName name="sssss_1" hidden="1">{"Fecha_Dezembro",#N/A,FALSE,"FECHAMENTO-2002 ";"Defer_Dezermbro",#N/A,FALSE,"DIFERIDO";"Pis_Dezembro",#N/A,FALSE,"PIS COFINS";"Iss_Dezembro",#N/A,FALSE,"ISS"}</definedName>
    <definedName name="sssssss" localSheetId="3" hidden="1">{"Fecha_Dezembro",#N/A,FALSE,"FECHAMENTO-2002 ";"Defer_Dezermbro",#N/A,FALSE,"DIFERIDO";"Pis_Dezembro",#N/A,FALSE,"PIS COFINS";"Iss_Dezembro",#N/A,FALSE,"ISS"}</definedName>
    <definedName name="sssssss" hidden="1">{"Fecha_Dezembro",#N/A,FALSE,"FECHAMENTO-2002 ";"Defer_Dezermbro",#N/A,FALSE,"DIFERIDO";"Pis_Dezembro",#N/A,FALSE,"PIS COFINS";"Iss_Dezembro",#N/A,FALSE,"ISS"}</definedName>
    <definedName name="sssssss_1" localSheetId="3" hidden="1">{"Fecha_Dezembro",#N/A,FALSE,"FECHAMENTO-2002 ";"Defer_Dezermbro",#N/A,FALSE,"DIFERIDO";"Pis_Dezembro",#N/A,FALSE,"PIS COFINS";"Iss_Dezembro",#N/A,FALSE,"ISS"}</definedName>
    <definedName name="sssssss_1" hidden="1">{"Fecha_Dezembro",#N/A,FALSE,"FECHAMENTO-2002 ";"Defer_Dezermbro",#N/A,FALSE,"DIFERIDO";"Pis_Dezembro",#N/A,FALSE,"PIS COFINS";"Iss_Dezembro",#N/A,FALSE,"ISS"}</definedName>
    <definedName name="t" localSheetId="3" hidden="1">{"'TG'!$A$1:$L$37"}</definedName>
    <definedName name="t" hidden="1">{"'TG'!$A$1:$L$37"}</definedName>
    <definedName name="TECNOFIBRAS" localSheetId="3" hidden="1">{"'PXR_6500'!$A$1:$I$124"}</definedName>
    <definedName name="TECNOFIBRAS" hidden="1">{"'PXR_6500'!$A$1:$I$124"}</definedName>
    <definedName name="TECNOFIBRAS2" localSheetId="3" hidden="1">{"'PXR_6500'!$A$1:$I$124"}</definedName>
    <definedName name="TECNOFIBRAS2" hidden="1">{"'PXR_6500'!$A$1:$I$124"}</definedName>
    <definedName name="test" localSheetId="3" hidden="1">{"'PXR_6500'!$A$1:$I$124"}</definedName>
    <definedName name="test" hidden="1">{"'PXR_6500'!$A$1:$I$124"}</definedName>
    <definedName name="teste_1" localSheetId="3" hidden="1">{"Fecha_Dezembro",#N/A,FALSE,"FECHAMENTO-2002 ";"Defer_Dezermbro",#N/A,FALSE,"DIFERIDO";"Pis_Dezembro",#N/A,FALSE,"PIS COFINS";"Iss_Dezembro",#N/A,FALSE,"ISS"}</definedName>
    <definedName name="teste_1" hidden="1">{"Fecha_Dezembro",#N/A,FALSE,"FECHAMENTO-2002 ";"Defer_Dezermbro",#N/A,FALSE,"DIFERIDO";"Pis_Dezembro",#N/A,FALSE,"PIS COFINS";"Iss_Dezembro",#N/A,FALSE,"ISS"}</definedName>
    <definedName name="teste2" localSheetId="3" hidden="1">{"Fecha_Novembro",#N/A,FALSE,"FECHAMENTO-2002 ";"Defer_Novembro",#N/A,FALSE,"DIFERIDO";"Pis_Novembro",#N/A,FALSE,"PIS COFINS";"Iss_Novembro",#N/A,FALSE,"ISS"}</definedName>
    <definedName name="teste2" hidden="1">{"Fecha_Novembro",#N/A,FALSE,"FECHAMENTO-2002 ";"Defer_Novembro",#N/A,FALSE,"DIFERIDO";"Pis_Novembro",#N/A,FALSE,"PIS COFINS";"Iss_Novembro",#N/A,FALSE,"ISS"}</definedName>
    <definedName name="teste2_1" localSheetId="3" hidden="1">{"Fecha_Novembro",#N/A,FALSE,"FECHAMENTO-2002 ";"Defer_Novembro",#N/A,FALSE,"DIFERIDO";"Pis_Novembro",#N/A,FALSE,"PIS COFINS";"Iss_Novembro",#N/A,FALSE,"ISS"}</definedName>
    <definedName name="teste2_1" hidden="1">{"Fecha_Novembro",#N/A,FALSE,"FECHAMENTO-2002 ";"Defer_Novembro",#N/A,FALSE,"DIFERIDO";"Pis_Novembro",#N/A,FALSE,"PIS COFINS";"Iss_Novembro",#N/A,FALSE,"ISS"}</definedName>
    <definedName name="teste3" localSheetId="3" hidden="1">{"Fecha_Outubro",#N/A,FALSE,"FECHAMENTO-2002 ";"Defer_Outubro",#N/A,FALSE,"DIFERIDO";"Pis_Outubro",#N/A,FALSE,"PIS COFINS";"Iss_Outubro",#N/A,FALSE,"ISS"}</definedName>
    <definedName name="teste3" hidden="1">{"Fecha_Outubro",#N/A,FALSE,"FECHAMENTO-2002 ";"Defer_Outubro",#N/A,FALSE,"DIFERIDO";"Pis_Outubro",#N/A,FALSE,"PIS COFINS";"Iss_Outubro",#N/A,FALSE,"ISS"}</definedName>
    <definedName name="teste3_1" localSheetId="3" hidden="1">{"Fecha_Outubro",#N/A,FALSE,"FECHAMENTO-2002 ";"Defer_Outubro",#N/A,FALSE,"DIFERIDO";"Pis_Outubro",#N/A,FALSE,"PIS COFINS";"Iss_Outubro",#N/A,FALSE,"ISS"}</definedName>
    <definedName name="teste3_1" hidden="1">{"Fecha_Outubro",#N/A,FALSE,"FECHAMENTO-2002 ";"Defer_Outubro",#N/A,FALSE,"DIFERIDO";"Pis_Outubro",#N/A,FALSE,"PIS COFINS";"Iss_Outubro",#N/A,FALSE,"ISS"}</definedName>
    <definedName name="teste4" localSheetId="3" hidden="1">{#N/A,#N/A,FALSE,"HONORÁRIOS"}</definedName>
    <definedName name="teste4" hidden="1">{#N/A,#N/A,FALSE,"HONORÁRIOS"}</definedName>
    <definedName name="teste4_1" localSheetId="3" hidden="1">{#N/A,#N/A,FALSE,"HONORÁRIOS"}</definedName>
    <definedName name="teste4_1" hidden="1">{#N/A,#N/A,FALSE,"HONORÁRIOS"}</definedName>
    <definedName name="teste5" localSheetId="3" hidden="1">{"Fecha_Setembro",#N/A,FALSE,"FECHAMENTO-2002 ";"Defer_Setembro",#N/A,FALSE,"DIFERIDO";"Pis_Setembro",#N/A,FALSE,"PIS COFINS";"Iss_Setembro",#N/A,FALSE,"ISS"}</definedName>
    <definedName name="teste5" hidden="1">{"Fecha_Setembro",#N/A,FALSE,"FECHAMENTO-2002 ";"Defer_Setembro",#N/A,FALSE,"DIFERIDO";"Pis_Setembro",#N/A,FALSE,"PIS COFINS";"Iss_Setembro",#N/A,FALSE,"ISS"}</definedName>
    <definedName name="teste5_1" localSheetId="3" hidden="1">{"Fecha_Setembro",#N/A,FALSE,"FECHAMENTO-2002 ";"Defer_Setembro",#N/A,FALSE,"DIFERIDO";"Pis_Setembro",#N/A,FALSE,"PIS COFINS";"Iss_Setembro",#N/A,FALSE,"ISS"}</definedName>
    <definedName name="teste5_1" hidden="1">{"Fecha_Setembro",#N/A,FALSE,"FECHAMENTO-2002 ";"Defer_Setembro",#N/A,FALSE,"DIFERIDO";"Pis_Setembro",#N/A,FALSE,"PIS COFINS";"Iss_Setembro",#N/A,FALSE,"ISS"}</definedName>
    <definedName name="TESTHKEY" localSheetId="1">[1]Materiais!#REF!</definedName>
    <definedName name="TESTHKEY">[1]Materiais!#REF!</definedName>
    <definedName name="TextRefCopyRangeCount" hidden="1">15</definedName>
    <definedName name="TTTTTTT" localSheetId="3" hidden="1">{"Bradesco 1",#N/A,TRUE,"Bradesco acc_dil";"Bradesco2",#N/A,TRUE,"Bradesco acc_dil";"Bradesco3",#N/A,TRUE,"Bradesco's RWA analysis";"Unibanco1",#N/A,TRUE,"Unibanco acc_dil ";"Unibanco2",#N/A,TRUE,"Unibanco acc_dil ";"Unibanco3",#N/A,TRUE,"Unibanco's RWA analysis"}</definedName>
    <definedName name="TTTTTTT" hidden="1">{"Bradesco 1",#N/A,TRUE,"Bradesco acc_dil";"Bradesco2",#N/A,TRUE,"Bradesco acc_dil";"Bradesco3",#N/A,TRUE,"Bradesco's RWA analysis";"Unibanco1",#N/A,TRUE,"Unibanco acc_dil ";"Unibanco2",#N/A,TRUE,"Unibanco acc_dil ";"Unibanco3",#N/A,TRUE,"Unibanco's RWA analysis"}</definedName>
    <definedName name="UGEFRYGDFYGYRG" localSheetId="3" hidden="1">{"TotalGeralDespesasPorArea",#N/A,FALSE,"VinculosAccessEfetivo"}</definedName>
    <definedName name="UGEFRYGDFYGYRG" hidden="1">{"TotalGeralDespesasPorArea",#N/A,FALSE,"VinculosAccessEfetivo"}</definedName>
    <definedName name="unidades">[33]Plan2!$B$2:$B$16</definedName>
    <definedName name="vf" localSheetId="3" hidden="1">{"Bradesco 1",#N/A,TRUE,"Bradesco acc_dil";"Bradesco2",#N/A,TRUE,"Bradesco acc_dil";"Bradesco3",#N/A,TRUE,"Bradesco's RWA analysis";"Unibanco1",#N/A,TRUE,"Unibanco acc_dil ";"Unibanco2",#N/A,TRUE,"Unibanco acc_dil ";"Unibanco3",#N/A,TRUE,"Unibanco's RWA analysis"}</definedName>
    <definedName name="vf" hidden="1">{"Bradesco 1",#N/A,TRUE,"Bradesco acc_dil";"Bradesco2",#N/A,TRUE,"Bradesco acc_dil";"Bradesco3",#N/A,TRUE,"Bradesco's RWA analysis";"Unibanco1",#N/A,TRUE,"Unibanco acc_dil ";"Unibanco2",#N/A,TRUE,"Unibanco acc_dil ";"Unibanco3",#N/A,TRUE,"Unibanco's RWA analysis"}</definedName>
    <definedName name="wef" localSheetId="3"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ef"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EWE" localSheetId="3" hidden="1">{"Fecha_Novembro",#N/A,FALSE,"FECHAMENTO-2002 ";"Defer_Novembro",#N/A,FALSE,"DIFERIDO";"Pis_Novembro",#N/A,FALSE,"PIS COFINS";"Iss_Novembro",#N/A,FALSE,"ISS"}</definedName>
    <definedName name="WEWE" hidden="1">{"Fecha_Novembro",#N/A,FALSE,"FECHAMENTO-2002 ";"Defer_Novembro",#N/A,FALSE,"DIFERIDO";"Pis_Novembro",#N/A,FALSE,"PIS COFINS";"Iss_Novembro",#N/A,FALSE,"ISS"}</definedName>
    <definedName name="wq" localSheetId="3" hidden="1">{"'PXR_6500'!$A$1:$I$124"}</definedName>
    <definedName name="wq" hidden="1">{"'PXR_6500'!$A$1:$I$124"}</definedName>
    <definedName name="wrn.1." localSheetId="3" hidden="1">{#N/A,#N/A,FALSE,"Calc";#N/A,#N/A,FALSE,"Sensitivity";#N/A,#N/A,FALSE,"LT Earn.Dil.";#N/A,#N/A,FALSE,"Dil. AVP"}</definedName>
    <definedName name="wrn.1." hidden="1">{#N/A,#N/A,FALSE,"Calc";#N/A,#N/A,FALSE,"Sensitivity";#N/A,#N/A,FALSE,"LT Earn.Dil.";#N/A,#N/A,FALSE,"Dil. AVP"}</definedName>
    <definedName name="WRN.2." localSheetId="3" hidden="1">{#N/A,#N/A,FALSE,"Calc";#N/A,#N/A,FALSE,"Sensitivity";#N/A,#N/A,FALSE,"LT Earn.Dil.";#N/A,#N/A,FALSE,"Dil. AVP"}</definedName>
    <definedName name="WRN.2." hidden="1">{#N/A,#N/A,FALSE,"Calc";#N/A,#N/A,FALSE,"Sensitivity";#N/A,#N/A,FALSE,"LT Earn.Dil.";#N/A,#N/A,FALSE,"Dil. AVP"}</definedName>
    <definedName name="wrn.50._.50." localSheetId="3" hidden="1">{"assumption 50 50",#N/A,TRUE,"Merger";"has gets cash",#N/A,TRUE,"Merger";"accretion dilution",#N/A,TRUE,"Merger";"comparison credit stats",#N/A,TRUE,"Merger";"pf credit stats",#N/A,TRUE,"Merger";"pf sheets",#N/A,TRUE,"Merger"}</definedName>
    <definedName name="wrn.50._.50." hidden="1">{"assumption 50 50",#N/A,TRUE,"Merger";"has gets cash",#N/A,TRUE,"Merger";"accretion dilution",#N/A,TRUE,"Merger";"comparison credit stats",#N/A,TRUE,"Merger";"pf credit stats",#N/A,TRUE,"Merger";"pf sheets",#N/A,TRUE,"Merger"}</definedName>
    <definedName name="wrn.administracion." localSheetId="3" hidden="1">{#N/A,#N/A,FALSE,"CARATULA GENERAL";#N/A,#N/A,FALSE,"GSxDIRECCION";#N/A,#N/A,FALSE,"Caratula";#N/A,#N/A,FALSE,"GSxCTRO";#N/A,#N/A,FALSE,"GsAdm.Centr";#N/A,#N/A,FALSE,"Dir.Gral";#N/A,#N/A,FALSE,"AdmyFzas";#N/A,#N/A,FALSE,"Sistemas";#N/A,#N/A,FALSE,"RRHH"}</definedName>
    <definedName name="wrn.administracion." hidden="1">{#N/A,#N/A,FALSE,"CARATULA GENERAL";#N/A,#N/A,FALSE,"GSxDIRECCION";#N/A,#N/A,FALSE,"Caratula";#N/A,#N/A,FALSE,"GSxCTRO";#N/A,#N/A,FALSE,"GsAdm.Centr";#N/A,#N/A,FALSE,"Dir.Gral";#N/A,#N/A,FALSE,"AdmyFzas";#N/A,#N/A,FALSE,"Sistemas";#N/A,#N/A,FALSE,"RRHH"}</definedName>
    <definedName name="wrn.Advertising._.Acum._.Julio._.00." localSheetId="3" hidden="1">{#N/A,#N/A,FALSE,"Acum Julio - 00"}</definedName>
    <definedName name="wrn.Advertising._.Acum._.Julio._.00." hidden="1">{#N/A,#N/A,FALSE,"Acum Julio - 00"}</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3"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ll._.comps." localSheetId="3" hidden="1">{"equity comps",#N/A,FALSE,"CS Comps";"equity comps",#N/A,FALSE,"PS Comps";"equity comps",#N/A,FALSE,"GIC_Comps";"equity comps",#N/A,FALSE,"GIC2_Comps";"debt comps",#N/A,FALSE,"CS Comps";"debt comps",#N/A,FALSE,"PS Comps";"debt comps",#N/A,FALSE,"GIC_Comps";"debt comps",#N/A,FALSE,"GIC2_Comps"}</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NALISIS._.SENSIBILIDAD." localSheetId="3" hidden="1">{#N/A,#N/A,FALSE,"BALANCE";#N/A,#N/A,FALSE,"CUENTA DE PYG";#N/A,#N/A,FALSE,"RATIOS"}</definedName>
    <definedName name="wrn.ANALISIS._.SENSIBILIDAD." hidden="1">{#N/A,#N/A,FALSE,"BALANCE";#N/A,#N/A,FALSE,"CUENTA DE PYG";#N/A,#N/A,FALSE,"RATIOS"}</definedName>
    <definedName name="wrn.assumptions." localSheetId="3" hidden="1">{"casespecific",#N/A,FALSE,"Assumptions"}</definedName>
    <definedName name="wrn.assumptions." hidden="1">{"casespecific",#N/A,FALSE,"Assumptions"}</definedName>
    <definedName name="wrn.away." localSheetId="3" hidden="1">{"away stand alones",#N/A,FALSE,"Target"}</definedName>
    <definedName name="wrn.away." hidden="1">{"away stand alones",#N/A,FALSE,"Target"}</definedName>
    <definedName name="wrn.B._.P._.TDS."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wrn.B._.P._.TDS."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wrn.B._.P._.TDS._1" localSheetId="3"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wrn.B._.P._.TDS._1" hidden="1">{#N/A,#N/A,TRUE,"Récap. TDS";#N/A,#N/A,TRUE,"recap 2";#N/A,#N/A,TRUE,"marché";#N/A,#N/A,TRUE,"couts des reversements TD";#N/A,#N/A,TRUE,"infor, frais gén, S-B, frais fi";#N/A,#N/A,TRUE,"Charges d'exploitation";#N/A,#N/A,TRUE,"marketing";#N/A,#N/A,TRUE,"Coût de gestion et fidélisation";#N/A,#N/A,TRUE,"couts d'acquisition";#N/A,#N/A,TRUE,"effectifs";#N/A,#N/A,TRUE,"Inv. S-Box_Amt";#N/A,#N/A,TRUE,"comparaison BP JFB_SNCF13";#N/A,#N/A,TRUE,"synthèse";#N/A,#N/A,TRUE,"graph. cash-flow";#N/A,#N/A,TRUE,"graph tx de marge";#N/A,#N/A,TRUE,"graph tx de marge";#N/A,#N/A,TRUE,"graph evol trafic";#N/A,#N/A,TRUE,"graph mn abonné"}</definedName>
    <definedName name="wrn.brian." localSheetId="3" hidden="1">{#N/A,#N/A,FALSE,"output";#N/A,#N/A,FALSE,"contrib";#N/A,#N/A,FALSE,"profile";#N/A,#N/A,FALSE,"comps"}</definedName>
    <definedName name="wrn.brian." hidden="1">{#N/A,#N/A,FALSE,"output";#N/A,#N/A,FALSE,"contrib";#N/A,#N/A,FALSE,"profile";#N/A,#N/A,FALSE,"comps"}</definedName>
    <definedName name="wrn.Buyers._.analysis." localSheetId="3" hidden="1">{"Bradesco 1",#N/A,TRUE,"Bradesco acc_dil";"Bradesco2",#N/A,TRUE,"Bradesco acc_dil";"Bradesco3",#N/A,TRUE,"Bradesco's RWA analysis";"Unibanco1",#N/A,TRUE,"Unibanco acc_dil ";"Unibanco2",#N/A,TRUE,"Unibanco acc_dil ";"Unibanco3",#N/A,TRUE,"Unibanco's RWA analysis"}</definedName>
    <definedName name="wrn.Buyers._.analysis." hidden="1">{"Bradesco 1",#N/A,TRUE,"Bradesco acc_dil";"Bradesco2",#N/A,TRUE,"Bradesco acc_dil";"Bradesco3",#N/A,TRUE,"Bradesco's RWA analysis";"Unibanco1",#N/A,TRUE,"Unibanco acc_dil ";"Unibanco2",#N/A,TRUE,"Unibanco acc_dil ";"Unibanco3",#N/A,TRUE,"Unibanco's RWA analysis"}</definedName>
    <definedName name="wrn.cash." localSheetId="3" hidden="1">{"assumption cash",#N/A,TRUE,"Merger";"has gets cash",#N/A,TRUE,"Merger";"accretion dilution",#N/A,TRUE,"Merger";"comparison credit stats",#N/A,TRUE,"Merger";"pf credit stats",#N/A,TRUE,"Merger";"pf sheets",#N/A,TRUE,"Merger"}</definedName>
    <definedName name="wrn.cash." hidden="1">{"assumption cash",#N/A,TRUE,"Merger";"has gets cash",#N/A,TRUE,"Merger";"accretion dilution",#N/A,TRUE,"Merger";"comparison credit stats",#N/A,TRUE,"Merger";"pf credit stats",#N/A,TRUE,"Merger";"pf sheets",#N/A,TRUE,"Merger"}</definedName>
    <definedName name="wrn.comps." localSheetId="3" hidden="1">{"comps",#N/A,FALSE,"comps";"notes",#N/A,FALSE,"comps"}</definedName>
    <definedName name="wrn.comps." hidden="1">{"comps",#N/A,FALSE,"comps";"notes",#N/A,FALSE,"comps"}</definedName>
    <definedName name="wrn.cooper." localSheetId="3" hidden="1">{#N/A,#N/A,TRUE,"Pro Forma";#N/A,#N/A,TRUE,"PF_Bal";#N/A,#N/A,TRUE,"PF_INC";#N/A,#N/A,TRUE,"CBE";#N/A,#N/A,TRUE,"SWK"}</definedName>
    <definedName name="wrn.cooper." hidden="1">{#N/A,#N/A,TRUE,"Pro Forma";#N/A,#N/A,TRUE,"PF_Bal";#N/A,#N/A,TRUE,"PF_INC";#N/A,#N/A,TRUE,"CBE";#N/A,#N/A,TRUE,"SWK"}</definedName>
    <definedName name="wrn.CotaçõesDiáriasAGO95." localSheetId="3" hidden="1">{"CotaçõesDiáriasAGO95",#N/A,FALSE,"CotaçõesDiáriasJUL95"}</definedName>
    <definedName name="wrn.CotaçõesDiáriasAGO95." hidden="1">{"CotaçõesDiáriasAGO95",#N/A,FALSE,"CotaçõesDiáriasJUL95"}</definedName>
    <definedName name="wrn.CotaçõesDiáriasJUL95." localSheetId="3" hidden="1">{"COTAÇÕESDIÁRIASJUL95",#N/A,FALSE,"CotaçõesDiáriasJUL95"}</definedName>
    <definedName name="wrn.CotaçõesDiáriasJUL95." hidden="1">{"COTAÇÕESDIÁRIASJUL95",#N/A,FALSE,"CotaçõesDiáriasJUL95"}</definedName>
    <definedName name="wrn.cxdia." localSheetId="3" hidden="1">{#N/A,#N/A,FALSE,"FFCXOUT3"}</definedName>
    <definedName name="wrn.cxdia." hidden="1">{#N/A,#N/A,FALSE,"FFCXOUT3"}</definedName>
    <definedName name="wrn.cxdiager." localSheetId="3" hidden="1">{#N/A,#N/A,FALSE,"FFCXOUT3"}</definedName>
    <definedName name="wrn.cxdiager." hidden="1">{#N/A,#N/A,FALSE,"FFCXOUT3"}</definedName>
    <definedName name="wrn.DespesasPorArea." localSheetId="3" hidden="1">{"TotalGeralDespesasPorArea",#N/A,FALSE,"VinculosAccessEfetivo"}</definedName>
    <definedName name="wrn.DespesasPorArea." hidden="1">{"TotalGeralDespesasPorArea",#N/A,FALSE,"VinculosAccessEfetivo"}</definedName>
    <definedName name="wrn.DespesasPorArea._1" localSheetId="3" hidden="1">{"TotalGeralDespesasPorArea",#N/A,FALSE,"VinculosAccessEfetivo"}</definedName>
    <definedName name="wrn.DespesasPorArea._1" hidden="1">{"TotalGeralDespesasPorArea",#N/A,FALSE,"VinculosAccessEfetivo"}</definedName>
    <definedName name="wrn.Dezembro." localSheetId="3" hidden="1">{"Fecha_Dezembro",#N/A,FALSE,"FECHAMENTO-2002 ";"Defer_Dezermbro",#N/A,FALSE,"DIFERIDO";"Pis_Dezembro",#N/A,FALSE,"PIS COFINS";"Iss_Dezembro",#N/A,FALSE,"ISS"}</definedName>
    <definedName name="wrn.Dezembro." hidden="1">{"Fecha_Dezembro",#N/A,FALSE,"FECHAMENTO-2002 ";"Defer_Dezermbro",#N/A,FALSE,"DIFERIDO";"Pis_Dezembro",#N/A,FALSE,"PIS COFINS";"Iss_Dezembro",#N/A,FALSE,"ISS"}</definedName>
    <definedName name="wrn.Dezembro._1" localSheetId="3" hidden="1">{"Fecha_Dezembro",#N/A,FALSE,"FECHAMENTO-2002 ";"Defer_Dezermbro",#N/A,FALSE,"DIFERIDO";"Pis_Dezembro",#N/A,FALSE,"PIS COFINS";"Iss_Dezembro",#N/A,FALSE,"ISS"}</definedName>
    <definedName name="wrn.Dezembro._1" hidden="1">{"Fecha_Dezembro",#N/A,FALSE,"FECHAMENTO-2002 ";"Defer_Dezermbro",#N/A,FALSE,"DIFERIDO";"Pis_Dezembro",#N/A,FALSE,"PIS COFINS";"Iss_Dezembro",#N/A,FALSE,"ISS"}</definedName>
    <definedName name="wrn.dil_anal." localSheetId="3" hidden="1">{"hiden",#N/A,FALSE,"14";"hidden",#N/A,FALSE,"16";"hidden",#N/A,FALSE,"18";"hidden",#N/A,FALSE,"20"}</definedName>
    <definedName name="wrn.dil_anal." hidden="1">{"hiden",#N/A,FALSE,"14";"hidden",#N/A,FALSE,"16";"hidden",#N/A,FALSE,"18";"hidden",#N/A,FALSE,"20"}</definedName>
    <definedName name="wrn.document." localSheetId="3" hidden="1">{"consolidated",#N/A,FALSE,"Sheet1";"cms",#N/A,FALSE,"Sheet1";"fse",#N/A,FALSE,"Sheet1"}</definedName>
    <definedName name="wrn.document." hidden="1">{"consolidated",#N/A,FALSE,"Sheet1";"cms",#N/A,FALSE,"Sheet1";"fse",#N/A,FALSE,"Sheet1"}</definedName>
    <definedName name="wrn.documentaero." localSheetId="3" hidden="1">{"comps2",#N/A,FALSE,"AERO";"footnotes",#N/A,FALSE,"AERO"}</definedName>
    <definedName name="wrn.documentaero." hidden="1">{"comps2",#N/A,FALSE,"AERO";"footnotes",#N/A,FALSE,"AERO"}</definedName>
    <definedName name="wrn.documenthand." localSheetId="3" hidden="1">{"comps",#N/A,FALSE,"HANDPACK";"footnotes",#N/A,FALSE,"HANDPACK"}</definedName>
    <definedName name="wrn.documenthand." hidden="1">{"comps",#N/A,FALSE,"HANDPACK";"footnotes",#N/A,FALSE,"HANDPACK"}</definedName>
    <definedName name="wrn.equity._.comps." localSheetId="3" hidden="1">{"equity comps",#N/A,FALSE,"CS Comps";"equity comps",#N/A,FALSE,"PS Comps";"equity comps",#N/A,FALSE,"GIC_Comps";"equity comps",#N/A,FALSE,"GIC2_Comps"}</definedName>
    <definedName name="wrn.equity._.comps." hidden="1">{"equity comps",#N/A,FALSE,"CS Comps";"equity comps",#N/A,FALSE,"PS Comps";"equity comps",#N/A,FALSE,"GIC_Comps";"equity comps",#N/A,FALSE,"GIC2_Comps"}</definedName>
    <definedName name="wrn.forecast." localSheetId="3" hidden="1">{#N/A,#N/A,FALSE,"model"}</definedName>
    <definedName name="wrn.forecast." hidden="1">{#N/A,#N/A,FALSE,"model"}</definedName>
    <definedName name="wrn.forecast2" localSheetId="3" hidden="1">{#N/A,#N/A,FALSE,"model"}</definedName>
    <definedName name="wrn.forecast2" hidden="1">{#N/A,#N/A,FALSE,"model"}</definedName>
    <definedName name="wrn.forecastassumptions." localSheetId="3" hidden="1">{#N/A,#N/A,FALSE,"model"}</definedName>
    <definedName name="wrn.forecastassumptions." hidden="1">{#N/A,#N/A,FALSE,"model"}</definedName>
    <definedName name="wrn.forecastassumptions2" localSheetId="3" hidden="1">{#N/A,#N/A,FALSE,"model"}</definedName>
    <definedName name="wrn.forecastassumptions2" hidden="1">{#N/A,#N/A,FALSE,"model"}</definedName>
    <definedName name="wrn.forecastROIC." localSheetId="3" hidden="1">{#N/A,#N/A,FALSE,"model"}</definedName>
    <definedName name="wrn.forecastROIC." hidden="1">{#N/A,#N/A,FALSE,"model"}</definedName>
    <definedName name="wrn.forecastROIC2" localSheetId="3" hidden="1">{#N/A,#N/A,FALSE,"model"}</definedName>
    <definedName name="wrn.forecastROIC2" hidden="1">{#N/A,#N/A,FALSE,"model"}</definedName>
    <definedName name="wrn.history." localSheetId="3" hidden="1">{#N/A,#N/A,FALSE,"model"}</definedName>
    <definedName name="wrn.history." hidden="1">{#N/A,#N/A,FALSE,"model"}</definedName>
    <definedName name="wrn.history2" localSheetId="3" hidden="1">{#N/A,#N/A,FALSE,"model"}</definedName>
    <definedName name="wrn.history2" hidden="1">{#N/A,#N/A,FALSE,"model"}</definedName>
    <definedName name="wrn.histROIC." localSheetId="3" hidden="1">{#N/A,#N/A,FALSE,"model"}</definedName>
    <definedName name="wrn.histROIC." hidden="1">{#N/A,#N/A,FALSE,"model"}</definedName>
    <definedName name="wrn.histROIC2" localSheetId="3" hidden="1">{#N/A,#N/A,FALSE,"model"}</definedName>
    <definedName name="wrn.histROIC2" hidden="1">{#N/A,#N/A,FALSE,"model"}</definedName>
    <definedName name="wrn.imp_flx." localSheetId="3" hidden="1">{#N/A,#N/A,FALSE,"CONSOLID";#N/A,#N/A,FALSE,"CIMENTO";#N/A,#N/A,FALSE,"METALURGIA";#N/A,#N/A,FALSE,"PAPEL";#N/A,#N/A,FALSE,"QUÍMICA";#N/A,#N/A,FALSE,"AGROINDL";#N/A,#N/A,FALSE,"OUTROS";#N/A,#N/A,FALSE,"REAL_ORCADO"}</definedName>
    <definedName name="wrn.imp_flx." hidden="1">{#N/A,#N/A,FALSE,"CONSOLID";#N/A,#N/A,FALSE,"CIMENTO";#N/A,#N/A,FALSE,"METALURGIA";#N/A,#N/A,FALSE,"PAPEL";#N/A,#N/A,FALSE,"QUÍMICA";#N/A,#N/A,FALSE,"AGROINDL";#N/A,#N/A,FALSE,"OUTROS";#N/A,#N/A,FALSE,"REAL_ORCADO"}</definedName>
    <definedName name="wrn.Informe._.Mensual." localSheetId="3" hidden="1">{#N/A,#N/A,FALSE,"Carátula EE.FF.  (1)";#N/A,#N/A,FALSE,"Carátula Rtados. Gestión (2)";#N/A,#N/A,FALSE,"Gestión Abril'98 Abv (3)";#N/A,#N/A,FALSE,"Rtdos. Cías. 97 - 98 (4)";#N/A,#N/A,FALSE,"Resultados Gestión Abril'98 (5)";#N/A,#N/A,FALSE,"Carátula Rtados. Margenes (6)";#N/A,#N/A,FALSE,"Márgenes Abril'98 Abv.TASA (7)";#N/A,#N/A,FALSE,"Carátula Balance  (8)";#N/A,#N/A,FALSE,"B. P. Equivalencia Abril'98 (9)";#N/A,#N/A,FALSE,"Carátula Balance  (10)";#N/A,#N/A,FALSE,"B.Consolidado Abril'98 TASA(11)";#N/A,#N/A,FALSE,"Márgenes Abril'98 TASA (12)"}</definedName>
    <definedName name="wrn.Informe._.Mensual." hidden="1">{#N/A,#N/A,FALSE,"Carátula EE.FF.  (1)";#N/A,#N/A,FALSE,"Carátula Rtados. Gestión (2)";#N/A,#N/A,FALSE,"Gestión Abril'98 Abv (3)";#N/A,#N/A,FALSE,"Rtdos. Cías. 97 - 98 (4)";#N/A,#N/A,FALSE,"Resultados Gestión Abril'98 (5)";#N/A,#N/A,FALSE,"Carátula Rtados. Margenes (6)";#N/A,#N/A,FALSE,"Márgenes Abril'98 Abv.TASA (7)";#N/A,#N/A,FALSE,"Carátula Balance  (8)";#N/A,#N/A,FALSE,"B. P. Equivalencia Abril'98 (9)";#N/A,#N/A,FALSE,"Carátula Balance  (10)";#N/A,#N/A,FALSE,"B.Consolidado Abril'98 TASA(11)";#N/A,#N/A,FALSE,"Márgenes Abril'98 TASA (12)"}</definedName>
    <definedName name="wrn.INFORME._.NOVIEMBRE." localSheetId="3" hidden="1">{#N/A,#N/A,FALSE,"P_11_P1";#N/A,#N/A,FALSE,"P_11_P2";#N/A,#N/A,FALSE,"P_11_P3";#N/A,#N/A,FALSE,"Resultados_11_P";#N/A,#N/A,FALSE,"CTC_11_P";#N/A,#N/A,FALSE,"TASA_11_P";#N/A,#N/A,FALSE,"TPerú_11_P";#N/A,#N/A,FALSE,"CANTV_11_P";#N/A,#N/A,FALSE,"TLD_11_P";#N/A,#N/A,FALSE,"ROMANIA_11_P";#N/A,#N/A,FALSE,"RESTO_11_P";#N/A,#N/A,FALSE,"Gerenciamiento_11_P";#N/A,#N/A,FALSE,"Financiero_11_P";#N/A,#N/A,FALSE,"Estructura_11_P";#N/A,#N/A,FALSE,"Desinv_11_P";#N/A,#N/A,FALSE,"FComercio_11_P"}</definedName>
    <definedName name="wrn.INFORME._.NOVIEMBRE." hidden="1">{#N/A,#N/A,FALSE,"P_11_P1";#N/A,#N/A,FALSE,"P_11_P2";#N/A,#N/A,FALSE,"P_11_P3";#N/A,#N/A,FALSE,"Resultados_11_P";#N/A,#N/A,FALSE,"CTC_11_P";#N/A,#N/A,FALSE,"TASA_11_P";#N/A,#N/A,FALSE,"TPerú_11_P";#N/A,#N/A,FALSE,"CANTV_11_P";#N/A,#N/A,FALSE,"TLD_11_P";#N/A,#N/A,FALSE,"ROMANIA_11_P";#N/A,#N/A,FALSE,"RESTO_11_P";#N/A,#N/A,FALSE,"Gerenciamiento_11_P";#N/A,#N/A,FALSE,"Financiero_11_P";#N/A,#N/A,FALSE,"Estructura_11_P";#N/A,#N/A,FALSE,"Desinv_11_P";#N/A,#N/A,FALSE,"FComercio_11_P"}</definedName>
    <definedName name="wrn.JOGO_CONSOLIDADO." localSheetId="3" hidden="1">{#N/A,#N/A,TRUE,"Consolidado";#N/A,#N/A,TRUE,"Laticínios";#N/A,#N/A,TRUE,"Frangos";#N/A,#N/A,TRUE,"Suínos";#N/A,#N/A,TRUE,"Peru";#N/A,#N/A,TRUE,"Carnes";#N/A,#N/A,TRUE,"Suco";#N/A,#N/A,TRUE,"Batata"}</definedName>
    <definedName name="wrn.JOGO_CONSOLIDADO." hidden="1">{#N/A,#N/A,TRUE,"Consolidado";#N/A,#N/A,TRUE,"Laticínios";#N/A,#N/A,TRUE,"Frangos";#N/A,#N/A,TRUE,"Suínos";#N/A,#N/A,TRUE,"Peru";#N/A,#N/A,TRUE,"Carnes";#N/A,#N/A,TRUE,"Suco";#N/A,#N/A,TRUE,"Batata"}</definedName>
    <definedName name="wrn.memo." localSheetId="3" hidden="1">{#N/A,#N/A,TRUE,"financial";#N/A,#N/A,TRUE,"plants"}</definedName>
    <definedName name="wrn.memo." hidden="1">{#N/A,#N/A,TRUE,"financial";#N/A,#N/A,TRUE,"plants"}</definedName>
    <definedName name="wrn.Memoria97." localSheetId="3"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wrn.Memoria97."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wrn.MEMOTESA." localSheetId="3" hidden="1">{#N/A,#N/A,FALSE,"Personal y Lineas";#N/A,#N/A,FALSE,"Inmovilizado material";#N/A,#N/A,FALSE,"Inmovilizado inmaterial ";#N/A,#N/A,FALSE,"Instalaciones Telefónicas";#N/A,#N/A,FALSE,"Coeficientes amortización";#N/A,#N/A,FALSE,"Elementos amortizados";#N/A,#N/A,FALSE,"Cotizaciones";#N/A,#N/A,FALSE,"Participaciones";#N/A,#N/A,FALSE,"Venta Participaciones";#N/A,#N/A,FALSE,"Fondo Comercio";#N/A,#N/A,FALSE,"Gtos Distribuir";#N/A,#N/A,FALSE,"Dif. Cambio";#N/A,#N/A,FALSE,"Cilentes y deudores emp. grupo";#N/A,#N/A,FALSE,"Clientes";#N/A,#N/A,FALSE,"Fondos Própios";#N/A,#N/A,FALSE,"Movimiento Reservas";#N/A,#N/A,FALSE,"Socios Externos";#N/A,#N/A,FALSE,"Socios Externos Movimiento";#N/A,#N/A,FALSE,"Ingresos Distribuir Saldo";#N/A,#N/A,FALSE,"Prov. Riesgos y Gastos Movimien";#N/A,#N/A,FALSE,"Obligaciones Movimiento";#N/A,#N/A,FALSE,"Obligaciones Saldos";#N/A,#N/A,FALSE,"Coste Financiero";#N/A,#N/A,FALSE,"Préstamos Formato TESA";#N/A,#N/A,FALSE,"Prestamos Vencimientos";#N/A,#N/A,FALSE,"Admones. Pcas.";#N/A,#N/A,FALSE,"Ingresos y Gtos Extras";#N/A,#N/A,FALSE,"Gtos e Ingr empresas grupo";#N/A,#N/A,FALSE,"Acreedores diversos"}</definedName>
    <definedName name="wrn.MEMOTESA." hidden="1">{#N/A,#N/A,FALSE,"Personal y Lineas";#N/A,#N/A,FALSE,"Inmovilizado material";#N/A,#N/A,FALSE,"Inmovilizado inmaterial ";#N/A,#N/A,FALSE,"Instalaciones Telefónicas";#N/A,#N/A,FALSE,"Coeficientes amortización";#N/A,#N/A,FALSE,"Elementos amortizados";#N/A,#N/A,FALSE,"Cotizaciones";#N/A,#N/A,FALSE,"Participaciones";#N/A,#N/A,FALSE,"Venta Participaciones";#N/A,#N/A,FALSE,"Fondo Comercio";#N/A,#N/A,FALSE,"Gtos Distribuir";#N/A,#N/A,FALSE,"Dif. Cambio";#N/A,#N/A,FALSE,"Cilentes y deudores emp. grupo";#N/A,#N/A,FALSE,"Clientes";#N/A,#N/A,FALSE,"Fondos Própios";#N/A,#N/A,FALSE,"Movimiento Reservas";#N/A,#N/A,FALSE,"Socios Externos";#N/A,#N/A,FALSE,"Socios Externos Movimiento";#N/A,#N/A,FALSE,"Ingresos Distribuir Saldo";#N/A,#N/A,FALSE,"Prov. Riesgos y Gastos Movimien";#N/A,#N/A,FALSE,"Obligaciones Movimiento";#N/A,#N/A,FALSE,"Obligaciones Saldos";#N/A,#N/A,FALSE,"Coste Financiero";#N/A,#N/A,FALSE,"Préstamos Formato TESA";#N/A,#N/A,FALSE,"Prestamos Vencimientos";#N/A,#N/A,FALSE,"Admones. Pcas.";#N/A,#N/A,FALSE,"Ingresos y Gtos Extras";#N/A,#N/A,FALSE,"Gtos e Ingr empresas grupo";#N/A,#N/A,FALSE,"Acreedores diversos"}</definedName>
    <definedName name="wrn.merger." localSheetId="3"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Novembro." localSheetId="3" hidden="1">{"Fecha_Novembro",#N/A,FALSE,"FECHAMENTO-2002 ";"Defer_Novembro",#N/A,FALSE,"DIFERIDO";"Pis_Novembro",#N/A,FALSE,"PIS COFINS";"Iss_Novembro",#N/A,FALSE,"ISS"}</definedName>
    <definedName name="wrn.Novembro." hidden="1">{"Fecha_Novembro",#N/A,FALSE,"FECHAMENTO-2002 ";"Defer_Novembro",#N/A,FALSE,"DIFERIDO";"Pis_Novembro",#N/A,FALSE,"PIS COFINS";"Iss_Novembro",#N/A,FALSE,"ISS"}</definedName>
    <definedName name="wrn.Novembro._1" localSheetId="3" hidden="1">{"Fecha_Novembro",#N/A,FALSE,"FECHAMENTO-2002 ";"Defer_Novembro",#N/A,FALSE,"DIFERIDO";"Pis_Novembro",#N/A,FALSE,"PIS COFINS";"Iss_Novembro",#N/A,FALSE,"ISS"}</definedName>
    <definedName name="wrn.Novembro._1" hidden="1">{"Fecha_Novembro",#N/A,FALSE,"FECHAMENTO-2002 ";"Defer_Novembro",#N/A,FALSE,"DIFERIDO";"Pis_Novembro",#N/A,FALSE,"PIS COFINS";"Iss_Novembro",#N/A,FALSE,"ISS"}</definedName>
    <definedName name="wrn.output." localSheetId="3" hidden="1">{"assumptions and inputs",#N/A,FALSE,"valuation";"intermediate calculations",#N/A,FALSE,"valuation";"dollar conversion",#N/A,FALSE,"valuation";"analysis at various prices",#N/A,FALSE,"valuation"}</definedName>
    <definedName name="wrn.output." hidden="1">{"assumptions and inputs",#N/A,FALSE,"valuation";"intermediate calculations",#N/A,FALSE,"valuation";"dollar conversion",#N/A,FALSE,"valuation";"analysis at various prices",#N/A,FALSE,"valuation"}</definedName>
    <definedName name="wrn.Outubro." localSheetId="3" hidden="1">{"Fecha_Outubro",#N/A,FALSE,"FECHAMENTO-2002 ";"Defer_Outubro",#N/A,FALSE,"DIFERIDO";"Pis_Outubro",#N/A,FALSE,"PIS COFINS";"Iss_Outubro",#N/A,FALSE,"ISS"}</definedName>
    <definedName name="wrn.Outubro." hidden="1">{"Fecha_Outubro",#N/A,FALSE,"FECHAMENTO-2002 ";"Defer_Outubro",#N/A,FALSE,"DIFERIDO";"Pis_Outubro",#N/A,FALSE,"PIS COFINS";"Iss_Outubro",#N/A,FALSE,"ISS"}</definedName>
    <definedName name="wrn.Outubro._1" localSheetId="3" hidden="1">{"Fecha_Outubro",#N/A,FALSE,"FECHAMENTO-2002 ";"Defer_Outubro",#N/A,FALSE,"DIFERIDO";"Pis_Outubro",#N/A,FALSE,"PIS COFINS";"Iss_Outubro",#N/A,FALSE,"ISS"}</definedName>
    <definedName name="wrn.Outubro._1" hidden="1">{"Fecha_Outubro",#N/A,FALSE,"FECHAMENTO-2002 ";"Defer_Outubro",#N/A,FALSE,"DIFERIDO";"Pis_Outubro",#N/A,FALSE,"PIS COFINS";"Iss_Outubro",#N/A,FALSE,"ISS"}</definedName>
    <definedName name="wrn.print._.graphs." localSheetId="3"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3" hidden="1">{"inputs raw data",#N/A,TRUE,"INPUT"}</definedName>
    <definedName name="wrn.print._.raw._.data._.entry." hidden="1">{"inputs raw data",#N/A,TRUE,"INPUT"}</definedName>
    <definedName name="wrn.print._.summary._.sheets." localSheetId="3" hidden="1">{"summary1",#N/A,TRUE,"Comps";"summary2",#N/A,TRUE,"Comps";"summary3",#N/A,TRUE,"Comps"}</definedName>
    <definedName name="wrn.print._.summary._.sheets." hidden="1">{"summary1",#N/A,TRUE,"Comps";"summary2",#N/A,TRUE,"Comps";"summary3",#N/A,TRUE,"Comps"}</definedName>
    <definedName name="wrn.Project._.Banespa1." localSheetId="3"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rn.Project._.Banespa1." hidden="1">{"Page1",#N/A,TRUE,"DDM";"Page2",#N/A,TRUE,"DDM";"Page3",#N/A,TRUE,"DDM";"Page4",#N/A,TRUE,"Summary ratios";"Page5",#N/A,TRUE,"Balance Sheet";"Page6",#N/A,TRUE,"Income Statement";"Page7",#N/A,TRUE,"Assumptions";"Page8",#N/A,TRUE,"Asset Quality";"Page9",#N/A,TRUE,"Capital";"Page10",#N/A,TRUE,"Pro forma";"Page11",#N/A,TRUE,"Cost savings";"Page12",#N/A,TRUE,"Cost savings";"Page13",#N/A,TRUE,"Cost savings";"Page14",#N/A,TRUE,"Cost savings"}</definedName>
    <definedName name="wrn.RESUMO." localSheetId="3" hidden="1">{#N/A,#N/A,FALSE,"HONORÁRIOS"}</definedName>
    <definedName name="wrn.RESUMO." hidden="1">{#N/A,#N/A,FALSE,"HONORÁRIOS"}</definedName>
    <definedName name="wrn.RESUMO._1" localSheetId="3" hidden="1">{#N/A,#N/A,FALSE,"HONORÁRIOS"}</definedName>
    <definedName name="wrn.RESUMO._1" hidden="1">{#N/A,#N/A,FALSE,"HONORÁRIOS"}</definedName>
    <definedName name="wrn.sensitivity._.analyses." localSheetId="3" hidden="1">{"general",#N/A,FALSE,"Assumptions"}</definedName>
    <definedName name="wrn.sensitivity._.analyses." hidden="1">{"general",#N/A,FALSE,"Assumptions"}</definedName>
    <definedName name="wrn.Setembro." localSheetId="3" hidden="1">{"Fecha_Setembro",#N/A,FALSE,"FECHAMENTO-2002 ";"Defer_Setembro",#N/A,FALSE,"DIFERIDO";"Pis_Setembro",#N/A,FALSE,"PIS COFINS";"Iss_Setembro",#N/A,FALSE,"ISS"}</definedName>
    <definedName name="wrn.Setembro." hidden="1">{"Fecha_Setembro",#N/A,FALSE,"FECHAMENTO-2002 ";"Defer_Setembro",#N/A,FALSE,"DIFERIDO";"Pis_Setembro",#N/A,FALSE,"PIS COFINS";"Iss_Setembro",#N/A,FALSE,"ISS"}</definedName>
    <definedName name="wrn.Setembro._1" localSheetId="3" hidden="1">{"Fecha_Setembro",#N/A,FALSE,"FECHAMENTO-2002 ";"Defer_Setembro",#N/A,FALSE,"DIFERIDO";"Pis_Setembro",#N/A,FALSE,"PIS COFINS";"Iss_Setembro",#N/A,FALSE,"ISS"}</definedName>
    <definedName name="wrn.Setembro._1" hidden="1">{"Fecha_Setembro",#N/A,FALSE,"FECHAMENTO-2002 ";"Defer_Setembro",#N/A,FALSE,"DIFERIDO";"Pis_Setembro",#N/A,FALSE,"PIS COFINS";"Iss_Setembro",#N/A,FALSE,"ISS"}</definedName>
    <definedName name="wrn.stand_alone." localSheetId="3" hidden="1">{#N/A,#N/A,FALSE,"CBE";#N/A,#N/A,FALSE,"SWK"}</definedName>
    <definedName name="wrn.stand_alone." hidden="1">{#N/A,#N/A,FALSE,"CBE";#N/A,#N/A,FALSE,"SWK"}</definedName>
    <definedName name="wrn.TODO." localSheetId="3" hidden="1">{#N/A,#N/A,FALSE,"RESUMEN";#N/A,#N/A,FALSE,"PARQ_C";#N/A,#N/A,FALSE,"PARQ_P";#N/A,#N/A,FALSE,"MIN_S_C";#N/A,#N/A,FALSE,"MIN_S_P";#N/A,#N/A,FALSE,"MIN_E_M_M";#N/A,#N/A,FALSE,"MIN_E_FIJA";#N/A,#N/A,FALSE,"SUPUESTOS"}</definedName>
    <definedName name="wrn.TODO." hidden="1">{#N/A,#N/A,FALSE,"RESUMEN";#N/A,#N/A,FALSE,"PARQ_C";#N/A,#N/A,FALSE,"PARQ_P";#N/A,#N/A,FALSE,"MIN_S_C";#N/A,#N/A,FALSE,"MIN_S_P";#N/A,#N/A,FALSE,"MIN_E_M_M";#N/A,#N/A,FALSE,"MIN_E_FIJA";#N/A,#N/A,FALSE,"SUPUESTOS"}</definedName>
    <definedName name="wrn.TOTAL." localSheetId="3" hidden="1">{#N/A,#N/A,FALSE,"INVERSIONES Y AMORTIZ";#N/A,#N/A,FALSE,"BALANCE";#N/A,#N/A,FALSE,"CUENTA DE PYG";#N/A,#N/A,FALSE,"CUENTA DE PYG (2)";#N/A,#N/A,FALSE,"RATIOS";#N/A,#N/A,FALSE,"G. PERSONAL";#N/A,#N/A,FALSE,"G. SOCIALES";#N/A,#N/A,FALSE,"G. GENERALES";#N/A,#N/A,FALSE,"LINEAS DE PRODUCTOS"}</definedName>
    <definedName name="wrn.TOTAL." hidden="1">{#N/A,#N/A,FALSE,"INVERSIONES Y AMORTIZ";#N/A,#N/A,FALSE,"BALANCE";#N/A,#N/A,FALSE,"CUENTA DE PYG";#N/A,#N/A,FALSE,"CUENTA DE PYG (2)";#N/A,#N/A,FALSE,"RATIOS";#N/A,#N/A,FALSE,"G. PERSONAL";#N/A,#N/A,FALSE,"G. SOCIALES";#N/A,#N/A,FALSE,"G. GENERALES";#N/A,#N/A,FALSE,"LINEAS DE PRODUCTOS"}</definedName>
    <definedName name="wrn.totalcomp." localSheetId="3" hidden="1">{"comp1",#N/A,FALSE,"COMPS";"footnotes",#N/A,FALSE,"COMPS"}</definedName>
    <definedName name="wrn.totalcomp." hidden="1">{"comp1",#N/A,FALSE,"COMPS";"footnotes",#N/A,FALSE,"COMPS"}</definedName>
    <definedName name="wrn.trans._.sum." localSheetId="3" hidden="1">{"trans assumptions",#N/A,FALSE,"Merger";"trans accretion",#N/A,FALSE,"Merger"}</definedName>
    <definedName name="wrn.trans._.sum." hidden="1">{"trans assumptions",#N/A,FALSE,"Merger";"trans accretion",#N/A,FALSE,"Merger"}</definedName>
    <definedName name="wrn.up." localSheetId="3" hidden="1">{"up stand alones",#N/A,FALSE,"Acquiror"}</definedName>
    <definedName name="wrn.up." hidden="1">{"up stand alones",#N/A,FALSE,"Acquiror"}</definedName>
    <definedName name="wrn.Wacc." localSheetId="3" hidden="1">{"Area1",#N/A,FALSE,"OREWACC";"Area2",#N/A,FALSE,"OREWACC"}</definedName>
    <definedName name="wrn.Wacc." hidden="1">{"Area1",#N/A,FALSE,"OREWACC";"Area2",#N/A,FALSE,"OREWACC"}</definedName>
    <definedName name="wrn1.history" localSheetId="3" hidden="1">{#N/A,#N/A,FALSE,"model"}</definedName>
    <definedName name="wrn1.history" hidden="1">{#N/A,#N/A,FALSE,"model"}</definedName>
    <definedName name="wrn1.output" localSheetId="3" hidden="1">{"assumptions and inputs",#N/A,FALSE,"valuation";"intermediate calculations",#N/A,FALSE,"valuation";"dollar conversion",#N/A,FALSE,"valuation";"analysis at various prices",#N/A,FALSE,"valuation"}</definedName>
    <definedName name="wrn1.output" hidden="1">{"assumptions and inputs",#N/A,FALSE,"valuation";"intermediate calculations",#N/A,FALSE,"valuation";"dollar conversion",#N/A,FALSE,"valuation";"analysis at various prices",#N/A,FALSE,"valuation"}</definedName>
    <definedName name="WRN2.Document" localSheetId="3" hidden="1">{"consolidated",#N/A,FALSE,"Sheet1";"cms",#N/A,FALSE,"Sheet1";"fse",#N/A,FALSE,"Sheet1"}</definedName>
    <definedName name="WRN2.Document" hidden="1">{"consolidated",#N/A,FALSE,"Sheet1";"cms",#N/A,FALSE,"Sheet1";"fse",#N/A,FALSE,"Sheet1"}</definedName>
    <definedName name="wrn3.histroic" localSheetId="3" hidden="1">{#N/A,#N/A,FALSE,"model"}</definedName>
    <definedName name="wrn3.histroic" hidden="1">{#N/A,#N/A,FALSE,"model"}</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REF_COLUMN_1" localSheetId="3" hidden="1">#REF!</definedName>
    <definedName name="XREF_COLUMN_1" localSheetId="0" hidden="1">#REF!</definedName>
    <definedName name="XREF_COLUMN_1" localSheetId="1" hidden="1">#REF!</definedName>
    <definedName name="XREF_COLUMN_1" hidden="1">#REF!</definedName>
    <definedName name="XREF_COLUMN_10" localSheetId="0" hidden="1">'[34]Teste de Adições'!#REF!</definedName>
    <definedName name="XREF_COLUMN_10" localSheetId="1" hidden="1">'[34]Teste de Adições'!#REF!</definedName>
    <definedName name="XREF_COLUMN_10" hidden="1">'[34]Teste de Adições'!#REF!</definedName>
    <definedName name="XREF_COLUMN_13" localSheetId="3" hidden="1">#REF!</definedName>
    <definedName name="XREF_COLUMN_13" localSheetId="0" hidden="1">#REF!</definedName>
    <definedName name="XREF_COLUMN_13" localSheetId="1" hidden="1">#REF!</definedName>
    <definedName name="XREF_COLUMN_13" hidden="1">#REF!</definedName>
    <definedName name="XREF_COLUMN_14" localSheetId="3" hidden="1">#REF!</definedName>
    <definedName name="XREF_COLUMN_14" localSheetId="0" hidden="1">#REF!</definedName>
    <definedName name="XREF_COLUMN_14" localSheetId="1" hidden="1">#REF!</definedName>
    <definedName name="XREF_COLUMN_14" hidden="1">#REF!</definedName>
    <definedName name="XREF_COLUMN_15" localSheetId="3" hidden="1">[35]Investimentos!#REF!</definedName>
    <definedName name="XREF_COLUMN_15" localSheetId="0" hidden="1">[35]Investimentos!#REF!</definedName>
    <definedName name="XREF_COLUMN_15" localSheetId="1" hidden="1">[35]Investimentos!#REF!</definedName>
    <definedName name="XREF_COLUMN_15" hidden="1">[35]Investimentos!#REF!</definedName>
    <definedName name="XREF_COLUMN_16" localSheetId="3" hidden="1">#REF!</definedName>
    <definedName name="XREF_COLUMN_16" localSheetId="0" hidden="1">#REF!</definedName>
    <definedName name="XREF_COLUMN_16" localSheetId="1" hidden="1">#REF!</definedName>
    <definedName name="XREF_COLUMN_16" hidden="1">#REF!</definedName>
    <definedName name="XREF_COLUMN_17" localSheetId="3" hidden="1">#REF!</definedName>
    <definedName name="XREF_COLUMN_17" localSheetId="0" hidden="1">#REF!</definedName>
    <definedName name="XREF_COLUMN_17" localSheetId="1" hidden="1">#REF!</definedName>
    <definedName name="XREF_COLUMN_17" hidden="1">#REF!</definedName>
    <definedName name="XREF_COLUMN_19" localSheetId="3" hidden="1">[35]Investimentos!#REF!</definedName>
    <definedName name="XREF_COLUMN_19" localSheetId="0" hidden="1">[35]Investimentos!#REF!</definedName>
    <definedName name="XREF_COLUMN_19" localSheetId="1" hidden="1">[35]Investimentos!#REF!</definedName>
    <definedName name="XREF_COLUMN_19" hidden="1">[35]Investimentos!#REF!</definedName>
    <definedName name="XREF_COLUMN_2" localSheetId="3" hidden="1">[36]Lead!#REF!</definedName>
    <definedName name="XREF_COLUMN_2" localSheetId="0" hidden="1">[36]Lead!#REF!</definedName>
    <definedName name="XREF_COLUMN_2" localSheetId="1" hidden="1">[36]Lead!#REF!</definedName>
    <definedName name="XREF_COLUMN_2" hidden="1">[36]Lead!#REF!</definedName>
    <definedName name="XREF_COLUMN_20" localSheetId="3" hidden="1">#REF!</definedName>
    <definedName name="XREF_COLUMN_20" localSheetId="0" hidden="1">#REF!</definedName>
    <definedName name="XREF_COLUMN_20" localSheetId="1" hidden="1">#REF!</definedName>
    <definedName name="XREF_COLUMN_20" hidden="1">#REF!</definedName>
    <definedName name="XREF_COLUMN_21" localSheetId="3" hidden="1">[35]Investimentos!#REF!</definedName>
    <definedName name="XREF_COLUMN_21" localSheetId="0" hidden="1">[35]Investimentos!#REF!</definedName>
    <definedName name="XREF_COLUMN_21" localSheetId="1" hidden="1">[35]Investimentos!#REF!</definedName>
    <definedName name="XREF_COLUMN_21" hidden="1">[35]Investimentos!#REF!</definedName>
    <definedName name="XREF_COLUMN_22" localSheetId="3" hidden="1">#REF!</definedName>
    <definedName name="XREF_COLUMN_22" localSheetId="0" hidden="1">#REF!</definedName>
    <definedName name="XREF_COLUMN_22" localSheetId="1" hidden="1">#REF!</definedName>
    <definedName name="XREF_COLUMN_22" hidden="1">#REF!</definedName>
    <definedName name="XREF_COLUMN_23" localSheetId="3" hidden="1">#REF!</definedName>
    <definedName name="XREF_COLUMN_23" localSheetId="0" hidden="1">#REF!</definedName>
    <definedName name="XREF_COLUMN_23" localSheetId="1" hidden="1">#REF!</definedName>
    <definedName name="XREF_COLUMN_23" hidden="1">#REF!</definedName>
    <definedName name="XREF_COLUMN_24" localSheetId="3" hidden="1">#REF!</definedName>
    <definedName name="XREF_COLUMN_24" localSheetId="0" hidden="1">#REF!</definedName>
    <definedName name="XREF_COLUMN_24" localSheetId="1" hidden="1">#REF!</definedName>
    <definedName name="XREF_COLUMN_24" hidden="1">#REF!</definedName>
    <definedName name="XREF_COLUMN_26" localSheetId="3" hidden="1">#REF!</definedName>
    <definedName name="XREF_COLUMN_26" localSheetId="0" hidden="1">#REF!</definedName>
    <definedName name="XREF_COLUMN_26" localSheetId="1" hidden="1">#REF!</definedName>
    <definedName name="XREF_COLUMN_26" hidden="1">#REF!</definedName>
    <definedName name="XREF_COLUMN_27" localSheetId="3" hidden="1">#REF!</definedName>
    <definedName name="XREF_COLUMN_27" localSheetId="0" hidden="1">#REF!</definedName>
    <definedName name="XREF_COLUMN_27" localSheetId="1" hidden="1">#REF!</definedName>
    <definedName name="XREF_COLUMN_27" hidden="1">#REF!</definedName>
    <definedName name="XREF_COLUMN_28" localSheetId="3" hidden="1">'[37]K Imobilizado'!#REF!</definedName>
    <definedName name="XREF_COLUMN_28" localSheetId="0" hidden="1">'[37]K Imobilizado'!#REF!</definedName>
    <definedName name="XREF_COLUMN_28" localSheetId="1" hidden="1">'[37]K Imobilizado'!#REF!</definedName>
    <definedName name="XREF_COLUMN_28" hidden="1">'[37]K Imobilizado'!#REF!</definedName>
    <definedName name="XREF_COLUMN_3" localSheetId="3" hidden="1">#REF!</definedName>
    <definedName name="XREF_COLUMN_3" localSheetId="0" hidden="1">#REF!</definedName>
    <definedName name="XREF_COLUMN_3" localSheetId="1" hidden="1">#REF!</definedName>
    <definedName name="XREF_COLUMN_3" hidden="1">#REF!</definedName>
    <definedName name="XREF_COLUMN_4" localSheetId="3" hidden="1">#REF!</definedName>
    <definedName name="XREF_COLUMN_4" localSheetId="0" hidden="1">#REF!</definedName>
    <definedName name="XREF_COLUMN_4" localSheetId="1" hidden="1">#REF!</definedName>
    <definedName name="XREF_COLUMN_4" hidden="1">#REF!</definedName>
    <definedName name="XREF_COLUMN_5" localSheetId="3" hidden="1">#REF!</definedName>
    <definedName name="XREF_COLUMN_5" localSheetId="0" hidden="1">#REF!</definedName>
    <definedName name="XREF_COLUMN_5" localSheetId="1" hidden="1">#REF!</definedName>
    <definedName name="XREF_COLUMN_5" hidden="1">#REF!</definedName>
    <definedName name="XREF_COLUMN_6" localSheetId="3" hidden="1">[35]Investimentos!#REF!</definedName>
    <definedName name="XREF_COLUMN_6" localSheetId="0" hidden="1">[35]Investimentos!#REF!</definedName>
    <definedName name="XREF_COLUMN_6" localSheetId="1" hidden="1">[35]Investimentos!#REF!</definedName>
    <definedName name="XREF_COLUMN_6" hidden="1">[35]Investimentos!#REF!</definedName>
    <definedName name="XREF_COLUMN_7" localSheetId="3" hidden="1">#REF!</definedName>
    <definedName name="XREF_COLUMN_7" localSheetId="0" hidden="1">#REF!</definedName>
    <definedName name="XREF_COLUMN_7" localSheetId="1" hidden="1">#REF!</definedName>
    <definedName name="XREF_COLUMN_7" hidden="1">#REF!</definedName>
    <definedName name="XREF_COLUMN_8" localSheetId="3" hidden="1">[35]Investimentos!#REF!</definedName>
    <definedName name="XREF_COLUMN_8" localSheetId="0" hidden="1">[35]Investimentos!#REF!</definedName>
    <definedName name="XREF_COLUMN_8" localSheetId="1" hidden="1">[35]Investimentos!#REF!</definedName>
    <definedName name="XREF_COLUMN_8" hidden="1">[35]Investimentos!#REF!</definedName>
    <definedName name="XREF_COLUMN_9" localSheetId="3" hidden="1">#REF!</definedName>
    <definedName name="XREF_COLUMN_9" localSheetId="0" hidden="1">#REF!</definedName>
    <definedName name="XREF_COLUMN_9" localSheetId="1" hidden="1">#REF!</definedName>
    <definedName name="XREF_COLUMN_9" hidden="1">#REF!</definedName>
    <definedName name="XRefColumnsCount" hidden="1">2</definedName>
    <definedName name="XRefCopy1" localSheetId="3" hidden="1">#REF!</definedName>
    <definedName name="XRefCopy1" localSheetId="0" hidden="1">#REF!</definedName>
    <definedName name="XRefCopy1" localSheetId="1" hidden="1">#REF!</definedName>
    <definedName name="XRefCopy1" hidden="1">#REF!</definedName>
    <definedName name="XRefCopy10" localSheetId="3" hidden="1">#REF!</definedName>
    <definedName name="XRefCopy10" localSheetId="0" hidden="1">#REF!</definedName>
    <definedName name="XRefCopy10" localSheetId="1" hidden="1">#REF!</definedName>
    <definedName name="XRefCopy10" hidden="1">#REF!</definedName>
    <definedName name="XRefCopy10Row" localSheetId="3" hidden="1">#REF!</definedName>
    <definedName name="XRefCopy10Row" localSheetId="0" hidden="1">#REF!</definedName>
    <definedName name="XRefCopy10Row" localSheetId="1" hidden="1">#REF!</definedName>
    <definedName name="XRefCopy10Row" hidden="1">#REF!</definedName>
    <definedName name="XRefCopy11" localSheetId="3" hidden="1">#REF!</definedName>
    <definedName name="XRefCopy11" localSheetId="0" hidden="1">#REF!</definedName>
    <definedName name="XRefCopy11" localSheetId="1" hidden="1">#REF!</definedName>
    <definedName name="XRefCopy11" hidden="1">#REF!</definedName>
    <definedName name="XRefCopy11Row" localSheetId="3" hidden="1">#REF!</definedName>
    <definedName name="XRefCopy11Row" localSheetId="0" hidden="1">#REF!</definedName>
    <definedName name="XRefCopy11Row" localSheetId="1" hidden="1">#REF!</definedName>
    <definedName name="XRefCopy11Row" hidden="1">#REF!</definedName>
    <definedName name="XRefCopy12" localSheetId="3" hidden="1">#REF!</definedName>
    <definedName name="XRefCopy12" localSheetId="0" hidden="1">#REF!</definedName>
    <definedName name="XRefCopy12" localSheetId="1" hidden="1">#REF!</definedName>
    <definedName name="XRefCopy12" hidden="1">#REF!</definedName>
    <definedName name="XRefCopy12Row" localSheetId="3" hidden="1">#REF!</definedName>
    <definedName name="XRefCopy12Row" localSheetId="0" hidden="1">#REF!</definedName>
    <definedName name="XRefCopy12Row" localSheetId="1" hidden="1">#REF!</definedName>
    <definedName name="XRefCopy12Row" hidden="1">#REF!</definedName>
    <definedName name="XRefCopy13" localSheetId="3" hidden="1">#REF!</definedName>
    <definedName name="XRefCopy13" localSheetId="0" hidden="1">#REF!</definedName>
    <definedName name="XRefCopy13" localSheetId="1" hidden="1">#REF!</definedName>
    <definedName name="XRefCopy13" hidden="1">#REF!</definedName>
    <definedName name="XRefCopy13Row" localSheetId="3" hidden="1">#REF!</definedName>
    <definedName name="XRefCopy13Row" localSheetId="0" hidden="1">#REF!</definedName>
    <definedName name="XRefCopy13Row" localSheetId="1" hidden="1">#REF!</definedName>
    <definedName name="XRefCopy13Row" hidden="1">#REF!</definedName>
    <definedName name="XRefCopy14" localSheetId="3" hidden="1">#REF!</definedName>
    <definedName name="XRefCopy14" localSheetId="0" hidden="1">#REF!</definedName>
    <definedName name="XRefCopy14" localSheetId="1" hidden="1">#REF!</definedName>
    <definedName name="XRefCopy14" hidden="1">#REF!</definedName>
    <definedName name="XRefCopy14Row" localSheetId="3" hidden="1">#REF!</definedName>
    <definedName name="XRefCopy14Row" localSheetId="0" hidden="1">#REF!</definedName>
    <definedName name="XRefCopy14Row" localSheetId="1" hidden="1">#REF!</definedName>
    <definedName name="XRefCopy14Row" hidden="1">#REF!</definedName>
    <definedName name="XRefCopy15" localSheetId="3" hidden="1">#REF!</definedName>
    <definedName name="XRefCopy15" localSheetId="0" hidden="1">#REF!</definedName>
    <definedName name="XRefCopy15" localSheetId="1" hidden="1">#REF!</definedName>
    <definedName name="XRefCopy15" hidden="1">#REF!</definedName>
    <definedName name="XRefCopy15Row" localSheetId="3" hidden="1">#REF!</definedName>
    <definedName name="XRefCopy15Row" localSheetId="0" hidden="1">#REF!</definedName>
    <definedName name="XRefCopy15Row" localSheetId="1" hidden="1">#REF!</definedName>
    <definedName name="XRefCopy15Row" hidden="1">#REF!</definedName>
    <definedName name="XRefCopy16" localSheetId="3" hidden="1">#REF!</definedName>
    <definedName name="XRefCopy16" localSheetId="0" hidden="1">#REF!</definedName>
    <definedName name="XRefCopy16" localSheetId="1" hidden="1">#REF!</definedName>
    <definedName name="XRefCopy16" hidden="1">#REF!</definedName>
    <definedName name="XRefCopy16Row" localSheetId="3" hidden="1">#REF!</definedName>
    <definedName name="XRefCopy16Row" localSheetId="0" hidden="1">#REF!</definedName>
    <definedName name="XRefCopy16Row" localSheetId="1" hidden="1">#REF!</definedName>
    <definedName name="XRefCopy16Row" hidden="1">#REF!</definedName>
    <definedName name="XRefCopy17" localSheetId="3" hidden="1">#REF!</definedName>
    <definedName name="XRefCopy17" localSheetId="0" hidden="1">#REF!</definedName>
    <definedName name="XRefCopy17" localSheetId="1" hidden="1">#REF!</definedName>
    <definedName name="XRefCopy17" hidden="1">#REF!</definedName>
    <definedName name="XRefCopy17Row" localSheetId="3" hidden="1">#REF!</definedName>
    <definedName name="XRefCopy17Row" localSheetId="0" hidden="1">#REF!</definedName>
    <definedName name="XRefCopy17Row" localSheetId="1" hidden="1">#REF!</definedName>
    <definedName name="XRefCopy17Row" hidden="1">#REF!</definedName>
    <definedName name="XRefCopy18" localSheetId="3" hidden="1">#REF!</definedName>
    <definedName name="XRefCopy18" localSheetId="0" hidden="1">#REF!</definedName>
    <definedName name="XRefCopy18" localSheetId="1" hidden="1">#REF!</definedName>
    <definedName name="XRefCopy18" hidden="1">#REF!</definedName>
    <definedName name="XRefCopy18Row" localSheetId="3" hidden="1">[38]XREF!#REF!</definedName>
    <definedName name="XRefCopy18Row" localSheetId="0" hidden="1">[38]XREF!#REF!</definedName>
    <definedName name="XRefCopy18Row" localSheetId="1" hidden="1">[38]XREF!#REF!</definedName>
    <definedName name="XRefCopy18Row" hidden="1">[38]XREF!#REF!</definedName>
    <definedName name="XRefCopy19" localSheetId="3" hidden="1">#REF!</definedName>
    <definedName name="XRefCopy19" localSheetId="0" hidden="1">#REF!</definedName>
    <definedName name="XRefCopy19" localSheetId="1" hidden="1">#REF!</definedName>
    <definedName name="XRefCopy19" hidden="1">#REF!</definedName>
    <definedName name="XRefCopy19Row" localSheetId="3" hidden="1">#REF!</definedName>
    <definedName name="XRefCopy19Row" localSheetId="0" hidden="1">#REF!</definedName>
    <definedName name="XRefCopy19Row" localSheetId="1" hidden="1">#REF!</definedName>
    <definedName name="XRefCopy19Row" hidden="1">#REF!</definedName>
    <definedName name="XRefCopy1Row" localSheetId="3" hidden="1">#REF!</definedName>
    <definedName name="XRefCopy1Row" localSheetId="0" hidden="1">#REF!</definedName>
    <definedName name="XRefCopy1Row" localSheetId="1" hidden="1">#REF!</definedName>
    <definedName name="XRefCopy1Row" hidden="1">#REF!</definedName>
    <definedName name="XRefCopy2" localSheetId="3" hidden="1">[39]DeprecOut!#REF!</definedName>
    <definedName name="XRefCopy2" localSheetId="0" hidden="1">[39]DeprecOut!#REF!</definedName>
    <definedName name="XRefCopy2" localSheetId="1" hidden="1">[39]DeprecOut!#REF!</definedName>
    <definedName name="XRefCopy2" hidden="1">[39]DeprecOut!#REF!</definedName>
    <definedName name="XRefCopy20" localSheetId="3" hidden="1">#REF!</definedName>
    <definedName name="XRefCopy20" localSheetId="0" hidden="1">#REF!</definedName>
    <definedName name="XRefCopy20" localSheetId="1" hidden="1">#REF!</definedName>
    <definedName name="XRefCopy20" hidden="1">#REF!</definedName>
    <definedName name="XRefCopy20Row" localSheetId="3" hidden="1">#REF!</definedName>
    <definedName name="XRefCopy20Row" localSheetId="0" hidden="1">#REF!</definedName>
    <definedName name="XRefCopy20Row" localSheetId="1" hidden="1">#REF!</definedName>
    <definedName name="XRefCopy20Row" hidden="1">#REF!</definedName>
    <definedName name="XRefCopy21" localSheetId="3" hidden="1">#REF!</definedName>
    <definedName name="XRefCopy21" localSheetId="0" hidden="1">#REF!</definedName>
    <definedName name="XRefCopy21" localSheetId="1" hidden="1">#REF!</definedName>
    <definedName name="XRefCopy21" hidden="1">#REF!</definedName>
    <definedName name="XRefCopy21Row" localSheetId="3" hidden="1">#REF!</definedName>
    <definedName name="XRefCopy21Row" localSheetId="0" hidden="1">#REF!</definedName>
    <definedName name="XRefCopy21Row" localSheetId="1" hidden="1">#REF!</definedName>
    <definedName name="XRefCopy21Row" hidden="1">#REF!</definedName>
    <definedName name="XRefCopy22" localSheetId="3" hidden="1">#REF!</definedName>
    <definedName name="XRefCopy22" localSheetId="0" hidden="1">#REF!</definedName>
    <definedName name="XRefCopy22" localSheetId="1" hidden="1">#REF!</definedName>
    <definedName name="XRefCopy22" hidden="1">#REF!</definedName>
    <definedName name="XRefCopy22Row" localSheetId="3" hidden="1">[38]XREF!#REF!</definedName>
    <definedName name="XRefCopy22Row" localSheetId="0" hidden="1">[38]XREF!#REF!</definedName>
    <definedName name="XRefCopy22Row" localSheetId="1" hidden="1">[38]XREF!#REF!</definedName>
    <definedName name="XRefCopy22Row" hidden="1">[38]XREF!#REF!</definedName>
    <definedName name="XRefCopy23" localSheetId="3" hidden="1">#REF!</definedName>
    <definedName name="XRefCopy23" localSheetId="0" hidden="1">#REF!</definedName>
    <definedName name="XRefCopy23" localSheetId="1" hidden="1">#REF!</definedName>
    <definedName name="XRefCopy23" hidden="1">#REF!</definedName>
    <definedName name="XRefCopy23Row" localSheetId="3" hidden="1">#REF!</definedName>
    <definedName name="XRefCopy23Row" localSheetId="0" hidden="1">#REF!</definedName>
    <definedName name="XRefCopy23Row" localSheetId="1" hidden="1">#REF!</definedName>
    <definedName name="XRefCopy23Row" hidden="1">#REF!</definedName>
    <definedName name="XRefCopy24" localSheetId="3" hidden="1">#REF!</definedName>
    <definedName name="XRefCopy24" localSheetId="0" hidden="1">#REF!</definedName>
    <definedName name="XRefCopy24" localSheetId="1" hidden="1">#REF!</definedName>
    <definedName name="XRefCopy24" hidden="1">#REF!</definedName>
    <definedName name="XRefCopy24Row" localSheetId="3" hidden="1">#REF!</definedName>
    <definedName name="XRefCopy24Row" localSheetId="0" hidden="1">#REF!</definedName>
    <definedName name="XRefCopy24Row" localSheetId="1" hidden="1">#REF!</definedName>
    <definedName name="XRefCopy24Row" hidden="1">#REF!</definedName>
    <definedName name="XRefCopy25" localSheetId="3" hidden="1">#REF!</definedName>
    <definedName name="XRefCopy25" localSheetId="0" hidden="1">#REF!</definedName>
    <definedName name="XRefCopy25" localSheetId="1" hidden="1">#REF!</definedName>
    <definedName name="XRefCopy25" hidden="1">#REF!</definedName>
    <definedName name="XRefCopy25Row" localSheetId="3" hidden="1">#REF!</definedName>
    <definedName name="XRefCopy25Row" localSheetId="0" hidden="1">#REF!</definedName>
    <definedName name="XRefCopy25Row" localSheetId="1" hidden="1">#REF!</definedName>
    <definedName name="XRefCopy25Row" hidden="1">#REF!</definedName>
    <definedName name="XRefCopy26" localSheetId="3" hidden="1">#REF!</definedName>
    <definedName name="XRefCopy26" localSheetId="0" hidden="1">#REF!</definedName>
    <definedName name="XRefCopy26" localSheetId="1" hidden="1">#REF!</definedName>
    <definedName name="XRefCopy26" hidden="1">#REF!</definedName>
    <definedName name="XRefCopy26Row" localSheetId="3" hidden="1">#REF!</definedName>
    <definedName name="XRefCopy26Row" localSheetId="0" hidden="1">#REF!</definedName>
    <definedName name="XRefCopy26Row" localSheetId="1" hidden="1">#REF!</definedName>
    <definedName name="XRefCopy26Row" hidden="1">#REF!</definedName>
    <definedName name="XRefCopy27" localSheetId="3" hidden="1">[40]AFinanc!#REF!</definedName>
    <definedName name="XRefCopy27" localSheetId="0" hidden="1">[40]AFinanc!#REF!</definedName>
    <definedName name="XRefCopy27" localSheetId="1" hidden="1">[40]AFinanc!#REF!</definedName>
    <definedName name="XRefCopy27" hidden="1">[40]AFinanc!#REF!</definedName>
    <definedName name="XRefCopy27Row" localSheetId="3" hidden="1">#REF!</definedName>
    <definedName name="XRefCopy27Row" localSheetId="0" hidden="1">#REF!</definedName>
    <definedName name="XRefCopy27Row" localSheetId="1" hidden="1">#REF!</definedName>
    <definedName name="XRefCopy27Row" hidden="1">#REF!</definedName>
    <definedName name="XRefCopy28" localSheetId="3" hidden="1">'[41]Aging List'!#REF!</definedName>
    <definedName name="XRefCopy28" localSheetId="0" hidden="1">'[41]Aging List'!#REF!</definedName>
    <definedName name="XRefCopy28" localSheetId="1" hidden="1">'[41]Aging List'!#REF!</definedName>
    <definedName name="XRefCopy28" hidden="1">'[41]Aging List'!#REF!</definedName>
    <definedName name="XRefCopy28Row" localSheetId="3" hidden="1">#REF!</definedName>
    <definedName name="XRefCopy28Row" localSheetId="0" hidden="1">#REF!</definedName>
    <definedName name="XRefCopy28Row" localSheetId="1" hidden="1">#REF!</definedName>
    <definedName name="XRefCopy28Row" hidden="1">#REF!</definedName>
    <definedName name="XRefCopy29Row" localSheetId="3" hidden="1">#REF!</definedName>
    <definedName name="XRefCopy29Row" localSheetId="0" hidden="1">#REF!</definedName>
    <definedName name="XRefCopy29Row" localSheetId="1" hidden="1">#REF!</definedName>
    <definedName name="XRefCopy29Row" hidden="1">#REF!</definedName>
    <definedName name="XRefCopy2Row" localSheetId="3" hidden="1">[39]XREF!#REF!</definedName>
    <definedName name="XRefCopy2Row" localSheetId="0" hidden="1">[39]XREF!#REF!</definedName>
    <definedName name="XRefCopy2Row" localSheetId="1" hidden="1">[39]XREF!#REF!</definedName>
    <definedName name="XRefCopy2Row" hidden="1">[39]XREF!#REF!</definedName>
    <definedName name="XRefCopy3" localSheetId="3" hidden="1">#REF!</definedName>
    <definedName name="XRefCopy3" localSheetId="0" hidden="1">#REF!</definedName>
    <definedName name="XRefCopy3" localSheetId="1" hidden="1">#REF!</definedName>
    <definedName name="XRefCopy3" hidden="1">#REF!</definedName>
    <definedName name="XRefCopy30" localSheetId="3" hidden="1">#REF!</definedName>
    <definedName name="XRefCopy30" localSheetId="0" hidden="1">#REF!</definedName>
    <definedName name="XRefCopy30" localSheetId="1" hidden="1">#REF!</definedName>
    <definedName name="XRefCopy30" hidden="1">#REF!</definedName>
    <definedName name="XRefCopy30Row" localSheetId="3" hidden="1">#REF!</definedName>
    <definedName name="XRefCopy30Row" localSheetId="0" hidden="1">#REF!</definedName>
    <definedName name="XRefCopy30Row" localSheetId="1" hidden="1">#REF!</definedName>
    <definedName name="XRefCopy30Row" hidden="1">#REF!</definedName>
    <definedName name="XRefCopy31" localSheetId="3" hidden="1">#REF!</definedName>
    <definedName name="XRefCopy31" localSheetId="0" hidden="1">#REF!</definedName>
    <definedName name="XRefCopy31" localSheetId="1" hidden="1">#REF!</definedName>
    <definedName name="XRefCopy31" hidden="1">#REF!</definedName>
    <definedName name="XRefCopy31Row" localSheetId="3" hidden="1">#REF!</definedName>
    <definedName name="XRefCopy31Row" localSheetId="0" hidden="1">#REF!</definedName>
    <definedName name="XRefCopy31Row" localSheetId="1" hidden="1">#REF!</definedName>
    <definedName name="XRefCopy31Row" hidden="1">#REF!</definedName>
    <definedName name="XRefCopy32" localSheetId="3" hidden="1">#REF!</definedName>
    <definedName name="XRefCopy32" localSheetId="0" hidden="1">#REF!</definedName>
    <definedName name="XRefCopy32" localSheetId="1" hidden="1">#REF!</definedName>
    <definedName name="XRefCopy32" hidden="1">#REF!</definedName>
    <definedName name="XRefCopy32Row" localSheetId="3" hidden="1">#REF!</definedName>
    <definedName name="XRefCopy32Row" localSheetId="0" hidden="1">#REF!</definedName>
    <definedName name="XRefCopy32Row" localSheetId="1" hidden="1">#REF!</definedName>
    <definedName name="XRefCopy32Row" hidden="1">#REF!</definedName>
    <definedName name="XRefCopy33" localSheetId="3" hidden="1">#REF!</definedName>
    <definedName name="XRefCopy33" localSheetId="0" hidden="1">#REF!</definedName>
    <definedName name="XRefCopy33" localSheetId="1" hidden="1">#REF!</definedName>
    <definedName name="XRefCopy33" hidden="1">#REF!</definedName>
    <definedName name="XRefCopy33Row" localSheetId="3" hidden="1">#REF!</definedName>
    <definedName name="XRefCopy33Row" localSheetId="0" hidden="1">#REF!</definedName>
    <definedName name="XRefCopy33Row" localSheetId="1" hidden="1">#REF!</definedName>
    <definedName name="XRefCopy33Row" hidden="1">#REF!</definedName>
    <definedName name="XRefCopy34" localSheetId="3" hidden="1">#REF!</definedName>
    <definedName name="XRefCopy34" localSheetId="0" hidden="1">#REF!</definedName>
    <definedName name="XRefCopy34" localSheetId="1" hidden="1">#REF!</definedName>
    <definedName name="XRefCopy34" hidden="1">#REF!</definedName>
    <definedName name="XRefCopy34Row" localSheetId="3" hidden="1">#REF!</definedName>
    <definedName name="XRefCopy34Row" localSheetId="0" hidden="1">#REF!</definedName>
    <definedName name="XRefCopy34Row" localSheetId="1" hidden="1">#REF!</definedName>
    <definedName name="XRefCopy34Row" hidden="1">#REF!</definedName>
    <definedName name="XRefCopy35" localSheetId="3" hidden="1">#REF!</definedName>
    <definedName name="XRefCopy35" localSheetId="0" hidden="1">#REF!</definedName>
    <definedName name="XRefCopy35" localSheetId="1" hidden="1">#REF!</definedName>
    <definedName name="XRefCopy35" hidden="1">#REF!</definedName>
    <definedName name="XRefCopy35Row" localSheetId="3" hidden="1">#REF!</definedName>
    <definedName name="XRefCopy35Row" localSheetId="0" hidden="1">#REF!</definedName>
    <definedName name="XRefCopy35Row" localSheetId="1" hidden="1">#REF!</definedName>
    <definedName name="XRefCopy35Row" hidden="1">#REF!</definedName>
    <definedName name="XRefCopy36" localSheetId="3" hidden="1">#REF!</definedName>
    <definedName name="XRefCopy36" localSheetId="0" hidden="1">#REF!</definedName>
    <definedName name="XRefCopy36" localSheetId="1" hidden="1">#REF!</definedName>
    <definedName name="XRefCopy36" hidden="1">#REF!</definedName>
    <definedName name="XRefCopy36Row" localSheetId="3" hidden="1">#REF!</definedName>
    <definedName name="XRefCopy36Row" localSheetId="0" hidden="1">#REF!</definedName>
    <definedName name="XRefCopy36Row" localSheetId="1" hidden="1">#REF!</definedName>
    <definedName name="XRefCopy36Row" hidden="1">#REF!</definedName>
    <definedName name="XRefCopy37" localSheetId="3" hidden="1">#REF!</definedName>
    <definedName name="XRefCopy37" localSheetId="0" hidden="1">#REF!</definedName>
    <definedName name="XRefCopy37" localSheetId="1" hidden="1">#REF!</definedName>
    <definedName name="XRefCopy37" hidden="1">#REF!</definedName>
    <definedName name="XRefCopy37Row" localSheetId="3" hidden="1">#REF!</definedName>
    <definedName name="XRefCopy37Row" localSheetId="0" hidden="1">#REF!</definedName>
    <definedName name="XRefCopy37Row" localSheetId="1" hidden="1">#REF!</definedName>
    <definedName name="XRefCopy37Row" hidden="1">#REF!</definedName>
    <definedName name="XRefCopy38" localSheetId="3" hidden="1">#REF!</definedName>
    <definedName name="XRefCopy38" localSheetId="0" hidden="1">#REF!</definedName>
    <definedName name="XRefCopy38" localSheetId="1" hidden="1">#REF!</definedName>
    <definedName name="XRefCopy38" hidden="1">#REF!</definedName>
    <definedName name="XRefCopy38Row" localSheetId="3" hidden="1">#REF!</definedName>
    <definedName name="XRefCopy38Row" localSheetId="0" hidden="1">#REF!</definedName>
    <definedName name="XRefCopy38Row" localSheetId="1" hidden="1">#REF!</definedName>
    <definedName name="XRefCopy38Row" hidden="1">#REF!</definedName>
    <definedName name="XRefCopy39" localSheetId="3" hidden="1">#REF!</definedName>
    <definedName name="XRefCopy39" localSheetId="0" hidden="1">#REF!</definedName>
    <definedName name="XRefCopy39" localSheetId="1" hidden="1">#REF!</definedName>
    <definedName name="XRefCopy39" hidden="1">#REF!</definedName>
    <definedName name="XRefCopy39Row" localSheetId="3" hidden="1">#REF!</definedName>
    <definedName name="XRefCopy39Row" localSheetId="0" hidden="1">#REF!</definedName>
    <definedName name="XRefCopy39Row" localSheetId="1" hidden="1">#REF!</definedName>
    <definedName name="XRefCopy39Row" hidden="1">#REF!</definedName>
    <definedName name="XRefCopy3Row" localSheetId="3" hidden="1">#REF!</definedName>
    <definedName name="XRefCopy3Row" localSheetId="0" hidden="1">#REF!</definedName>
    <definedName name="XRefCopy3Row" localSheetId="1" hidden="1">#REF!</definedName>
    <definedName name="XRefCopy3Row" hidden="1">#REF!</definedName>
    <definedName name="XRefCopy4" localSheetId="3" hidden="1">#REF!</definedName>
    <definedName name="XRefCopy4" localSheetId="0" hidden="1">#REF!</definedName>
    <definedName name="XRefCopy4" localSheetId="1" hidden="1">#REF!</definedName>
    <definedName name="XRefCopy4" hidden="1">#REF!</definedName>
    <definedName name="XRefCopy40" localSheetId="3" hidden="1">#REF!</definedName>
    <definedName name="XRefCopy40" localSheetId="0" hidden="1">#REF!</definedName>
    <definedName name="XRefCopy40" localSheetId="1" hidden="1">#REF!</definedName>
    <definedName name="XRefCopy40" hidden="1">#REF!</definedName>
    <definedName name="XRefCopy41" localSheetId="3" hidden="1">#REF!</definedName>
    <definedName name="XRefCopy41" localSheetId="0" hidden="1">#REF!</definedName>
    <definedName name="XRefCopy41" localSheetId="1" hidden="1">#REF!</definedName>
    <definedName name="XRefCopy41" hidden="1">#REF!</definedName>
    <definedName name="XRefCopy41Row" localSheetId="3" hidden="1">#REF!</definedName>
    <definedName name="XRefCopy41Row" localSheetId="0" hidden="1">#REF!</definedName>
    <definedName name="XRefCopy41Row" localSheetId="1" hidden="1">#REF!</definedName>
    <definedName name="XRefCopy41Row" hidden="1">#REF!</definedName>
    <definedName name="XRefCopy42" localSheetId="3" hidden="1">#REF!</definedName>
    <definedName name="XRefCopy42" localSheetId="0" hidden="1">#REF!</definedName>
    <definedName name="XRefCopy42" localSheetId="1" hidden="1">#REF!</definedName>
    <definedName name="XRefCopy42" hidden="1">#REF!</definedName>
    <definedName name="XRefCopy42Row" localSheetId="3" hidden="1">#REF!</definedName>
    <definedName name="XRefCopy42Row" localSheetId="0" hidden="1">#REF!</definedName>
    <definedName name="XRefCopy42Row" localSheetId="1" hidden="1">#REF!</definedName>
    <definedName name="XRefCopy42Row" hidden="1">#REF!</definedName>
    <definedName name="XRefCopy43" localSheetId="3" hidden="1">#REF!</definedName>
    <definedName name="XRefCopy43" localSheetId="0" hidden="1">#REF!</definedName>
    <definedName name="XRefCopy43" localSheetId="1" hidden="1">#REF!</definedName>
    <definedName name="XRefCopy43" hidden="1">#REF!</definedName>
    <definedName name="XRefCopy43Row" localSheetId="3" hidden="1">#REF!</definedName>
    <definedName name="XRefCopy43Row" localSheetId="0" hidden="1">#REF!</definedName>
    <definedName name="XRefCopy43Row" localSheetId="1" hidden="1">#REF!</definedName>
    <definedName name="XRefCopy43Row" hidden="1">#REF!</definedName>
    <definedName name="XRefCopy44" localSheetId="3" hidden="1">#REF!</definedName>
    <definedName name="XRefCopy44" localSheetId="0" hidden="1">#REF!</definedName>
    <definedName name="XRefCopy44" localSheetId="1" hidden="1">#REF!</definedName>
    <definedName name="XRefCopy44" hidden="1">#REF!</definedName>
    <definedName name="XRefCopy44Row" localSheetId="3" hidden="1">#REF!</definedName>
    <definedName name="XRefCopy44Row" localSheetId="0" hidden="1">#REF!</definedName>
    <definedName name="XRefCopy44Row" localSheetId="1" hidden="1">#REF!</definedName>
    <definedName name="XRefCopy44Row" hidden="1">#REF!</definedName>
    <definedName name="XRefCopy45" localSheetId="3" hidden="1">#REF!</definedName>
    <definedName name="XRefCopy45" localSheetId="0" hidden="1">#REF!</definedName>
    <definedName name="XRefCopy45" localSheetId="1" hidden="1">#REF!</definedName>
    <definedName name="XRefCopy45" hidden="1">#REF!</definedName>
    <definedName name="XRefCopy45Row" localSheetId="3" hidden="1">#REF!</definedName>
    <definedName name="XRefCopy45Row" localSheetId="0" hidden="1">#REF!</definedName>
    <definedName name="XRefCopy45Row" localSheetId="1" hidden="1">#REF!</definedName>
    <definedName name="XRefCopy45Row" hidden="1">#REF!</definedName>
    <definedName name="XRefCopy46" localSheetId="3" hidden="1">#REF!</definedName>
    <definedName name="XRefCopy46" localSheetId="0" hidden="1">#REF!</definedName>
    <definedName name="XRefCopy46" localSheetId="1" hidden="1">#REF!</definedName>
    <definedName name="XRefCopy46" hidden="1">#REF!</definedName>
    <definedName name="XRefCopy46Row" localSheetId="3" hidden="1">#REF!</definedName>
    <definedName name="XRefCopy46Row" localSheetId="0" hidden="1">#REF!</definedName>
    <definedName name="XRefCopy46Row" localSheetId="1" hidden="1">#REF!</definedName>
    <definedName name="XRefCopy46Row" hidden="1">#REF!</definedName>
    <definedName name="XRefCopy47" localSheetId="3" hidden="1">#REF!</definedName>
    <definedName name="XRefCopy47" localSheetId="0" hidden="1">#REF!</definedName>
    <definedName name="XRefCopy47" localSheetId="1" hidden="1">#REF!</definedName>
    <definedName name="XRefCopy47" hidden="1">#REF!</definedName>
    <definedName name="XRefCopy47Row" localSheetId="3" hidden="1">#REF!</definedName>
    <definedName name="XRefCopy47Row" localSheetId="0" hidden="1">#REF!</definedName>
    <definedName name="XRefCopy47Row" localSheetId="1" hidden="1">#REF!</definedName>
    <definedName name="XRefCopy47Row" hidden="1">#REF!</definedName>
    <definedName name="XRefCopy48" localSheetId="3" hidden="1">#REF!</definedName>
    <definedName name="XRefCopy48" localSheetId="0" hidden="1">#REF!</definedName>
    <definedName name="XRefCopy48" localSheetId="1" hidden="1">#REF!</definedName>
    <definedName name="XRefCopy48" hidden="1">#REF!</definedName>
    <definedName name="XRefCopy48Row" localSheetId="3" hidden="1">#REF!</definedName>
    <definedName name="XRefCopy48Row" localSheetId="0" hidden="1">#REF!</definedName>
    <definedName name="XRefCopy48Row" localSheetId="1" hidden="1">#REF!</definedName>
    <definedName name="XRefCopy48Row" hidden="1">#REF!</definedName>
    <definedName name="XRefCopy49" localSheetId="3" hidden="1">#REF!</definedName>
    <definedName name="XRefCopy49" localSheetId="0" hidden="1">#REF!</definedName>
    <definedName name="XRefCopy49" localSheetId="1" hidden="1">#REF!</definedName>
    <definedName name="XRefCopy49" hidden="1">#REF!</definedName>
    <definedName name="XRefCopy49Row" localSheetId="3" hidden="1">#REF!</definedName>
    <definedName name="XRefCopy49Row" localSheetId="0" hidden="1">#REF!</definedName>
    <definedName name="XRefCopy49Row" localSheetId="1" hidden="1">#REF!</definedName>
    <definedName name="XRefCopy49Row" hidden="1">#REF!</definedName>
    <definedName name="XRefCopy4Row" localSheetId="3" hidden="1">#REF!</definedName>
    <definedName name="XRefCopy4Row" localSheetId="0" hidden="1">#REF!</definedName>
    <definedName name="XRefCopy4Row" localSheetId="1" hidden="1">#REF!</definedName>
    <definedName name="XRefCopy4Row" hidden="1">#REF!</definedName>
    <definedName name="XRefCopy5" localSheetId="3" hidden="1">'[42]Teste de Adições'!#REF!</definedName>
    <definedName name="XRefCopy5" localSheetId="0" hidden="1">'[42]Teste de Adições'!#REF!</definedName>
    <definedName name="XRefCopy5" localSheetId="1" hidden="1">'[42]Teste de Adições'!#REF!</definedName>
    <definedName name="XRefCopy5" hidden="1">'[42]Teste de Adições'!#REF!</definedName>
    <definedName name="XRefCopy50" localSheetId="3" hidden="1">#REF!</definedName>
    <definedName name="XRefCopy50" localSheetId="0" hidden="1">#REF!</definedName>
    <definedName name="XRefCopy50" localSheetId="1" hidden="1">#REF!</definedName>
    <definedName name="XRefCopy50" hidden="1">#REF!</definedName>
    <definedName name="XRefCopy50Row" localSheetId="3" hidden="1">#REF!</definedName>
    <definedName name="XRefCopy50Row" localSheetId="0" hidden="1">#REF!</definedName>
    <definedName name="XRefCopy50Row" localSheetId="1" hidden="1">#REF!</definedName>
    <definedName name="XRefCopy50Row" hidden="1">#REF!</definedName>
    <definedName name="XRefCopy51Row" localSheetId="3" hidden="1">#REF!</definedName>
    <definedName name="XRefCopy51Row" localSheetId="0" hidden="1">#REF!</definedName>
    <definedName name="XRefCopy51Row" localSheetId="1" hidden="1">#REF!</definedName>
    <definedName name="XRefCopy51Row" hidden="1">#REF!</definedName>
    <definedName name="XRefCopy52Row" localSheetId="3" hidden="1">#REF!</definedName>
    <definedName name="XRefCopy52Row" localSheetId="0" hidden="1">#REF!</definedName>
    <definedName name="XRefCopy52Row" localSheetId="1" hidden="1">#REF!</definedName>
    <definedName name="XRefCopy52Row" hidden="1">#REF!</definedName>
    <definedName name="XRefCopy54" localSheetId="3" hidden="1">#REF!</definedName>
    <definedName name="XRefCopy54" localSheetId="0" hidden="1">#REF!</definedName>
    <definedName name="XRefCopy54" localSheetId="1" hidden="1">#REF!</definedName>
    <definedName name="XRefCopy54" hidden="1">#REF!</definedName>
    <definedName name="XRefCopy54Row" localSheetId="3" hidden="1">#REF!</definedName>
    <definedName name="XRefCopy54Row" localSheetId="0" hidden="1">#REF!</definedName>
    <definedName name="XRefCopy54Row" localSheetId="1" hidden="1">#REF!</definedName>
    <definedName name="XRefCopy54Row" hidden="1">#REF!</definedName>
    <definedName name="XRefCopy55Row" localSheetId="3" hidden="1">#REF!</definedName>
    <definedName name="XRefCopy55Row" localSheetId="0" hidden="1">#REF!</definedName>
    <definedName name="XRefCopy55Row" localSheetId="1" hidden="1">#REF!</definedName>
    <definedName name="XRefCopy55Row" hidden="1">#REF!</definedName>
    <definedName name="XRefCopy56Row" localSheetId="3" hidden="1">#REF!</definedName>
    <definedName name="XRefCopy56Row" localSheetId="0" hidden="1">#REF!</definedName>
    <definedName name="XRefCopy56Row" localSheetId="1" hidden="1">#REF!</definedName>
    <definedName name="XRefCopy56Row" hidden="1">#REF!</definedName>
    <definedName name="XRefCopy57Row" localSheetId="3" hidden="1">#REF!</definedName>
    <definedName name="XRefCopy57Row" localSheetId="0" hidden="1">#REF!</definedName>
    <definedName name="XRefCopy57Row" localSheetId="1" hidden="1">#REF!</definedName>
    <definedName name="XRefCopy57Row" hidden="1">#REF!</definedName>
    <definedName name="XRefCopy58Row" localSheetId="3" hidden="1">#REF!</definedName>
    <definedName name="XRefCopy58Row" localSheetId="0" hidden="1">#REF!</definedName>
    <definedName name="XRefCopy58Row" localSheetId="1" hidden="1">#REF!</definedName>
    <definedName name="XRefCopy58Row" hidden="1">#REF!</definedName>
    <definedName name="XRefCopy59Row" localSheetId="3" hidden="1">#REF!</definedName>
    <definedName name="XRefCopy59Row" localSheetId="0" hidden="1">#REF!</definedName>
    <definedName name="XRefCopy59Row" localSheetId="1" hidden="1">#REF!</definedName>
    <definedName name="XRefCopy59Row" hidden="1">#REF!</definedName>
    <definedName name="XRefCopy5Row" localSheetId="3" hidden="1">#REF!</definedName>
    <definedName name="XRefCopy5Row" localSheetId="0" hidden="1">#REF!</definedName>
    <definedName name="XRefCopy5Row" localSheetId="1" hidden="1">#REF!</definedName>
    <definedName name="XRefCopy5Row" hidden="1">#REF!</definedName>
    <definedName name="XRefCopy6" localSheetId="3" hidden="1">#REF!</definedName>
    <definedName name="XRefCopy6" localSheetId="0" hidden="1">#REF!</definedName>
    <definedName name="XRefCopy6" localSheetId="1" hidden="1">#REF!</definedName>
    <definedName name="XRefCopy6" hidden="1">#REF!</definedName>
    <definedName name="XRefCopy60Row" localSheetId="3" hidden="1">#REF!</definedName>
    <definedName name="XRefCopy60Row" localSheetId="0" hidden="1">#REF!</definedName>
    <definedName name="XRefCopy60Row" localSheetId="1" hidden="1">#REF!</definedName>
    <definedName name="XRefCopy60Row" hidden="1">#REF!</definedName>
    <definedName name="XRefCopy61Row" localSheetId="3" hidden="1">#REF!</definedName>
    <definedName name="XRefCopy61Row" localSheetId="0" hidden="1">#REF!</definedName>
    <definedName name="XRefCopy61Row" localSheetId="1" hidden="1">#REF!</definedName>
    <definedName name="XRefCopy61Row" hidden="1">#REF!</definedName>
    <definedName name="XRefCopy62Row" localSheetId="3" hidden="1">#REF!</definedName>
    <definedName name="XRefCopy62Row" localSheetId="0" hidden="1">#REF!</definedName>
    <definedName name="XRefCopy62Row" localSheetId="1" hidden="1">#REF!</definedName>
    <definedName name="XRefCopy62Row" hidden="1">#REF!</definedName>
    <definedName name="XRefCopy63Row" localSheetId="3" hidden="1">#REF!</definedName>
    <definedName name="XRefCopy63Row" localSheetId="0" hidden="1">#REF!</definedName>
    <definedName name="XRefCopy63Row" localSheetId="1" hidden="1">#REF!</definedName>
    <definedName name="XRefCopy63Row" hidden="1">#REF!</definedName>
    <definedName name="XRefCopy64Row" localSheetId="3" hidden="1">#REF!</definedName>
    <definedName name="XRefCopy64Row" localSheetId="0" hidden="1">#REF!</definedName>
    <definedName name="XRefCopy64Row" localSheetId="1" hidden="1">#REF!</definedName>
    <definedName name="XRefCopy64Row" hidden="1">#REF!</definedName>
    <definedName name="XRefCopy65Row" localSheetId="3" hidden="1">#REF!</definedName>
    <definedName name="XRefCopy65Row" localSheetId="0" hidden="1">#REF!</definedName>
    <definedName name="XRefCopy65Row" localSheetId="1" hidden="1">#REF!</definedName>
    <definedName name="XRefCopy65Row" hidden="1">#REF!</definedName>
    <definedName name="XRefCopy66Row" localSheetId="3" hidden="1">#REF!</definedName>
    <definedName name="XRefCopy66Row" localSheetId="0" hidden="1">#REF!</definedName>
    <definedName name="XRefCopy66Row" localSheetId="1" hidden="1">#REF!</definedName>
    <definedName name="XRefCopy66Row" hidden="1">#REF!</definedName>
    <definedName name="XRefCopy67Row" localSheetId="3" hidden="1">#REF!</definedName>
    <definedName name="XRefCopy67Row" localSheetId="0" hidden="1">#REF!</definedName>
    <definedName name="XRefCopy67Row" localSheetId="1" hidden="1">#REF!</definedName>
    <definedName name="XRefCopy67Row" hidden="1">#REF!</definedName>
    <definedName name="XRefCopy6Row" localSheetId="3" hidden="1">#REF!</definedName>
    <definedName name="XRefCopy6Row" localSheetId="0" hidden="1">#REF!</definedName>
    <definedName name="XRefCopy6Row" localSheetId="1" hidden="1">#REF!</definedName>
    <definedName name="XRefCopy6Row" hidden="1">#REF!</definedName>
    <definedName name="XRefCopy7" localSheetId="3" hidden="1">#REF!</definedName>
    <definedName name="XRefCopy7" localSheetId="0" hidden="1">#REF!</definedName>
    <definedName name="XRefCopy7" localSheetId="1" hidden="1">#REF!</definedName>
    <definedName name="XRefCopy7" hidden="1">#REF!</definedName>
    <definedName name="XRefCopy7Row" localSheetId="3" hidden="1">#REF!</definedName>
    <definedName name="XRefCopy7Row" localSheetId="0" hidden="1">#REF!</definedName>
    <definedName name="XRefCopy7Row" localSheetId="1" hidden="1">#REF!</definedName>
    <definedName name="XRefCopy7Row" hidden="1">#REF!</definedName>
    <definedName name="XRefCopy8" localSheetId="3" hidden="1">#REF!</definedName>
    <definedName name="XRefCopy8" localSheetId="0" hidden="1">#REF!</definedName>
    <definedName name="XRefCopy8" localSheetId="1" hidden="1">#REF!</definedName>
    <definedName name="XRefCopy8" hidden="1">#REF!</definedName>
    <definedName name="XRefCopy82Row" localSheetId="3" hidden="1">#REF!</definedName>
    <definedName name="XRefCopy82Row" localSheetId="0" hidden="1">#REF!</definedName>
    <definedName name="XRefCopy82Row" localSheetId="1" hidden="1">#REF!</definedName>
    <definedName name="XRefCopy82Row" hidden="1">#REF!</definedName>
    <definedName name="XRefCopy87" localSheetId="3" hidden="1">#REF!</definedName>
    <definedName name="XRefCopy87" localSheetId="0" hidden="1">#REF!</definedName>
    <definedName name="XRefCopy87" localSheetId="1" hidden="1">#REF!</definedName>
    <definedName name="XRefCopy87" hidden="1">#REF!</definedName>
    <definedName name="XRefCopy87Row" localSheetId="3" hidden="1">[38]XREF!#REF!</definedName>
    <definedName name="XRefCopy87Row" localSheetId="0" hidden="1">[38]XREF!#REF!</definedName>
    <definedName name="XRefCopy87Row" localSheetId="1" hidden="1">[38]XREF!#REF!</definedName>
    <definedName name="XRefCopy87Row" hidden="1">[38]XREF!#REF!</definedName>
    <definedName name="XRefCopy88" localSheetId="3" hidden="1">#REF!</definedName>
    <definedName name="XRefCopy88" localSheetId="0" hidden="1">#REF!</definedName>
    <definedName name="XRefCopy88" localSheetId="1" hidden="1">#REF!</definedName>
    <definedName name="XRefCopy88" hidden="1">#REF!</definedName>
    <definedName name="XRefCopy88Row" localSheetId="3" hidden="1">[38]XREF!#REF!</definedName>
    <definedName name="XRefCopy88Row" localSheetId="0" hidden="1">[38]XREF!#REF!</definedName>
    <definedName name="XRefCopy88Row" localSheetId="1" hidden="1">[38]XREF!#REF!</definedName>
    <definedName name="XRefCopy88Row" hidden="1">[38]XREF!#REF!</definedName>
    <definedName name="XRefCopy89" localSheetId="3" hidden="1">#REF!</definedName>
    <definedName name="XRefCopy89" localSheetId="0" hidden="1">#REF!</definedName>
    <definedName name="XRefCopy89" localSheetId="1" hidden="1">#REF!</definedName>
    <definedName name="XRefCopy89" hidden="1">#REF!</definedName>
    <definedName name="XRefCopy89Row" localSheetId="3" hidden="1">[38]XREF!#REF!</definedName>
    <definedName name="XRefCopy89Row" localSheetId="0" hidden="1">[38]XREF!#REF!</definedName>
    <definedName name="XRefCopy89Row" localSheetId="1" hidden="1">[38]XREF!#REF!</definedName>
    <definedName name="XRefCopy89Row" hidden="1">[38]XREF!#REF!</definedName>
    <definedName name="XRefCopy8Row" localSheetId="3" hidden="1">#REF!</definedName>
    <definedName name="XRefCopy8Row" localSheetId="0" hidden="1">#REF!</definedName>
    <definedName name="XRefCopy8Row" localSheetId="1" hidden="1">#REF!</definedName>
    <definedName name="XRefCopy8Row" hidden="1">#REF!</definedName>
    <definedName name="XRefCopy9" localSheetId="3" hidden="1">[43]Draft!#REF!</definedName>
    <definedName name="XRefCopy9" localSheetId="0" hidden="1">[43]Draft!#REF!</definedName>
    <definedName name="XRefCopy9" localSheetId="1" hidden="1">[43]Draft!#REF!</definedName>
    <definedName name="XRefCopy9" hidden="1">[43]Draft!#REF!</definedName>
    <definedName name="XRefCopy91Row" localSheetId="3" hidden="1">[38]XREF!#REF!</definedName>
    <definedName name="XRefCopy91Row" localSheetId="0" hidden="1">[38]XREF!#REF!</definedName>
    <definedName name="XRefCopy91Row" localSheetId="1" hidden="1">[38]XREF!#REF!</definedName>
    <definedName name="XRefCopy91Row" hidden="1">[38]XREF!#REF!</definedName>
    <definedName name="XRefCopy9Row" localSheetId="3" hidden="1">#REF!</definedName>
    <definedName name="XRefCopy9Row" localSheetId="0" hidden="1">#REF!</definedName>
    <definedName name="XRefCopy9Row" localSheetId="1" hidden="1">#REF!</definedName>
    <definedName name="XRefCopy9Row" hidden="1">#REF!</definedName>
    <definedName name="XRefCopyRangeCount" hidden="1">3</definedName>
    <definedName name="XRefPaste1" localSheetId="3" hidden="1">[44]Empréstimos!#REF!</definedName>
    <definedName name="XRefPaste1" localSheetId="0" hidden="1">[44]Empréstimos!#REF!</definedName>
    <definedName name="XRefPaste1" localSheetId="1" hidden="1">[44]Empréstimos!#REF!</definedName>
    <definedName name="XRefPaste1" hidden="1">[44]Empréstimos!#REF!</definedName>
    <definedName name="XRefPaste10" localSheetId="3" hidden="1">#REF!</definedName>
    <definedName name="XRefPaste10" localSheetId="0" hidden="1">#REF!</definedName>
    <definedName name="XRefPaste10" localSheetId="1" hidden="1">#REF!</definedName>
    <definedName name="XRefPaste10" hidden="1">#REF!</definedName>
    <definedName name="XRefPaste10Row" localSheetId="3" hidden="1">#REF!</definedName>
    <definedName name="XRefPaste10Row" localSheetId="0" hidden="1">#REF!</definedName>
    <definedName name="XRefPaste10Row" localSheetId="1" hidden="1">#REF!</definedName>
    <definedName name="XRefPaste10Row" hidden="1">#REF!</definedName>
    <definedName name="XRefPaste11Row" localSheetId="3" hidden="1">#REF!</definedName>
    <definedName name="XRefPaste11Row" localSheetId="0" hidden="1">#REF!</definedName>
    <definedName name="XRefPaste11Row" localSheetId="1" hidden="1">#REF!</definedName>
    <definedName name="XRefPaste11Row" hidden="1">#REF!</definedName>
    <definedName name="XRefPaste12" localSheetId="3" hidden="1">#REF!</definedName>
    <definedName name="XRefPaste12" localSheetId="0" hidden="1">#REF!</definedName>
    <definedName name="XRefPaste12" localSheetId="1" hidden="1">#REF!</definedName>
    <definedName name="XRefPaste12" hidden="1">#REF!</definedName>
    <definedName name="XRefPaste12Row" localSheetId="3" hidden="1">#REF!</definedName>
    <definedName name="XRefPaste12Row" localSheetId="0" hidden="1">#REF!</definedName>
    <definedName name="XRefPaste12Row" localSheetId="1" hidden="1">#REF!</definedName>
    <definedName name="XRefPaste12Row" hidden="1">#REF!</definedName>
    <definedName name="XRefPaste13Row" localSheetId="3" hidden="1">#REF!</definedName>
    <definedName name="XRefPaste13Row" localSheetId="0" hidden="1">#REF!</definedName>
    <definedName name="XRefPaste13Row" localSheetId="1" hidden="1">#REF!</definedName>
    <definedName name="XRefPaste13Row" hidden="1">#REF!</definedName>
    <definedName name="XRefPaste14" localSheetId="3" hidden="1">#REF!</definedName>
    <definedName name="XRefPaste14" localSheetId="0" hidden="1">#REF!</definedName>
    <definedName name="XRefPaste14" localSheetId="1" hidden="1">#REF!</definedName>
    <definedName name="XRefPaste14" hidden="1">#REF!</definedName>
    <definedName name="XRefPaste14Row" localSheetId="3" hidden="1">#REF!</definedName>
    <definedName name="XRefPaste14Row" localSheetId="0" hidden="1">#REF!</definedName>
    <definedName name="XRefPaste14Row" localSheetId="1" hidden="1">#REF!</definedName>
    <definedName name="XRefPaste14Row" hidden="1">#REF!</definedName>
    <definedName name="XRefPaste15" localSheetId="3" hidden="1">#REF!</definedName>
    <definedName name="XRefPaste15" localSheetId="0" hidden="1">#REF!</definedName>
    <definedName name="XRefPaste15" localSheetId="1" hidden="1">#REF!</definedName>
    <definedName name="XRefPaste15" hidden="1">#REF!</definedName>
    <definedName name="XRefPaste15Row" localSheetId="3" hidden="1">#REF!</definedName>
    <definedName name="XRefPaste15Row" localSheetId="0" hidden="1">#REF!</definedName>
    <definedName name="XRefPaste15Row" localSheetId="1" hidden="1">#REF!</definedName>
    <definedName name="XRefPaste15Row" hidden="1">#REF!</definedName>
    <definedName name="XRefPaste16" localSheetId="3" hidden="1">#REF!</definedName>
    <definedName name="XRefPaste16" localSheetId="0" hidden="1">#REF!</definedName>
    <definedName name="XRefPaste16" localSheetId="1" hidden="1">#REF!</definedName>
    <definedName name="XRefPaste16" hidden="1">#REF!</definedName>
    <definedName name="XRefPaste16Row" localSheetId="3" hidden="1">#REF!</definedName>
    <definedName name="XRefPaste16Row" localSheetId="0" hidden="1">#REF!</definedName>
    <definedName name="XRefPaste16Row" localSheetId="1" hidden="1">#REF!</definedName>
    <definedName name="XRefPaste16Row" hidden="1">#REF!</definedName>
    <definedName name="XRefPaste17" localSheetId="3" hidden="1">#REF!</definedName>
    <definedName name="XRefPaste17" localSheetId="0" hidden="1">#REF!</definedName>
    <definedName name="XRefPaste17" localSheetId="1" hidden="1">#REF!</definedName>
    <definedName name="XRefPaste17" hidden="1">#REF!</definedName>
    <definedName name="XRefPaste17Row" localSheetId="3" hidden="1">#REF!</definedName>
    <definedName name="XRefPaste17Row" localSheetId="0" hidden="1">#REF!</definedName>
    <definedName name="XRefPaste17Row" localSheetId="1" hidden="1">#REF!</definedName>
    <definedName name="XRefPaste17Row" hidden="1">#REF!</definedName>
    <definedName name="XRefPaste18" localSheetId="3" hidden="1">#REF!</definedName>
    <definedName name="XRefPaste18" localSheetId="0" hidden="1">#REF!</definedName>
    <definedName name="XRefPaste18" localSheetId="1" hidden="1">#REF!</definedName>
    <definedName name="XRefPaste18" hidden="1">#REF!</definedName>
    <definedName name="XRefPaste18Row" localSheetId="3" hidden="1">#REF!</definedName>
    <definedName name="XRefPaste18Row" localSheetId="0" hidden="1">#REF!</definedName>
    <definedName name="XRefPaste18Row" localSheetId="1" hidden="1">#REF!</definedName>
    <definedName name="XRefPaste18Row" hidden="1">#REF!</definedName>
    <definedName name="XRefPaste19" localSheetId="3" hidden="1">#REF!</definedName>
    <definedName name="XRefPaste19" localSheetId="0" hidden="1">#REF!</definedName>
    <definedName name="XRefPaste19" localSheetId="1" hidden="1">#REF!</definedName>
    <definedName name="XRefPaste19" hidden="1">#REF!</definedName>
    <definedName name="XRefPaste19Row" localSheetId="3" hidden="1">#REF!</definedName>
    <definedName name="XRefPaste19Row" localSheetId="0" hidden="1">#REF!</definedName>
    <definedName name="XRefPaste19Row" localSheetId="1" hidden="1">#REF!</definedName>
    <definedName name="XRefPaste19Row" hidden="1">#REF!</definedName>
    <definedName name="XRefPaste1Row" localSheetId="3" hidden="1">#REF!</definedName>
    <definedName name="XRefPaste1Row" localSheetId="0" hidden="1">#REF!</definedName>
    <definedName name="XRefPaste1Row" localSheetId="1" hidden="1">#REF!</definedName>
    <definedName name="XRefPaste1Row" hidden="1">#REF!</definedName>
    <definedName name="XRefPaste2" localSheetId="3" hidden="1">[36]Lead!#REF!</definedName>
    <definedName name="XRefPaste2" localSheetId="0" hidden="1">[36]Lead!#REF!</definedName>
    <definedName name="XRefPaste2" localSheetId="1" hidden="1">[36]Lead!#REF!</definedName>
    <definedName name="XRefPaste2" hidden="1">[36]Lead!#REF!</definedName>
    <definedName name="XRefPaste20" localSheetId="3" hidden="1">#REF!</definedName>
    <definedName name="XRefPaste20" localSheetId="0" hidden="1">#REF!</definedName>
    <definedName name="XRefPaste20" localSheetId="1" hidden="1">#REF!</definedName>
    <definedName name="XRefPaste20" hidden="1">#REF!</definedName>
    <definedName name="XRefPaste20Row" localSheetId="3" hidden="1">[38]XREF!#REF!</definedName>
    <definedName name="XRefPaste20Row" localSheetId="0" hidden="1">[38]XREF!#REF!</definedName>
    <definedName name="XRefPaste20Row" localSheetId="1" hidden="1">[38]XREF!#REF!</definedName>
    <definedName name="XRefPaste20Row" hidden="1">[38]XREF!#REF!</definedName>
    <definedName name="XRefPaste21" localSheetId="3" hidden="1">#REF!</definedName>
    <definedName name="XRefPaste21" localSheetId="0" hidden="1">#REF!</definedName>
    <definedName name="XRefPaste21" localSheetId="1" hidden="1">#REF!</definedName>
    <definedName name="XRefPaste21" hidden="1">#REF!</definedName>
    <definedName name="XRefPaste21Row" localSheetId="3" hidden="1">#REF!</definedName>
    <definedName name="XRefPaste21Row" localSheetId="0" hidden="1">#REF!</definedName>
    <definedName name="XRefPaste21Row" localSheetId="1" hidden="1">#REF!</definedName>
    <definedName name="XRefPaste21Row" hidden="1">#REF!</definedName>
    <definedName name="XRefPaste22" localSheetId="3" hidden="1">#REF!</definedName>
    <definedName name="XRefPaste22" localSheetId="0" hidden="1">#REF!</definedName>
    <definedName name="XRefPaste22" localSheetId="1" hidden="1">#REF!</definedName>
    <definedName name="XRefPaste22" hidden="1">#REF!</definedName>
    <definedName name="XRefPaste22Row" localSheetId="3" hidden="1">[38]XREF!#REF!</definedName>
    <definedName name="XRefPaste22Row" localSheetId="0" hidden="1">[38]XREF!#REF!</definedName>
    <definedName name="XRefPaste22Row" localSheetId="1" hidden="1">[38]XREF!#REF!</definedName>
    <definedName name="XRefPaste22Row" hidden="1">[38]XREF!#REF!</definedName>
    <definedName name="XRefPaste23" localSheetId="3" hidden="1">#REF!</definedName>
    <definedName name="XRefPaste23" localSheetId="0" hidden="1">#REF!</definedName>
    <definedName name="XRefPaste23" localSheetId="1" hidden="1">#REF!</definedName>
    <definedName name="XRefPaste23" hidden="1">#REF!</definedName>
    <definedName name="XRefPaste23Row" localSheetId="3" hidden="1">#REF!</definedName>
    <definedName name="XRefPaste23Row" localSheetId="0" hidden="1">#REF!</definedName>
    <definedName name="XRefPaste23Row" localSheetId="1" hidden="1">#REF!</definedName>
    <definedName name="XRefPaste23Row" hidden="1">#REF!</definedName>
    <definedName name="XRefPaste24" localSheetId="3" hidden="1">#REF!</definedName>
    <definedName name="XRefPaste24" localSheetId="0" hidden="1">#REF!</definedName>
    <definedName name="XRefPaste24" localSheetId="1" hidden="1">#REF!</definedName>
    <definedName name="XRefPaste24" hidden="1">#REF!</definedName>
    <definedName name="XRefPaste24Row" localSheetId="3" hidden="1">#REF!</definedName>
    <definedName name="XRefPaste24Row" localSheetId="0" hidden="1">#REF!</definedName>
    <definedName name="XRefPaste24Row" localSheetId="1" hidden="1">#REF!</definedName>
    <definedName name="XRefPaste24Row" hidden="1">#REF!</definedName>
    <definedName name="XRefPaste25" localSheetId="3" hidden="1">#REF!</definedName>
    <definedName name="XRefPaste25" localSheetId="0" hidden="1">#REF!</definedName>
    <definedName name="XRefPaste25" localSheetId="1" hidden="1">#REF!</definedName>
    <definedName name="XRefPaste25" hidden="1">#REF!</definedName>
    <definedName name="XRefPaste25Row" localSheetId="3" hidden="1">#REF!</definedName>
    <definedName name="XRefPaste25Row" localSheetId="0" hidden="1">#REF!</definedName>
    <definedName name="XRefPaste25Row" localSheetId="1" hidden="1">#REF!</definedName>
    <definedName name="XRefPaste25Row" hidden="1">#REF!</definedName>
    <definedName name="XRefPaste26" localSheetId="3" hidden="1">#REF!</definedName>
    <definedName name="XRefPaste26" localSheetId="0" hidden="1">#REF!</definedName>
    <definedName name="XRefPaste26" localSheetId="1" hidden="1">#REF!</definedName>
    <definedName name="XRefPaste26" hidden="1">#REF!</definedName>
    <definedName name="XRefPaste26Row" localSheetId="3" hidden="1">#REF!</definedName>
    <definedName name="XRefPaste26Row" localSheetId="0" hidden="1">#REF!</definedName>
    <definedName name="XRefPaste26Row" localSheetId="1" hidden="1">#REF!</definedName>
    <definedName name="XRefPaste26Row" hidden="1">#REF!</definedName>
    <definedName name="XRefPaste27" localSheetId="3" hidden="1">#REF!</definedName>
    <definedName name="XRefPaste27" localSheetId="0" hidden="1">#REF!</definedName>
    <definedName name="XRefPaste27" localSheetId="1" hidden="1">#REF!</definedName>
    <definedName name="XRefPaste27" hidden="1">#REF!</definedName>
    <definedName name="XRefPaste27Row" localSheetId="3" hidden="1">#REF!</definedName>
    <definedName name="XRefPaste27Row" localSheetId="0" hidden="1">#REF!</definedName>
    <definedName name="XRefPaste27Row" localSheetId="1" hidden="1">#REF!</definedName>
    <definedName name="XRefPaste27Row" hidden="1">#REF!</definedName>
    <definedName name="XRefPaste28" localSheetId="3" hidden="1">#REF!</definedName>
    <definedName name="XRefPaste28" localSheetId="0" hidden="1">#REF!</definedName>
    <definedName name="XRefPaste28" localSheetId="1" hidden="1">#REF!</definedName>
    <definedName name="XRefPaste28" hidden="1">#REF!</definedName>
    <definedName name="XRefPaste28Row" localSheetId="3" hidden="1">#REF!</definedName>
    <definedName name="XRefPaste28Row" localSheetId="0" hidden="1">#REF!</definedName>
    <definedName name="XRefPaste28Row" localSheetId="1" hidden="1">#REF!</definedName>
    <definedName name="XRefPaste28Row" hidden="1">#REF!</definedName>
    <definedName name="XRefPaste29" localSheetId="3" hidden="1">#REF!</definedName>
    <definedName name="XRefPaste29" localSheetId="0" hidden="1">#REF!</definedName>
    <definedName name="XRefPaste29" localSheetId="1" hidden="1">#REF!</definedName>
    <definedName name="XRefPaste29" hidden="1">#REF!</definedName>
    <definedName name="XRefPaste29Row" localSheetId="3" hidden="1">#REF!</definedName>
    <definedName name="XRefPaste29Row" localSheetId="0" hidden="1">#REF!</definedName>
    <definedName name="XRefPaste29Row" localSheetId="1" hidden="1">#REF!</definedName>
    <definedName name="XRefPaste29Row" hidden="1">#REF!</definedName>
    <definedName name="XRefPaste2Row" localSheetId="3" hidden="1">#REF!</definedName>
    <definedName name="XRefPaste2Row" localSheetId="0" hidden="1">#REF!</definedName>
    <definedName name="XRefPaste2Row" localSheetId="1" hidden="1">#REF!</definedName>
    <definedName name="XRefPaste2Row" hidden="1">#REF!</definedName>
    <definedName name="XRefPaste3" localSheetId="3" hidden="1">#REF!</definedName>
    <definedName name="XRefPaste3" localSheetId="0" hidden="1">#REF!</definedName>
    <definedName name="XRefPaste3" localSheetId="1" hidden="1">#REF!</definedName>
    <definedName name="XRefPaste3" hidden="1">#REF!</definedName>
    <definedName name="XRefPaste30" localSheetId="3" hidden="1">#REF!</definedName>
    <definedName name="XRefPaste30" localSheetId="0" hidden="1">#REF!</definedName>
    <definedName name="XRefPaste30" localSheetId="1" hidden="1">#REF!</definedName>
    <definedName name="XRefPaste30" hidden="1">#REF!</definedName>
    <definedName name="XRefPaste30Row" localSheetId="3" hidden="1">#REF!</definedName>
    <definedName name="XRefPaste30Row" localSheetId="0" hidden="1">#REF!</definedName>
    <definedName name="XRefPaste30Row" localSheetId="1" hidden="1">#REF!</definedName>
    <definedName name="XRefPaste30Row" hidden="1">#REF!</definedName>
    <definedName name="XRefPaste31" localSheetId="3" hidden="1">#REF!</definedName>
    <definedName name="XRefPaste31" localSheetId="0" hidden="1">#REF!</definedName>
    <definedName name="XRefPaste31" localSheetId="1" hidden="1">#REF!</definedName>
    <definedName name="XRefPaste31" hidden="1">#REF!</definedName>
    <definedName name="XRefPaste31Row" localSheetId="3" hidden="1">#REF!</definedName>
    <definedName name="XRefPaste31Row" localSheetId="0" hidden="1">#REF!</definedName>
    <definedName name="XRefPaste31Row" localSheetId="1" hidden="1">#REF!</definedName>
    <definedName name="XRefPaste31Row" hidden="1">#REF!</definedName>
    <definedName name="XRefPaste32" localSheetId="3" hidden="1">#REF!</definedName>
    <definedName name="XRefPaste32" localSheetId="0" hidden="1">#REF!</definedName>
    <definedName name="XRefPaste32" localSheetId="1" hidden="1">#REF!</definedName>
    <definedName name="XRefPaste32" hidden="1">#REF!</definedName>
    <definedName name="XRefPaste32Row" localSheetId="3" hidden="1">#REF!</definedName>
    <definedName name="XRefPaste32Row" localSheetId="0" hidden="1">#REF!</definedName>
    <definedName name="XRefPaste32Row" localSheetId="1" hidden="1">#REF!</definedName>
    <definedName name="XRefPaste32Row" hidden="1">#REF!</definedName>
    <definedName name="XRefPaste33Row" localSheetId="3" hidden="1">#REF!</definedName>
    <definedName name="XRefPaste33Row" localSheetId="0" hidden="1">#REF!</definedName>
    <definedName name="XRefPaste33Row" localSheetId="1" hidden="1">#REF!</definedName>
    <definedName name="XRefPaste33Row" hidden="1">#REF!</definedName>
    <definedName name="XRefPaste34" localSheetId="3" hidden="1">#REF!</definedName>
    <definedName name="XRefPaste34" localSheetId="0" hidden="1">#REF!</definedName>
    <definedName name="XRefPaste34" localSheetId="1" hidden="1">#REF!</definedName>
    <definedName name="XRefPaste34" hidden="1">#REF!</definedName>
    <definedName name="XRefPaste34Row" localSheetId="3" hidden="1">#REF!</definedName>
    <definedName name="XRefPaste34Row" localSheetId="0" hidden="1">#REF!</definedName>
    <definedName name="XRefPaste34Row" localSheetId="1" hidden="1">#REF!</definedName>
    <definedName name="XRefPaste34Row" hidden="1">#REF!</definedName>
    <definedName name="XRefPaste35" localSheetId="3" hidden="1">#REF!</definedName>
    <definedName name="XRefPaste35" localSheetId="0" hidden="1">#REF!</definedName>
    <definedName name="XRefPaste35" localSheetId="1" hidden="1">#REF!</definedName>
    <definedName name="XRefPaste35" hidden="1">#REF!</definedName>
    <definedName name="XRefPaste35Row" localSheetId="3" hidden="1">#REF!</definedName>
    <definedName name="XRefPaste35Row" localSheetId="0" hidden="1">#REF!</definedName>
    <definedName name="XRefPaste35Row" localSheetId="1" hidden="1">#REF!</definedName>
    <definedName name="XRefPaste35Row" hidden="1">#REF!</definedName>
    <definedName name="XRefPaste36" localSheetId="3" hidden="1">#REF!</definedName>
    <definedName name="XRefPaste36" localSheetId="0" hidden="1">#REF!</definedName>
    <definedName name="XRefPaste36" localSheetId="1" hidden="1">#REF!</definedName>
    <definedName name="XRefPaste36" hidden="1">#REF!</definedName>
    <definedName name="XRefPaste36Row" localSheetId="3" hidden="1">#REF!</definedName>
    <definedName name="XRefPaste36Row" localSheetId="0" hidden="1">#REF!</definedName>
    <definedName name="XRefPaste36Row" localSheetId="1" hidden="1">#REF!</definedName>
    <definedName name="XRefPaste36Row" hidden="1">#REF!</definedName>
    <definedName name="XRefPaste37" localSheetId="3" hidden="1">#REF!</definedName>
    <definedName name="XRefPaste37" localSheetId="0" hidden="1">#REF!</definedName>
    <definedName name="XRefPaste37" localSheetId="1" hidden="1">#REF!</definedName>
    <definedName name="XRefPaste37" hidden="1">#REF!</definedName>
    <definedName name="XRefPaste37Row" localSheetId="3" hidden="1">#REF!</definedName>
    <definedName name="XRefPaste37Row" localSheetId="0" hidden="1">#REF!</definedName>
    <definedName name="XRefPaste37Row" localSheetId="1" hidden="1">#REF!</definedName>
    <definedName name="XRefPaste37Row" hidden="1">#REF!</definedName>
    <definedName name="XRefPaste38" localSheetId="3" hidden="1">#REF!</definedName>
    <definedName name="XRefPaste38" localSheetId="0" hidden="1">#REF!</definedName>
    <definedName name="XRefPaste38" localSheetId="1" hidden="1">#REF!</definedName>
    <definedName name="XRefPaste38" hidden="1">#REF!</definedName>
    <definedName name="XRefPaste38Row" localSheetId="3" hidden="1">#REF!</definedName>
    <definedName name="XRefPaste38Row" localSheetId="0" hidden="1">#REF!</definedName>
    <definedName name="XRefPaste38Row" localSheetId="1" hidden="1">#REF!</definedName>
    <definedName name="XRefPaste38Row" hidden="1">#REF!</definedName>
    <definedName name="XRefPaste39" localSheetId="3" hidden="1">#REF!</definedName>
    <definedName name="XRefPaste39" localSheetId="0" hidden="1">#REF!</definedName>
    <definedName name="XRefPaste39" localSheetId="1" hidden="1">#REF!</definedName>
    <definedName name="XRefPaste39" hidden="1">#REF!</definedName>
    <definedName name="XRefPaste39Row" localSheetId="3" hidden="1">#REF!</definedName>
    <definedName name="XRefPaste39Row" localSheetId="0" hidden="1">#REF!</definedName>
    <definedName name="XRefPaste39Row" localSheetId="1" hidden="1">#REF!</definedName>
    <definedName name="XRefPaste39Row" hidden="1">#REF!</definedName>
    <definedName name="XRefPaste3Row" localSheetId="3" hidden="1">#REF!</definedName>
    <definedName name="XRefPaste3Row" localSheetId="0" hidden="1">#REF!</definedName>
    <definedName name="XRefPaste3Row" localSheetId="1" hidden="1">#REF!</definedName>
    <definedName name="XRefPaste3Row" hidden="1">#REF!</definedName>
    <definedName name="XRefPaste4" localSheetId="3" hidden="1">[44]Empréstimos!#REF!</definedName>
    <definedName name="XRefPaste4" localSheetId="0" hidden="1">[44]Empréstimos!#REF!</definedName>
    <definedName name="XRefPaste4" localSheetId="1" hidden="1">[44]Empréstimos!#REF!</definedName>
    <definedName name="XRefPaste4" hidden="1">[44]Empréstimos!#REF!</definedName>
    <definedName name="XRefPaste40" localSheetId="3" hidden="1">#REF!</definedName>
    <definedName name="XRefPaste40" localSheetId="0" hidden="1">#REF!</definedName>
    <definedName name="XRefPaste40" localSheetId="1" hidden="1">#REF!</definedName>
    <definedName name="XRefPaste40" hidden="1">#REF!</definedName>
    <definedName name="XRefPaste40Row" localSheetId="3" hidden="1">#REF!</definedName>
    <definedName name="XRefPaste40Row" localSheetId="0" hidden="1">#REF!</definedName>
    <definedName name="XRefPaste40Row" localSheetId="1" hidden="1">#REF!</definedName>
    <definedName name="XRefPaste40Row" hidden="1">#REF!</definedName>
    <definedName name="XRefPaste41" localSheetId="3" hidden="1">#REF!</definedName>
    <definedName name="XRefPaste41" localSheetId="0" hidden="1">#REF!</definedName>
    <definedName name="XRefPaste41" localSheetId="1" hidden="1">#REF!</definedName>
    <definedName name="XRefPaste41" hidden="1">#REF!</definedName>
    <definedName name="XRefPaste41Row" localSheetId="3" hidden="1">#REF!</definedName>
    <definedName name="XRefPaste41Row" localSheetId="0" hidden="1">#REF!</definedName>
    <definedName name="XRefPaste41Row" localSheetId="1" hidden="1">#REF!</definedName>
    <definedName name="XRefPaste41Row" hidden="1">#REF!</definedName>
    <definedName name="XRefPaste42" localSheetId="3" hidden="1">#REF!</definedName>
    <definedName name="XRefPaste42" localSheetId="0" hidden="1">#REF!</definedName>
    <definedName name="XRefPaste42" localSheetId="1" hidden="1">#REF!</definedName>
    <definedName name="XRefPaste42" hidden="1">#REF!</definedName>
    <definedName name="XRefPaste42Row" localSheetId="3" hidden="1">#REF!</definedName>
    <definedName name="XRefPaste42Row" localSheetId="0" hidden="1">#REF!</definedName>
    <definedName name="XRefPaste42Row" localSheetId="1" hidden="1">#REF!</definedName>
    <definedName name="XRefPaste42Row" hidden="1">#REF!</definedName>
    <definedName name="XRefPaste43" localSheetId="3" hidden="1">#REF!</definedName>
    <definedName name="XRefPaste43" localSheetId="0" hidden="1">#REF!</definedName>
    <definedName name="XRefPaste43" localSheetId="1" hidden="1">#REF!</definedName>
    <definedName name="XRefPaste43" hidden="1">#REF!</definedName>
    <definedName name="XRefPaste43Row" localSheetId="3" hidden="1">#REF!</definedName>
    <definedName name="XRefPaste43Row" localSheetId="0" hidden="1">#REF!</definedName>
    <definedName name="XRefPaste43Row" localSheetId="1" hidden="1">#REF!</definedName>
    <definedName name="XRefPaste43Row" hidden="1">#REF!</definedName>
    <definedName name="XRefPaste44" localSheetId="3" hidden="1">#REF!</definedName>
    <definedName name="XRefPaste44" localSheetId="0" hidden="1">#REF!</definedName>
    <definedName name="XRefPaste44" localSheetId="1" hidden="1">#REF!</definedName>
    <definedName name="XRefPaste44" hidden="1">#REF!</definedName>
    <definedName name="XRefPaste44Row" localSheetId="3" hidden="1">#REF!</definedName>
    <definedName name="XRefPaste44Row" localSheetId="0" hidden="1">#REF!</definedName>
    <definedName name="XRefPaste44Row" localSheetId="1" hidden="1">#REF!</definedName>
    <definedName name="XRefPaste44Row" hidden="1">#REF!</definedName>
    <definedName name="XRefPaste45" localSheetId="3" hidden="1">#REF!</definedName>
    <definedName name="XRefPaste45" localSheetId="0" hidden="1">#REF!</definedName>
    <definedName name="XRefPaste45" localSheetId="1" hidden="1">#REF!</definedName>
    <definedName name="XRefPaste45" hidden="1">#REF!</definedName>
    <definedName name="XRefPaste45Row" localSheetId="3" hidden="1">#REF!</definedName>
    <definedName name="XRefPaste45Row" localSheetId="0" hidden="1">#REF!</definedName>
    <definedName name="XRefPaste45Row" localSheetId="1" hidden="1">#REF!</definedName>
    <definedName name="XRefPaste45Row" hidden="1">#REF!</definedName>
    <definedName name="XRefPaste46Row" localSheetId="3" hidden="1">#REF!</definedName>
    <definedName name="XRefPaste46Row" localSheetId="0" hidden="1">#REF!</definedName>
    <definedName name="XRefPaste46Row" localSheetId="1" hidden="1">#REF!</definedName>
    <definedName name="XRefPaste46Row" hidden="1">#REF!</definedName>
    <definedName name="XRefPaste47Row" localSheetId="3" hidden="1">#REF!</definedName>
    <definedName name="XRefPaste47Row" localSheetId="0" hidden="1">#REF!</definedName>
    <definedName name="XRefPaste47Row" localSheetId="1" hidden="1">#REF!</definedName>
    <definedName name="XRefPaste47Row" hidden="1">#REF!</definedName>
    <definedName name="XRefPaste48" localSheetId="3" hidden="1">#REF!</definedName>
    <definedName name="XRefPaste48" localSheetId="0" hidden="1">#REF!</definedName>
    <definedName name="XRefPaste48" localSheetId="1" hidden="1">#REF!</definedName>
    <definedName name="XRefPaste48" hidden="1">#REF!</definedName>
    <definedName name="XRefPaste48Row" localSheetId="3" hidden="1">#REF!</definedName>
    <definedName name="XRefPaste48Row" localSheetId="0" hidden="1">#REF!</definedName>
    <definedName name="XRefPaste48Row" localSheetId="1" hidden="1">#REF!</definedName>
    <definedName name="XRefPaste48Row" hidden="1">#REF!</definedName>
    <definedName name="XRefPaste49" localSheetId="3" hidden="1">#REF!</definedName>
    <definedName name="XRefPaste49" localSheetId="0" hidden="1">#REF!</definedName>
    <definedName name="XRefPaste49" localSheetId="1" hidden="1">#REF!</definedName>
    <definedName name="XRefPaste49" hidden="1">#REF!</definedName>
    <definedName name="XRefPaste49Row" localSheetId="3" hidden="1">#REF!</definedName>
    <definedName name="XRefPaste49Row" localSheetId="0" hidden="1">#REF!</definedName>
    <definedName name="XRefPaste49Row" localSheetId="1" hidden="1">#REF!</definedName>
    <definedName name="XRefPaste49Row" hidden="1">#REF!</definedName>
    <definedName name="XRefPaste4Row" localSheetId="3" hidden="1">#REF!</definedName>
    <definedName name="XRefPaste4Row" localSheetId="0" hidden="1">#REF!</definedName>
    <definedName name="XRefPaste4Row" localSheetId="1" hidden="1">#REF!</definedName>
    <definedName name="XRefPaste4Row" hidden="1">#REF!</definedName>
    <definedName name="XRefPaste5" localSheetId="3" hidden="1">#REF!</definedName>
    <definedName name="XRefPaste5" localSheetId="0" hidden="1">#REF!</definedName>
    <definedName name="XRefPaste5" localSheetId="1" hidden="1">#REF!</definedName>
    <definedName name="XRefPaste5" hidden="1">#REF!</definedName>
    <definedName name="XRefPaste50Row" localSheetId="3" hidden="1">#REF!</definedName>
    <definedName name="XRefPaste50Row" localSheetId="0" hidden="1">#REF!</definedName>
    <definedName name="XRefPaste50Row" localSheetId="1" hidden="1">#REF!</definedName>
    <definedName name="XRefPaste50Row" hidden="1">#REF!</definedName>
    <definedName name="XRefPaste51" localSheetId="3" hidden="1">#REF!</definedName>
    <definedName name="XRefPaste51" localSheetId="0" hidden="1">#REF!</definedName>
    <definedName name="XRefPaste51" localSheetId="1" hidden="1">#REF!</definedName>
    <definedName name="XRefPaste51" hidden="1">#REF!</definedName>
    <definedName name="XRefPaste51Row" localSheetId="3" hidden="1">#REF!</definedName>
    <definedName name="XRefPaste51Row" localSheetId="0" hidden="1">#REF!</definedName>
    <definedName name="XRefPaste51Row" localSheetId="1" hidden="1">#REF!</definedName>
    <definedName name="XRefPaste51Row" hidden="1">#REF!</definedName>
    <definedName name="XRefPaste52" localSheetId="3" hidden="1">#REF!</definedName>
    <definedName name="XRefPaste52" localSheetId="0" hidden="1">#REF!</definedName>
    <definedName name="XRefPaste52" localSheetId="1" hidden="1">#REF!</definedName>
    <definedName name="XRefPaste52" hidden="1">#REF!</definedName>
    <definedName name="XRefPaste52Row" localSheetId="3" hidden="1">#REF!</definedName>
    <definedName name="XRefPaste52Row" localSheetId="0" hidden="1">#REF!</definedName>
    <definedName name="XRefPaste52Row" localSheetId="1" hidden="1">#REF!</definedName>
    <definedName name="XRefPaste52Row" hidden="1">#REF!</definedName>
    <definedName name="XRefPaste53Row" localSheetId="3" hidden="1">#REF!</definedName>
    <definedName name="XRefPaste53Row" localSheetId="0" hidden="1">#REF!</definedName>
    <definedName name="XRefPaste53Row" localSheetId="1" hidden="1">#REF!</definedName>
    <definedName name="XRefPaste53Row" hidden="1">#REF!</definedName>
    <definedName name="XRefPaste54Row" localSheetId="3" hidden="1">#REF!</definedName>
    <definedName name="XRefPaste54Row" localSheetId="0" hidden="1">#REF!</definedName>
    <definedName name="XRefPaste54Row" localSheetId="1" hidden="1">#REF!</definedName>
    <definedName name="XRefPaste54Row" hidden="1">#REF!</definedName>
    <definedName name="XRefPaste55Row" localSheetId="3" hidden="1">#REF!</definedName>
    <definedName name="XRefPaste55Row" localSheetId="0" hidden="1">#REF!</definedName>
    <definedName name="XRefPaste55Row" localSheetId="1" hidden="1">#REF!</definedName>
    <definedName name="XRefPaste55Row" hidden="1">#REF!</definedName>
    <definedName name="XRefPaste56Row" localSheetId="3" hidden="1">#REF!</definedName>
    <definedName name="XRefPaste56Row" localSheetId="0" hidden="1">#REF!</definedName>
    <definedName name="XRefPaste56Row" localSheetId="1" hidden="1">#REF!</definedName>
    <definedName name="XRefPaste56Row" hidden="1">#REF!</definedName>
    <definedName name="XRefPaste57Row" localSheetId="3" hidden="1">#REF!</definedName>
    <definedName name="XRefPaste57Row" localSheetId="0" hidden="1">#REF!</definedName>
    <definedName name="XRefPaste57Row" localSheetId="1" hidden="1">#REF!</definedName>
    <definedName name="XRefPaste57Row" hidden="1">#REF!</definedName>
    <definedName name="XRefPaste58Row" localSheetId="3" hidden="1">#REF!</definedName>
    <definedName name="XRefPaste58Row" localSheetId="0" hidden="1">#REF!</definedName>
    <definedName name="XRefPaste58Row" localSheetId="1" hidden="1">#REF!</definedName>
    <definedName name="XRefPaste58Row" hidden="1">#REF!</definedName>
    <definedName name="XRefPaste59Row" localSheetId="3" hidden="1">#REF!</definedName>
    <definedName name="XRefPaste59Row" localSheetId="0" hidden="1">#REF!</definedName>
    <definedName name="XRefPaste59Row" localSheetId="1" hidden="1">#REF!</definedName>
    <definedName name="XRefPaste59Row" hidden="1">#REF!</definedName>
    <definedName name="XRefPaste5Row" localSheetId="3" hidden="1">#REF!</definedName>
    <definedName name="XRefPaste5Row" localSheetId="0" hidden="1">#REF!</definedName>
    <definedName name="XRefPaste5Row" localSheetId="1" hidden="1">#REF!</definedName>
    <definedName name="XRefPaste5Row" hidden="1">#REF!</definedName>
    <definedName name="XRefPaste6" localSheetId="3" hidden="1">#REF!</definedName>
    <definedName name="XRefPaste6" localSheetId="0" hidden="1">#REF!</definedName>
    <definedName name="XRefPaste6" localSheetId="1" hidden="1">#REF!</definedName>
    <definedName name="XRefPaste6" hidden="1">#REF!</definedName>
    <definedName name="XRefPaste60Row" localSheetId="3" hidden="1">#REF!</definedName>
    <definedName name="XRefPaste60Row" localSheetId="0" hidden="1">#REF!</definedName>
    <definedName name="XRefPaste60Row" localSheetId="1" hidden="1">#REF!</definedName>
    <definedName name="XRefPaste60Row" hidden="1">#REF!</definedName>
    <definedName name="XRefPaste61Row" localSheetId="3" hidden="1">#REF!</definedName>
    <definedName name="XRefPaste61Row" localSheetId="0" hidden="1">#REF!</definedName>
    <definedName name="XRefPaste61Row" localSheetId="1" hidden="1">#REF!</definedName>
    <definedName name="XRefPaste61Row" hidden="1">#REF!</definedName>
    <definedName name="XRefPaste62Row" localSheetId="3" hidden="1">#REF!</definedName>
    <definedName name="XRefPaste62Row" localSheetId="0" hidden="1">#REF!</definedName>
    <definedName name="XRefPaste62Row" localSheetId="1" hidden="1">#REF!</definedName>
    <definedName name="XRefPaste62Row" hidden="1">#REF!</definedName>
    <definedName name="XRefPaste63Row" localSheetId="3" hidden="1">#REF!</definedName>
    <definedName name="XRefPaste63Row" localSheetId="0" hidden="1">#REF!</definedName>
    <definedName name="XRefPaste63Row" localSheetId="1" hidden="1">#REF!</definedName>
    <definedName name="XRefPaste63Row" hidden="1">#REF!</definedName>
    <definedName name="XRefPaste64Row" localSheetId="3" hidden="1">#REF!</definedName>
    <definedName name="XRefPaste64Row" localSheetId="0" hidden="1">#REF!</definedName>
    <definedName name="XRefPaste64Row" localSheetId="1" hidden="1">#REF!</definedName>
    <definedName name="XRefPaste64Row" hidden="1">#REF!</definedName>
    <definedName name="XRefPaste65Row" localSheetId="3" hidden="1">#REF!</definedName>
    <definedName name="XRefPaste65Row" localSheetId="0" hidden="1">#REF!</definedName>
    <definedName name="XRefPaste65Row" localSheetId="1" hidden="1">#REF!</definedName>
    <definedName name="XRefPaste65Row" hidden="1">#REF!</definedName>
    <definedName name="XRefPaste68" localSheetId="3" hidden="1">'[37]K Imobilizado'!#REF!</definedName>
    <definedName name="XRefPaste68" localSheetId="0" hidden="1">'[37]K Imobilizado'!#REF!</definedName>
    <definedName name="XRefPaste68" localSheetId="1" hidden="1">'[37]K Imobilizado'!#REF!</definedName>
    <definedName name="XRefPaste68" hidden="1">'[37]K Imobilizado'!#REF!</definedName>
    <definedName name="XRefPaste6Row" localSheetId="3" hidden="1">#REF!</definedName>
    <definedName name="XRefPaste6Row" localSheetId="0" hidden="1">#REF!</definedName>
    <definedName name="XRefPaste6Row" localSheetId="1" hidden="1">#REF!</definedName>
    <definedName name="XRefPaste6Row" hidden="1">#REF!</definedName>
    <definedName name="XRefPaste70Row" localSheetId="3" hidden="1">[45]XREF!#REF!</definedName>
    <definedName name="XRefPaste70Row" localSheetId="0" hidden="1">[45]XREF!#REF!</definedName>
    <definedName name="XRefPaste70Row" localSheetId="1" hidden="1">[45]XREF!#REF!</definedName>
    <definedName name="XRefPaste70Row" hidden="1">[45]XREF!#REF!</definedName>
    <definedName name="XRefPaste7Row" localSheetId="3" hidden="1">#REF!</definedName>
    <definedName name="XRefPaste7Row" localSheetId="0" hidden="1">#REF!</definedName>
    <definedName name="XRefPaste7Row" localSheetId="1" hidden="1">#REF!</definedName>
    <definedName name="XRefPaste7Row" hidden="1">#REF!</definedName>
    <definedName name="XRefPaste8" localSheetId="3" hidden="1">#REF!</definedName>
    <definedName name="XRefPaste8" localSheetId="0" hidden="1">#REF!</definedName>
    <definedName name="XRefPaste8" localSheetId="1" hidden="1">#REF!</definedName>
    <definedName name="XRefPaste8" hidden="1">#REF!</definedName>
    <definedName name="XRefPaste8Row" localSheetId="3" hidden="1">#REF!</definedName>
    <definedName name="XRefPaste8Row" localSheetId="0" hidden="1">#REF!</definedName>
    <definedName name="XRefPaste8Row" localSheetId="1" hidden="1">#REF!</definedName>
    <definedName name="XRefPaste8Row" hidden="1">#REF!</definedName>
    <definedName name="XRefPaste9Row" localSheetId="3" hidden="1">#REF!</definedName>
    <definedName name="XRefPaste9Row" localSheetId="0" hidden="1">#REF!</definedName>
    <definedName name="XRefPaste9Row" localSheetId="1" hidden="1">#REF!</definedName>
    <definedName name="XRefPaste9Row" hidden="1">#REF!</definedName>
    <definedName name="XRefPasteRangeCount" hidden="1">7</definedName>
    <definedName name="yy_1" localSheetId="3" hidden="1">{"Fecha_Novembro",#N/A,FALSE,"FECHAMENTO-2002 ";"Defer_Novembro",#N/A,FALSE,"DIFERIDO";"Pis_Novembro",#N/A,FALSE,"PIS COFINS";"Iss_Novembro",#N/A,FALSE,"ISS"}</definedName>
    <definedName name="yy_1" hidden="1">{"Fecha_Novembro",#N/A,FALSE,"FECHAMENTO-2002 ";"Defer_Novembro",#N/A,FALSE,"DIFERIDO";"Pis_Novembro",#N/A,FALSE,"PIS COFINS";"Iss_Novembro",#N/A,FALSE,"ISS"}</definedName>
    <definedName name="yyy" localSheetId="3" hidden="1">{"Fecha_Novembro",#N/A,FALSE,"FECHAMENTO-2002 ";"Defer_Novembro",#N/A,FALSE,"DIFERIDO";"Pis_Novembro",#N/A,FALSE,"PIS COFINS";"Iss_Novembro",#N/A,FALSE,"ISS"}</definedName>
    <definedName name="yyy" hidden="1">{"Fecha_Novembro",#N/A,FALSE,"FECHAMENTO-2002 ";"Defer_Novembro",#N/A,FALSE,"DIFERIDO";"Pis_Novembro",#N/A,FALSE,"PIS COFINS";"Iss_Novembro",#N/A,FALSE,"ISS"}</definedName>
    <definedName name="yyy_1" localSheetId="3" hidden="1">{"Fecha_Novembro",#N/A,FALSE,"FECHAMENTO-2002 ";"Defer_Novembro",#N/A,FALSE,"DIFERIDO";"Pis_Novembro",#N/A,FALSE,"PIS COFINS";"Iss_Novembro",#N/A,FALSE,"ISS"}</definedName>
    <definedName name="yyy_1" hidden="1">{"Fecha_Novembro",#N/A,FALSE,"FECHAMENTO-2002 ";"Defer_Novembro",#N/A,FALSE,"DIFERIDO";"Pis_Novembro",#N/A,FALSE,"PIS COFINS";"Iss_Novembro",#N/A,FALSE,"ISS"}</definedName>
    <definedName name="yyyyy" localSheetId="3" hidden="1">{"Fecha_Outubro",#N/A,FALSE,"FECHAMENTO-2002 ";"Defer_Outubro",#N/A,FALSE,"DIFERIDO";"Pis_Outubro",#N/A,FALSE,"PIS COFINS";"Iss_Outubro",#N/A,FALSE,"ISS"}</definedName>
    <definedName name="yyyyy" hidden="1">{"Fecha_Outubro",#N/A,FALSE,"FECHAMENTO-2002 ";"Defer_Outubro",#N/A,FALSE,"DIFERIDO";"Pis_Outubro",#N/A,FALSE,"PIS COFINS";"Iss_Outubro",#N/A,FALSE,"ISS"}</definedName>
    <definedName name="yyyyy_1" localSheetId="3" hidden="1">{"Fecha_Outubro",#N/A,FALSE,"FECHAMENTO-2002 ";"Defer_Outubro",#N/A,FALSE,"DIFERIDO";"Pis_Outubro",#N/A,FALSE,"PIS COFINS";"Iss_Outubro",#N/A,FALSE,"ISS"}</definedName>
    <definedName name="yyyyy_1" hidden="1">{"Fecha_Outubro",#N/A,FALSE,"FECHAMENTO-2002 ";"Defer_Outubro",#N/A,FALSE,"DIFERIDO";"Pis_Outubro",#N/A,FALSE,"PIS COFINS";"Iss_Outubro",#N/A,FALSE,"ISS"}</definedName>
    <definedName name="yyyyyy" localSheetId="3" hidden="1">{"Fecha_Setembro",#N/A,FALSE,"FECHAMENTO-2002 ";"Defer_Setembro",#N/A,FALSE,"DIFERIDO";"Pis_Setembro",#N/A,FALSE,"PIS COFINS";"Iss_Setembro",#N/A,FALSE,"ISS"}</definedName>
    <definedName name="yyyyyy" hidden="1">{"Fecha_Setembro",#N/A,FALSE,"FECHAMENTO-2002 ";"Defer_Setembro",#N/A,FALSE,"DIFERIDO";"Pis_Setembro",#N/A,FALSE,"PIS COFINS";"Iss_Setembro",#N/A,FALSE,"ISS"}</definedName>
    <definedName name="yyyyyy_1" localSheetId="3" hidden="1">{"Fecha_Setembro",#N/A,FALSE,"FECHAMENTO-2002 ";"Defer_Setembro",#N/A,FALSE,"DIFERIDO";"Pis_Setembro",#N/A,FALSE,"PIS COFINS";"Iss_Setembro",#N/A,FALSE,"ISS"}</definedName>
    <definedName name="yyyyyy_1" hidden="1">{"Fecha_Setembro",#N/A,FALSE,"FECHAMENTO-2002 ";"Defer_Setembro",#N/A,FALSE,"DIFERIDO";"Pis_Setembro",#N/A,FALSE,"PIS COFINS";"Iss_Setembro",#N/A,FALSE,"ISS"}</definedName>
    <definedName name="yyyyyyy" localSheetId="3" hidden="1">{#N/A,#N/A,FALSE,"HONORÁRIOS"}</definedName>
    <definedName name="yyyyyyy" hidden="1">{#N/A,#N/A,FALSE,"HONORÁRIOS"}</definedName>
    <definedName name="yyyyyyy_1" localSheetId="3" hidden="1">{#N/A,#N/A,FALSE,"HONORÁRIOS"}</definedName>
    <definedName name="yyyyyyy_1" hidden="1">{#N/A,#N/A,FALSE,"HONORÁRIOS"}</definedName>
    <definedName name="yyyyyyyy" localSheetId="3" hidden="1">{"Fecha_Dezembro",#N/A,FALSE,"FECHAMENTO-2002 ";"Defer_Dezermbro",#N/A,FALSE,"DIFERIDO";"Pis_Dezembro",#N/A,FALSE,"PIS COFINS";"Iss_Dezembro",#N/A,FALSE,"ISS"}</definedName>
    <definedName name="yyyyyyyy" hidden="1">{"Fecha_Dezembro",#N/A,FALSE,"FECHAMENTO-2002 ";"Defer_Dezermbro",#N/A,FALSE,"DIFERIDO";"Pis_Dezembro",#N/A,FALSE,"PIS COFINS";"Iss_Dezembro",#N/A,FALSE,"ISS"}</definedName>
    <definedName name="yyyyyyyy_1" localSheetId="3" hidden="1">{"Fecha_Dezembro",#N/A,FALSE,"FECHAMENTO-2002 ";"Defer_Dezermbro",#N/A,FALSE,"DIFERIDO";"Pis_Dezembro",#N/A,FALSE,"PIS COFINS";"Iss_Dezembro",#N/A,FALSE,"ISS"}</definedName>
    <definedName name="yyyyyyyy_1" hidden="1">{"Fecha_Dezembro",#N/A,FALSE,"FECHAMENTO-2002 ";"Defer_Dezermbro",#N/A,FALSE,"DIFERIDO";"Pis_Dezembro",#N/A,FALSE,"PIS COFINS";"Iss_Dezembro",#N/A,FALSE,"ISS"}</definedName>
    <definedName name="yyyyyyyyyyyyyyyy" localSheetId="3" hidden="1">{"Fecha_Dezembro",#N/A,FALSE,"FECHAMENTO-2002 ";"Defer_Dezermbro",#N/A,FALSE,"DIFERIDO";"Pis_Dezembro",#N/A,FALSE,"PIS COFINS";"Iss_Dezembro",#N/A,FALSE,"ISS"}</definedName>
    <definedName name="yyyyyyyyyyyyyyyy" hidden="1">{"Fecha_Dezembro",#N/A,FALSE,"FECHAMENTO-2002 ";"Defer_Dezermbro",#N/A,FALSE,"DIFERIDO";"Pis_Dezembro",#N/A,FALSE,"PIS COFINS";"Iss_Dezembro",#N/A,FALSE,"ISS"}</definedName>
    <definedName name="yyyyyyyyyyyyyyyy_1" localSheetId="3" hidden="1">{"Fecha_Dezembro",#N/A,FALSE,"FECHAMENTO-2002 ";"Defer_Dezermbro",#N/A,FALSE,"DIFERIDO";"Pis_Dezembro",#N/A,FALSE,"PIS COFINS";"Iss_Dezembro",#N/A,FALSE,"ISS"}</definedName>
    <definedName name="yyyyyyyyyyyyyyyy_1" hidden="1">{"Fecha_Dezembro",#N/A,FALSE,"FECHAMENTO-2002 ";"Defer_Dezermbro",#N/A,FALSE,"DIFERIDO";"Pis_Dezembro",#N/A,FALSE,"PIS COFINS";"Iss_Dezembro",#N/A,FALSE,"ISS"}</definedName>
    <definedName name="yyyyyyyyyyyyyyyyyyy" localSheetId="3" hidden="1">{"Fecha_Dezembro",#N/A,FALSE,"FECHAMENTO-2002 ";"Defer_Dezermbro",#N/A,FALSE,"DIFERIDO";"Pis_Dezembro",#N/A,FALSE,"PIS COFINS";"Iss_Dezembro",#N/A,FALSE,"ISS"}</definedName>
    <definedName name="yyyyyyyyyyyyyyyyyyy" hidden="1">{"Fecha_Dezembro",#N/A,FALSE,"FECHAMENTO-2002 ";"Defer_Dezermbro",#N/A,FALSE,"DIFERIDO";"Pis_Dezembro",#N/A,FALSE,"PIS COFINS";"Iss_Dezembro",#N/A,FALSE,"ISS"}</definedName>
    <definedName name="yyyyyyyyyyyyyyyyyyy_1" localSheetId="3" hidden="1">{"Fecha_Dezembro",#N/A,FALSE,"FECHAMENTO-2002 ";"Defer_Dezermbro",#N/A,FALSE,"DIFERIDO";"Pis_Dezembro",#N/A,FALSE,"PIS COFINS";"Iss_Dezembro",#N/A,FALSE,"ISS"}</definedName>
    <definedName name="yyyyyyyyyyyyyyyyyyy_1" hidden="1">{"Fecha_Dezembro",#N/A,FALSE,"FECHAMENTO-2002 ";"Defer_Dezermbro",#N/A,FALSE,"DIFERIDO";"Pis_Dezembro",#N/A,FALSE,"PIS COFINS";"Iss_Dezembro",#N/A,FALSE,"ISS"}</definedName>
    <definedName name="Z_56785A02_7067_463E_810B_6732D2DF0DB2_.wvu.PrintArea" localSheetId="3" hidden="1">#REF!</definedName>
    <definedName name="Z_56785A02_7067_463E_810B_6732D2DF0DB2_.wvu.PrintArea" localSheetId="0" hidden="1">#REF!</definedName>
    <definedName name="Z_56785A02_7067_463E_810B_6732D2DF0DB2_.wvu.PrintArea" localSheetId="1" hidden="1">#REF!</definedName>
    <definedName name="Z_56785A02_7067_463E_810B_6732D2DF0DB2_.wvu.PrintArea" hidden="1">#REF!</definedName>
    <definedName name="Z_70ACAE61_1F25_11D3_B062_00104BC637D4_.wvu.Cols" hidden="1">[9]análise!$E$1:$G$65536</definedName>
    <definedName name="Z_70ACAE61_1F25_11D3_B062_00104BC637D4_.wvu.PrintArea" hidden="1">[9]análise!$A$1:$AU$45</definedName>
    <definedName name="Z_70ACAE61_1F25_11D3_B062_00104BC637D4_.wvu.PrintTitles" hidden="1">[9]análise!$A$1:$IV$3</definedName>
    <definedName name="Z_FAB890B6_A7DF_49B5_8B84_7933F7804438_.wvu.PrintArea" localSheetId="3" hidden="1">#REF!</definedName>
    <definedName name="Z_FAB890B6_A7DF_49B5_8B84_7933F7804438_.wvu.PrintArea" localSheetId="0" hidden="1">#REF!</definedName>
    <definedName name="Z_FAB890B6_A7DF_49B5_8B84_7933F7804438_.wvu.PrintArea" localSheetId="1" hidden="1">#REF!</definedName>
    <definedName name="Z_FAB890B6_A7DF_49B5_8B84_7933F7804438_.wvu.PrintArea" hidden="1">#REF!</definedName>
    <definedName name="ZI" localSheetId="3" hidden="1">#REF!</definedName>
    <definedName name="ZI" localSheetId="0" hidden="1">#REF!</definedName>
    <definedName name="ZI" localSheetId="1" hidden="1">#REF!</definedName>
    <definedName name="ZI"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7" i="9" l="1"/>
  <c r="C130" i="9" l="1"/>
  <c r="C127" i="9"/>
  <c r="D51" i="8" l="1"/>
  <c r="C39" i="8"/>
  <c r="D95" i="9"/>
  <c r="D94" i="9"/>
  <c r="D89" i="9"/>
  <c r="F95" i="9"/>
  <c r="F94" i="9"/>
  <c r="F89" i="9"/>
  <c r="F127" i="9"/>
  <c r="F125" i="9"/>
  <c r="F124" i="9"/>
  <c r="F123" i="9"/>
  <c r="F121" i="9"/>
  <c r="F120" i="9"/>
  <c r="F119" i="9"/>
  <c r="F118" i="9"/>
  <c r="F117" i="9"/>
  <c r="F116" i="9"/>
  <c r="F115" i="9"/>
  <c r="F113" i="9"/>
  <c r="F112" i="9"/>
  <c r="F111" i="9"/>
  <c r="F110" i="9"/>
  <c r="F109" i="9"/>
  <c r="F108" i="9"/>
  <c r="F106" i="9"/>
  <c r="F105" i="9"/>
  <c r="F104" i="9"/>
  <c r="F103" i="9"/>
  <c r="F102" i="9"/>
  <c r="F101" i="9"/>
  <c r="F100" i="9"/>
  <c r="F99" i="9"/>
  <c r="F97" i="9"/>
  <c r="F96" i="9"/>
  <c r="F93" i="9"/>
  <c r="F92" i="9"/>
  <c r="F91" i="9"/>
  <c r="F90" i="9"/>
  <c r="F88" i="9"/>
  <c r="F87" i="9"/>
  <c r="F86" i="9"/>
  <c r="F85" i="9"/>
  <c r="F84" i="9"/>
  <c r="F83" i="9"/>
  <c r="F82" i="9"/>
  <c r="D92" i="9"/>
  <c r="D127" i="9" l="1"/>
  <c r="D125" i="9"/>
  <c r="D124" i="9"/>
  <c r="D123" i="9"/>
  <c r="D120" i="9"/>
  <c r="D119" i="9"/>
  <c r="D118" i="9"/>
  <c r="D117" i="9"/>
  <c r="D116" i="9"/>
  <c r="D115" i="9"/>
  <c r="D113" i="9"/>
  <c r="D112" i="9"/>
  <c r="D111" i="9"/>
  <c r="D110" i="9"/>
  <c r="D109" i="9"/>
  <c r="D108" i="9"/>
  <c r="D106" i="9"/>
  <c r="D105" i="9"/>
  <c r="D104" i="9"/>
  <c r="D103" i="9"/>
  <c r="D102" i="9"/>
  <c r="D101" i="9"/>
  <c r="D100" i="9"/>
  <c r="D99" i="9"/>
  <c r="D97" i="9"/>
  <c r="D96" i="9"/>
  <c r="D93" i="9"/>
  <c r="D91" i="9"/>
  <c r="D90" i="9"/>
  <c r="D88" i="9"/>
  <c r="D87" i="9"/>
  <c r="D86" i="9"/>
  <c r="D85" i="9"/>
  <c r="D84" i="9"/>
  <c r="D83" i="9"/>
  <c r="D82" i="9"/>
  <c r="D81" i="9"/>
  <c r="E25" i="8"/>
  <c r="D25" i="8"/>
  <c r="C51" i="8"/>
  <c r="C3" i="8"/>
  <c r="C4" i="8"/>
  <c r="C5" i="8"/>
  <c r="C6" i="8"/>
  <c r="C7" i="8"/>
  <c r="C8" i="8"/>
  <c r="C9" i="8"/>
  <c r="C10" i="8"/>
  <c r="C11" i="8"/>
  <c r="C13" i="8"/>
  <c r="C14" i="8"/>
  <c r="C15" i="8"/>
  <c r="C16" i="8"/>
  <c r="C17" i="8"/>
  <c r="C19" i="8"/>
  <c r="C20" i="8"/>
  <c r="C21" i="8"/>
  <c r="C25" i="8"/>
  <c r="C27" i="8"/>
  <c r="C28" i="8"/>
  <c r="C29" i="8"/>
  <c r="C30" i="8"/>
  <c r="C31" i="8"/>
  <c r="C32" i="8"/>
  <c r="C33" i="8"/>
  <c r="C34" i="8"/>
  <c r="C35" i="8"/>
  <c r="C36" i="8"/>
  <c r="C37" i="8"/>
  <c r="C40" i="8"/>
  <c r="C42" i="8"/>
  <c r="C43" i="8"/>
  <c r="C44" i="8"/>
  <c r="C46" i="8"/>
  <c r="C47" i="8"/>
  <c r="C48" i="8"/>
  <c r="C49" i="8"/>
  <c r="C50" i="8"/>
  <c r="C52" i="8"/>
  <c r="D3" i="8"/>
  <c r="D4" i="8"/>
  <c r="D5" i="8"/>
  <c r="D6" i="8"/>
  <c r="D7" i="8"/>
  <c r="D8" i="8"/>
  <c r="D9" i="8"/>
  <c r="D10" i="8"/>
  <c r="D11" i="8"/>
  <c r="D13" i="8"/>
  <c r="D14" i="8"/>
  <c r="D15" i="8"/>
  <c r="D16" i="8"/>
  <c r="D17" i="8"/>
  <c r="D18" i="8"/>
  <c r="D19" i="8"/>
  <c r="D20" i="8"/>
  <c r="D21" i="8"/>
  <c r="D27" i="8"/>
  <c r="D28" i="8"/>
  <c r="D29" i="8"/>
  <c r="D30" i="8"/>
  <c r="D31" i="8"/>
  <c r="D32" i="8"/>
  <c r="D33" i="8"/>
  <c r="D34" i="8"/>
  <c r="D35" i="8"/>
  <c r="D36" i="8"/>
  <c r="D37" i="8"/>
  <c r="D40" i="8"/>
  <c r="D41" i="8"/>
  <c r="D42" i="8"/>
  <c r="D43" i="8"/>
  <c r="D44" i="8"/>
  <c r="D46" i="8"/>
  <c r="D47" i="8"/>
  <c r="D48" i="8"/>
  <c r="D49" i="8"/>
  <c r="D50" i="8"/>
  <c r="D52" i="8"/>
  <c r="C26" i="8" l="1"/>
  <c r="C12" i="8"/>
  <c r="C2" i="8"/>
  <c r="C38" i="8"/>
  <c r="C45" i="8"/>
  <c r="D45" i="8"/>
  <c r="D26" i="8"/>
  <c r="D38" i="8"/>
  <c r="D12" i="8"/>
  <c r="D2" i="8"/>
  <c r="C22" i="8" l="1"/>
  <c r="D22" i="8"/>
  <c r="C53" i="8"/>
  <c r="D53" i="8"/>
  <c r="C97" i="9" l="1"/>
  <c r="E35" i="8" l="1"/>
  <c r="D128" i="9" l="1"/>
  <c r="D98" i="9"/>
  <c r="F77" i="9"/>
  <c r="F75" i="9"/>
  <c r="F74" i="9"/>
  <c r="F73" i="9"/>
  <c r="F70" i="9"/>
  <c r="F69" i="9"/>
  <c r="F57" i="9"/>
  <c r="E57" i="9"/>
  <c r="D57" i="9"/>
  <c r="C57" i="9"/>
  <c r="F52" i="9"/>
  <c r="E52" i="9"/>
  <c r="D52" i="9"/>
  <c r="C52" i="9"/>
  <c r="F43" i="9"/>
  <c r="E43" i="9"/>
  <c r="D43" i="9"/>
  <c r="C43" i="9"/>
  <c r="F28" i="9"/>
  <c r="E28" i="9"/>
  <c r="D28" i="9"/>
  <c r="C28" i="9"/>
  <c r="F18" i="9"/>
  <c r="E18" i="9"/>
  <c r="E34" i="9" s="1"/>
  <c r="E59" i="9" s="1"/>
  <c r="E65" i="9" s="1"/>
  <c r="D18" i="9"/>
  <c r="C18" i="9"/>
  <c r="F3" i="9"/>
  <c r="E3" i="9"/>
  <c r="D3" i="9"/>
  <c r="C3" i="9"/>
  <c r="F76" i="9" l="1"/>
  <c r="F34" i="9"/>
  <c r="D34" i="9"/>
  <c r="D59" i="9" s="1"/>
  <c r="D65" i="9" s="1"/>
  <c r="C34" i="9"/>
  <c r="C59" i="9" s="1"/>
  <c r="C65" i="9" s="1"/>
  <c r="F59" i="9"/>
  <c r="F65" i="9" s="1"/>
  <c r="F128" i="9"/>
  <c r="F122" i="9"/>
  <c r="D107" i="9"/>
  <c r="F107" i="9"/>
  <c r="F98" i="9"/>
  <c r="D122" i="9"/>
  <c r="D114" i="9" l="1"/>
  <c r="D129" i="9" l="1"/>
  <c r="F131" i="9" l="1"/>
  <c r="D131" i="9"/>
  <c r="E130" i="9" l="1"/>
  <c r="D130" i="9" l="1"/>
  <c r="F130" i="9"/>
  <c r="D134" i="9" l="1"/>
  <c r="F81" i="9" l="1"/>
  <c r="F114" i="9" l="1"/>
  <c r="F129" i="9" l="1"/>
  <c r="F134" i="9" l="1"/>
  <c r="E126" i="9" l="1"/>
  <c r="C126" i="9"/>
  <c r="C93" i="9" l="1"/>
  <c r="E93" i="9"/>
  <c r="C91" i="9"/>
  <c r="E91" i="9"/>
  <c r="E96" i="9"/>
  <c r="C96" i="9"/>
  <c r="E100" i="9"/>
  <c r="C100" i="9"/>
  <c r="E104" i="9"/>
  <c r="C104" i="9"/>
  <c r="C109" i="9"/>
  <c r="E109" i="9"/>
  <c r="E113" i="9"/>
  <c r="C113" i="9"/>
  <c r="E119" i="9"/>
  <c r="C119" i="9"/>
  <c r="C123" i="9"/>
  <c r="E123" i="9"/>
  <c r="C81" i="9"/>
  <c r="E81" i="9"/>
  <c r="E92" i="9"/>
  <c r="C92" i="9"/>
  <c r="E101" i="9"/>
  <c r="C101" i="9"/>
  <c r="C105" i="9"/>
  <c r="E105" i="9"/>
  <c r="C110" i="9"/>
  <c r="E110" i="9"/>
  <c r="E115" i="9"/>
  <c r="C115" i="9"/>
  <c r="E116" i="9"/>
  <c r="C116" i="9"/>
  <c r="C124" i="9"/>
  <c r="E124" i="9"/>
  <c r="C88" i="9"/>
  <c r="E88" i="9"/>
  <c r="C82" i="9"/>
  <c r="E82" i="9"/>
  <c r="C85" i="9"/>
  <c r="E85" i="9"/>
  <c r="C94" i="9"/>
  <c r="E94" i="9"/>
  <c r="C95" i="9"/>
  <c r="E95" i="9"/>
  <c r="C102" i="9"/>
  <c r="E102" i="9"/>
  <c r="E106" i="9"/>
  <c r="C106" i="9"/>
  <c r="E111" i="9"/>
  <c r="C111" i="9"/>
  <c r="E117" i="9"/>
  <c r="C117" i="9"/>
  <c r="C120" i="9"/>
  <c r="E120" i="9"/>
  <c r="E125" i="9"/>
  <c r="C125" i="9"/>
  <c r="E90" i="9"/>
  <c r="C90" i="9"/>
  <c r="E87" i="9"/>
  <c r="C87" i="9"/>
  <c r="C89" i="9"/>
  <c r="E89" i="9"/>
  <c r="C99" i="9"/>
  <c r="C107" i="9" s="1"/>
  <c r="E99" i="9"/>
  <c r="E103" i="9"/>
  <c r="C103" i="9"/>
  <c r="C108" i="9"/>
  <c r="E108" i="9"/>
  <c r="C112" i="9"/>
  <c r="E112" i="9"/>
  <c r="C118" i="9"/>
  <c r="E118" i="9"/>
  <c r="E121" i="9"/>
  <c r="C121" i="9"/>
  <c r="E84" i="9"/>
  <c r="C84" i="9"/>
  <c r="E107" i="9" l="1"/>
  <c r="C122" i="9"/>
  <c r="E128" i="9"/>
  <c r="E122" i="9"/>
  <c r="C128" i="9"/>
  <c r="E49" i="8" l="1"/>
  <c r="E4" i="8"/>
  <c r="E51" i="8"/>
  <c r="E18" i="8"/>
  <c r="E29" i="8"/>
  <c r="E3" i="8"/>
  <c r="E83" i="9" l="1"/>
  <c r="C83" i="9"/>
  <c r="C86" i="9"/>
  <c r="E86" i="9"/>
  <c r="C98" i="9" l="1"/>
  <c r="C114" i="9" s="1"/>
  <c r="C129" i="9" s="1"/>
  <c r="E37" i="8" l="1"/>
  <c r="E50" i="8"/>
  <c r="E97" i="9"/>
  <c r="E98" i="9" s="1"/>
  <c r="E114" i="9" s="1"/>
  <c r="E129" i="9" s="1"/>
  <c r="E46" i="8"/>
  <c r="E48" i="8"/>
  <c r="E8" i="8"/>
  <c r="E47" i="8"/>
  <c r="E11" i="8"/>
  <c r="E41" i="8"/>
  <c r="E30" i="8"/>
  <c r="E7" i="8"/>
  <c r="E31" i="8"/>
  <c r="E52" i="8"/>
  <c r="E27" i="8" l="1"/>
  <c r="E13" i="8"/>
  <c r="E14" i="8"/>
  <c r="E40" i="8"/>
  <c r="E21" i="8"/>
  <c r="E19" i="8"/>
  <c r="E10" i="8"/>
  <c r="E34" i="8"/>
  <c r="E43" i="8"/>
  <c r="E32" i="8"/>
  <c r="E15" i="8"/>
  <c r="E16" i="8"/>
  <c r="E9" i="8"/>
  <c r="E28" i="8"/>
  <c r="E33" i="8"/>
  <c r="E17" i="8"/>
  <c r="E36" i="8"/>
  <c r="E45" i="8"/>
  <c r="E5" i="8"/>
  <c r="E44" i="8"/>
  <c r="E20" i="8"/>
  <c r="E42" i="8"/>
  <c r="E6" i="8"/>
  <c r="E2" i="8" l="1"/>
  <c r="C131" i="9"/>
  <c r="C134" i="9" s="1"/>
  <c r="E131" i="9"/>
  <c r="E134" i="9" s="1"/>
  <c r="E26" i="8"/>
  <c r="E38" i="8"/>
  <c r="E12" i="8"/>
  <c r="E22" i="8" s="1"/>
  <c r="E53" i="8" l="1"/>
</calcChain>
</file>

<file path=xl/comments1.xml><?xml version="1.0" encoding="utf-8"?>
<comments xmlns="http://schemas.openxmlformats.org/spreadsheetml/2006/main">
  <authors>
    <author>Ian Nunes Costa e Costa</author>
  </authors>
  <commentList>
    <comment ref="G75" authorId="0" shapeId="0">
      <text>
        <r>
          <rPr>
            <sz val="9"/>
            <color indexed="81"/>
            <rFont val="Segoe UI"/>
            <family val="2"/>
          </rPr>
          <t>Item 2
A) Impacto EBITDA Auto (2017 e 2018): R$ 9,70 
B) Ajuste EBITDA Auto (2017):             R$ 4,11 
C) Impacto EBITDA Auto 9M18 + 2017: R$ 8,07 
Diferença (C-B): R$ 3,97</t>
        </r>
        <r>
          <rPr>
            <b/>
            <sz val="9"/>
            <color indexed="81"/>
            <rFont val="Segoe UI"/>
            <family val="2"/>
          </rPr>
          <t xml:space="preserve">
</t>
        </r>
        <r>
          <rPr>
            <sz val="9"/>
            <color indexed="81"/>
            <rFont val="Segoe UI"/>
            <family val="2"/>
          </rPr>
          <t xml:space="preserve">
</t>
        </r>
      </text>
    </comment>
    <comment ref="G93" authorId="0" shapeId="0">
      <text>
        <r>
          <rPr>
            <sz val="9"/>
            <color indexed="81"/>
            <rFont val="Segoe UI"/>
            <family val="2"/>
          </rPr>
          <t xml:space="preserve">Item 2
A) EBITDA Integr (2017 e 2018): R$ 0,89 
B) Ajuste EBITDA Integr (2017): R$ 0,37 
C) EBITDA Integr 9M18 + 2017: R$ 0,74 
Diferença (C-B): R$ 0,37
</t>
        </r>
      </text>
    </comment>
    <comment ref="G109" authorId="0" shapeId="0">
      <text>
        <r>
          <rPr>
            <sz val="9"/>
            <color indexed="81"/>
            <rFont val="Segoe UI"/>
            <family val="2"/>
          </rPr>
          <t xml:space="preserve">Item 2:
A) Impacto EBITDA Cons (2017 e 2018): R$ 10,6 
B) Ajuste EBITDA Cons (2017):             R$ 4,48
C) Impacto EBITDA Cons 9M18 + 2017: R$ 8,81
Diferença (C-B): R$ 4,34
</t>
        </r>
      </text>
    </comment>
  </commentList>
</comments>
</file>

<file path=xl/sharedStrings.xml><?xml version="1.0" encoding="utf-8"?>
<sst xmlns="http://schemas.openxmlformats.org/spreadsheetml/2006/main" count="1443" uniqueCount="391">
  <si>
    <t>2T15</t>
  </si>
  <si>
    <t>Outros</t>
  </si>
  <si>
    <t>Lucro bruto</t>
  </si>
  <si>
    <t>Despesas gerais e administrativas</t>
  </si>
  <si>
    <t>Lucro operacional</t>
  </si>
  <si>
    <t>Resultado financeiro</t>
  </si>
  <si>
    <t>Equivalência patrimonial</t>
  </si>
  <si>
    <t>Imposto de renda e contribuição social</t>
  </si>
  <si>
    <t>EBITDA</t>
  </si>
  <si>
    <t>Receita líquida</t>
  </si>
  <si>
    <t>Logística automotiva</t>
  </si>
  <si>
    <t>Logística integrada</t>
  </si>
  <si>
    <t>Receita bruta</t>
  </si>
  <si>
    <t xml:space="preserve"> </t>
  </si>
  <si>
    <t>Armazenagem</t>
  </si>
  <si>
    <t>Consolidado</t>
  </si>
  <si>
    <t>Passivo circulante</t>
  </si>
  <si>
    <t>Passivo não circulante</t>
  </si>
  <si>
    <t>Fretes</t>
  </si>
  <si>
    <t>CAPEX</t>
  </si>
  <si>
    <t>Receitas Financeiras</t>
  </si>
  <si>
    <t>Empréstimos e financiamentos</t>
  </si>
  <si>
    <t>Contas a receber</t>
  </si>
  <si>
    <t>Debêntures</t>
  </si>
  <si>
    <t>Partes relacionadas</t>
  </si>
  <si>
    <t>Estoques (almoxarifado)</t>
  </si>
  <si>
    <t>Impostos a recuperar</t>
  </si>
  <si>
    <t>Tributos a recolher</t>
  </si>
  <si>
    <t>Demais contas a receber</t>
  </si>
  <si>
    <t>Parcelamento de tributos</t>
  </si>
  <si>
    <t>Despesas antecipadas</t>
  </si>
  <si>
    <t>Salários e encargos sociais</t>
  </si>
  <si>
    <t>Demais contas a pagar</t>
  </si>
  <si>
    <t>Provisões para demandas judiciais</t>
  </si>
  <si>
    <t>Depósitos judiciais</t>
  </si>
  <si>
    <t xml:space="preserve">Aquisição de controlada </t>
  </si>
  <si>
    <t>Investimentos</t>
  </si>
  <si>
    <t>Imobilizado</t>
  </si>
  <si>
    <t>Intangível</t>
  </si>
  <si>
    <t>Capital social</t>
  </si>
  <si>
    <t>Reservas de capital</t>
  </si>
  <si>
    <t>Reservas de lucros</t>
  </si>
  <si>
    <t>Ações em tesouraria</t>
  </si>
  <si>
    <t>Ajustes de avaliação patrimonial</t>
  </si>
  <si>
    <t>Capital de Giro</t>
  </si>
  <si>
    <t>Despesas</t>
  </si>
  <si>
    <t>Provisão (reversão) para perdas em ativos</t>
  </si>
  <si>
    <t>Provisão para passivo a descoberto</t>
  </si>
  <si>
    <t>Encargos financeiros de parcelamentos de tributos e títulos a pagar</t>
  </si>
  <si>
    <t>Juros e variações cambiais sobre empréstimos, debêntures e operações "swap" não pagos</t>
  </si>
  <si>
    <t xml:space="preserve">Juros aquisição / opção de compra </t>
  </si>
  <si>
    <t>Juros sobre a venda do investimento</t>
  </si>
  <si>
    <t>Demais ativos</t>
  </si>
  <si>
    <t>Fornecedores e fretes a pagar</t>
  </si>
  <si>
    <t>Outras obrigações</t>
  </si>
  <si>
    <t>Variação dos ativos e passivos de operação descontinuada</t>
  </si>
  <si>
    <t>Juros pagos sobre empréstimos, financiamentos e swap</t>
  </si>
  <si>
    <t>Juros pagos sobre debêntures</t>
  </si>
  <si>
    <t>Juros pagos sobre títulos a pagar e parcelamentos  de tributos</t>
  </si>
  <si>
    <t>Imposto de renda e contribuição social pagos</t>
  </si>
  <si>
    <t xml:space="preserve">     </t>
  </si>
  <si>
    <t>Dividendos recebidos</t>
  </si>
  <si>
    <t xml:space="preserve">Recebimento pela venda de bens </t>
  </si>
  <si>
    <t>Aumento (redução) de partes relacionadas</t>
  </si>
  <si>
    <t>Captação empréstimos e financiamentos</t>
  </si>
  <si>
    <t>Captação de recursos por meio de debêntures</t>
  </si>
  <si>
    <t>Operações "swap"</t>
  </si>
  <si>
    <t>Pagamentos de títulos a pagar e tributos parcelados</t>
  </si>
  <si>
    <t>Investimentos em controladas, AFAC e ágio líquidos do caixa adquirido</t>
  </si>
  <si>
    <t>Transferência para caixa e equivalentes de caixa</t>
  </si>
  <si>
    <t>Aquisição de intangível</t>
  </si>
  <si>
    <t>Aquisições de bens do ativo imobilizado</t>
  </si>
  <si>
    <t>Valor recebido na venda de investimento</t>
  </si>
  <si>
    <t>Dividendos pagos</t>
  </si>
  <si>
    <t>Pagamento de empréstimos e financiamentos</t>
  </si>
  <si>
    <t>Perda (ganho) na venda de bens</t>
  </si>
  <si>
    <t>Depreciação e amortização</t>
  </si>
  <si>
    <t>Provisão (reversão) para demandas judiciais</t>
  </si>
  <si>
    <t>Provisão (reversão) para créditos de realização duvidosa</t>
  </si>
  <si>
    <t>Perda na venda de investimento</t>
  </si>
  <si>
    <t>Opções outorgadas</t>
  </si>
  <si>
    <t>Prejuízo antes do imposto de renda e da contribuição social das operações descontinuadas</t>
  </si>
  <si>
    <t>EBITDA ajustado</t>
  </si>
  <si>
    <t>Logística industrial</t>
  </si>
  <si>
    <t>Demonstração de Fluxo de Caixa</t>
  </si>
  <si>
    <t>Total do ativo</t>
  </si>
  <si>
    <t>Patrimônio líquido</t>
  </si>
  <si>
    <t>Pessoal</t>
  </si>
  <si>
    <t>CONSOLIDADO</t>
  </si>
  <si>
    <t>Caixa Inicial</t>
  </si>
  <si>
    <t>NCG</t>
  </si>
  <si>
    <t>Juros e Impostos</t>
  </si>
  <si>
    <t>Caixa Final</t>
  </si>
  <si>
    <t>Pre pagamento</t>
  </si>
  <si>
    <t>DFC 2T15 Simplificado</t>
  </si>
  <si>
    <t>Caixa no início do período</t>
  </si>
  <si>
    <t>Caixa no final do período</t>
  </si>
  <si>
    <t>B - Caixa líquido proveniente das (aplicado nas) atividades de investimentos</t>
  </si>
  <si>
    <t>C - Caixa líquido proveniente das (aplicado nas) atividades de financiamento</t>
  </si>
  <si>
    <t>Variação de caixa (A + B + C +D)</t>
  </si>
  <si>
    <t>Ativo circulante</t>
  </si>
  <si>
    <t>Ativo não circulante</t>
  </si>
  <si>
    <t>Total do passivo e do patrimônio líquido</t>
  </si>
  <si>
    <t>(-) Variação dos estoques das montadoras</t>
  </si>
  <si>
    <t>Variações nos ativos e passivos ²</t>
  </si>
  <si>
    <t>A - Caixa líquido proveniente das atividades operacionais ²</t>
  </si>
  <si>
    <t>D - Caixa líquido proveniente de operações descontinuadas</t>
  </si>
  <si>
    <t>Despesas (receitas) que não afetam o fluxo de caixa ¹</t>
  </si>
  <si>
    <t>Lucro antes do imposto de renda e da contribuição social ¹</t>
  </si>
  <si>
    <t>A - Vendas estimadas do atacado</t>
  </si>
  <si>
    <t>(B) Caixa líquido proveniente das (aplicado nas) atividades de investimentos</t>
  </si>
  <si>
    <t>(C) Caixa líquido proveniente das (aplicado nas) atividades de financiamento</t>
  </si>
  <si>
    <t>Crédito de Pis e Cofins</t>
  </si>
  <si>
    <t>Lucro líquido</t>
  </si>
  <si>
    <t>Dívida líquida</t>
  </si>
  <si>
    <t>Km média por veículo</t>
  </si>
  <si>
    <t>Destaques financeiros e operacionais</t>
  </si>
  <si>
    <t>Custos dos serviços prestados</t>
  </si>
  <si>
    <t>Outras receitas (despesas) líquidas</t>
  </si>
  <si>
    <t>(-) Aplicações financeiras</t>
  </si>
  <si>
    <t>(-) Caixa</t>
  </si>
  <si>
    <t>(-) Custo dos serviços prestados</t>
  </si>
  <si>
    <t>Lucro antes do IR e da CS</t>
  </si>
  <si>
    <t>Aplicações financeiras</t>
  </si>
  <si>
    <t>Caixa</t>
  </si>
  <si>
    <t>A - Caixa inicial</t>
  </si>
  <si>
    <t>D - Caixa líquido proveniente das atividades de financiamento</t>
  </si>
  <si>
    <t>Lucro líquido (R$ mi)</t>
  </si>
  <si>
    <t>Deduções da Receita Bruta</t>
  </si>
  <si>
    <t>Veículos transportados (em mil)</t>
  </si>
  <si>
    <t>Deduções da receita bruta</t>
  </si>
  <si>
    <t>DRE</t>
  </si>
  <si>
    <t>Alíquota Efetiva</t>
  </si>
  <si>
    <t>Total</t>
  </si>
  <si>
    <t>Var % vs</t>
  </si>
  <si>
    <t>Dividendos</t>
  </si>
  <si>
    <t>Lucro antes do imposto de renda e da contribuição social</t>
  </si>
  <si>
    <t>Crédito de PIS e COFINS</t>
  </si>
  <si>
    <t>Lucro/prejuízo líquido</t>
  </si>
  <si>
    <t>Reserva legal</t>
  </si>
  <si>
    <t>Retenção de lucros</t>
  </si>
  <si>
    <t>Total do patrimônio líquido</t>
  </si>
  <si>
    <t xml:space="preserve">Variação cambial de investida localizada no exterior </t>
  </si>
  <si>
    <t>B - Veículos transportados</t>
  </si>
  <si>
    <t>Market share %</t>
  </si>
  <si>
    <t>Margem líquida %</t>
  </si>
  <si>
    <t>Margem bruta%</t>
  </si>
  <si>
    <t>Divida bruta</t>
  </si>
  <si>
    <t>Vendas brutas de serviços, líquidos dos descontos</t>
  </si>
  <si>
    <t>Perda estimada (reversão) para créditos de liquidação duvidosa</t>
  </si>
  <si>
    <t>Receitas</t>
  </si>
  <si>
    <t>Custo dos serviços prestados</t>
  </si>
  <si>
    <t>Insumos adquiridos de terceiros</t>
  </si>
  <si>
    <t>Valor adicionado bruto</t>
  </si>
  <si>
    <t xml:space="preserve">Depreciação e amortização </t>
  </si>
  <si>
    <t>Valor adicionado líquido produzido pela Companhia</t>
  </si>
  <si>
    <t xml:space="preserve">Receitas financeiras </t>
  </si>
  <si>
    <t>Valor adicionado total a distribuir</t>
  </si>
  <si>
    <t>Pessoal e encargos</t>
  </si>
  <si>
    <t>Impostos, taxas e contribuições</t>
  </si>
  <si>
    <t xml:space="preserve">Federais </t>
  </si>
  <si>
    <t>Estaduais</t>
  </si>
  <si>
    <t>Municipais</t>
  </si>
  <si>
    <t>Financiadores</t>
  </si>
  <si>
    <t>Juros e variações cambiais</t>
  </si>
  <si>
    <t>Aluguéis</t>
  </si>
  <si>
    <t>Lucros (prejuízo) retidos</t>
  </si>
  <si>
    <t>Valor adicionado distribuído</t>
  </si>
  <si>
    <t>Materiais, energia, serviços de terceiros e outros operacionais</t>
  </si>
  <si>
    <t>Indenizações pagas</t>
  </si>
  <si>
    <t>Dívida circulante</t>
  </si>
  <si>
    <t>Dívida não circulante</t>
  </si>
  <si>
    <t>Variação de Caixa (A + B + C)</t>
  </si>
  <si>
    <t>(A) Caixa líquido proveniente das atividades operacionais</t>
  </si>
  <si>
    <t>Variações nos ativos e passivos</t>
  </si>
  <si>
    <t>Despesas (receitas) que não afetam o fluxo de caixa</t>
  </si>
  <si>
    <t>Caixa líquido proveniente das atividades operacionais (1)</t>
  </si>
  <si>
    <t>Lucro líquido do período</t>
  </si>
  <si>
    <t xml:space="preserve">Doméstico </t>
  </si>
  <si>
    <t>Exportação</t>
  </si>
  <si>
    <t>4T16</t>
  </si>
  <si>
    <t>1T17</t>
  </si>
  <si>
    <t>2T17</t>
  </si>
  <si>
    <t>Dívida líquida / EBITDA ajustado (últimos 12 meses)</t>
  </si>
  <si>
    <t>Resultado financeiro (últimos 12 meses)</t>
  </si>
  <si>
    <t>EBITDA ajustado (últimos 12 meses)</t>
  </si>
  <si>
    <t>EBITDA ajustado (últimos 12 meses) / Resultado financeiro (12 meses)</t>
  </si>
  <si>
    <t>-</t>
  </si>
  <si>
    <t>Venda de veículos e comerciais leves</t>
  </si>
  <si>
    <t>(+) Produção de veículos e comerciais leves</t>
  </si>
  <si>
    <t>(+) Importação de veículos e comerciais leves</t>
  </si>
  <si>
    <t>Receita financeira</t>
  </si>
  <si>
    <t>Despesa de juros</t>
  </si>
  <si>
    <t>Outras despesas e receitas financeiras</t>
  </si>
  <si>
    <t>Dividendos a pagar</t>
  </si>
  <si>
    <t>Dividendo adicional proposto</t>
  </si>
  <si>
    <t>Destinação:</t>
  </si>
  <si>
    <t>(=) Caixa final (A + B + C + D)</t>
  </si>
  <si>
    <t>Margem Líquida %</t>
  </si>
  <si>
    <t>B - Fluxo de caixa livre (1 + 2)</t>
  </si>
  <si>
    <t>(+) Depreciação</t>
  </si>
  <si>
    <t>Margem EBITDA Ajustado %</t>
  </si>
  <si>
    <t>Perda estimada para créditos de liquidação duvidosa</t>
  </si>
  <si>
    <t xml:space="preserve">Juros e variações cambiais sobre empréstimos e debêntures </t>
  </si>
  <si>
    <t>Distância média por veículo (em km)</t>
  </si>
  <si>
    <t>Pagamento de empréstimos, financiamentos e debêntures</t>
  </si>
  <si>
    <t>Lucros acumulados</t>
  </si>
  <si>
    <t>3T17</t>
  </si>
  <si>
    <t>= EBITDA Ajustado</t>
  </si>
  <si>
    <t>Pagamento de aquisição de investimentos</t>
  </si>
  <si>
    <t>(+) Eventos não recorrentes</t>
  </si>
  <si>
    <t>(-) CAPEX "caixa" (2)</t>
  </si>
  <si>
    <t>C - Caixa líquido proveniente das atividades de investimentos (ex CAPEX "caixa")</t>
  </si>
  <si>
    <t>4T17</t>
  </si>
  <si>
    <t>Perda e recuperação de valores ativos</t>
  </si>
  <si>
    <t xml:space="preserve">Despesas de juros, líquidas de receitas de aplicações financeiras </t>
  </si>
  <si>
    <t>Remuneração direta</t>
  </si>
  <si>
    <t>Benefícios</t>
  </si>
  <si>
    <t>FGTS</t>
  </si>
  <si>
    <t>= EBITDA</t>
  </si>
  <si>
    <t>ROIC (A / B)</t>
  </si>
  <si>
    <t>Lucro operacional (soma 4 trimestres)</t>
  </si>
  <si>
    <t>NOPAT (L. Oper *(1-34%) (A)</t>
  </si>
  <si>
    <t>Capital empregado (B) (12 meses atrás)</t>
  </si>
  <si>
    <t>(+) Patrimônio líquido</t>
  </si>
  <si>
    <t>(-) Ágios de aquisição</t>
  </si>
  <si>
    <t>(+) Dívida líquida</t>
  </si>
  <si>
    <t>Juros sobre capital próprio</t>
  </si>
  <si>
    <t>Imposto de renda e contribuição social pela alíquota nominal</t>
  </si>
  <si>
    <t>Alíquota nominal</t>
  </si>
  <si>
    <t>Diferenças permanentes, equivalência patrimonial e outros</t>
  </si>
  <si>
    <t>Ativo fiscal diferidos</t>
  </si>
  <si>
    <t>Passivo fiscal diferido</t>
  </si>
  <si>
    <t xml:space="preserve">Creditos fiscais extemporâneos </t>
  </si>
  <si>
    <t>1T18</t>
  </si>
  <si>
    <t>Perda na baixa de ágio</t>
  </si>
  <si>
    <t>Mg% EBITDA</t>
  </si>
  <si>
    <t>% Total</t>
  </si>
  <si>
    <t>Mopia Participações e Empreendimentos Ltda.</t>
  </si>
  <si>
    <t>Cabana Empreendimentos e Participações Ltda.</t>
  </si>
  <si>
    <t>Coimex Empreendimentos e Participações Ltda.</t>
  </si>
  <si>
    <t>Categoria</t>
  </si>
  <si>
    <t># ações TGMA3 ON</t>
  </si>
  <si>
    <t>Outros acionistas controladores (pessoa física)</t>
  </si>
  <si>
    <t>Administradores</t>
  </si>
  <si>
    <t>Tesouraria</t>
  </si>
  <si>
    <t>Controladores, administradores e tesouraria</t>
  </si>
  <si>
    <t>Ações em circulação</t>
  </si>
  <si>
    <t>Total de Ações</t>
  </si>
  <si>
    <t>Caixa e equivalentes de caixa - Tegma Logistica Integrada S.A.</t>
  </si>
  <si>
    <t>Valor justo na transferencia de investimento</t>
  </si>
  <si>
    <t>2T18</t>
  </si>
  <si>
    <t>Retificação LALUR 2014</t>
  </si>
  <si>
    <t xml:space="preserve"> Receita líquida</t>
  </si>
  <si>
    <t>Receitas financeiras, líquidas</t>
  </si>
  <si>
    <t>Lucro líquido/(prejuízo) do exercício</t>
  </si>
  <si>
    <t>EBIT</t>
  </si>
  <si>
    <t>Provisão para perda de investimento</t>
  </si>
  <si>
    <t>Crédito outorgado ICMS</t>
  </si>
  <si>
    <t>Novas operações</t>
  </si>
  <si>
    <t>Manutenção</t>
  </si>
  <si>
    <t>Benfeitorias gerais</t>
  </si>
  <si>
    <t>TI</t>
  </si>
  <si>
    <t>Renovação de contratos</t>
  </si>
  <si>
    <t>Divisão de logística automotiva</t>
  </si>
  <si>
    <t>Receita Bruta</t>
  </si>
  <si>
    <t>Margem EBITDA%</t>
  </si>
  <si>
    <t>Divisão de logística integrada</t>
  </si>
  <si>
    <t>3T18</t>
  </si>
  <si>
    <t>GDL (100%)</t>
  </si>
  <si>
    <t>Margem EBIT %</t>
  </si>
  <si>
    <t>(+) Não recorrentes</t>
  </si>
  <si>
    <t>Resultado da operação de swap</t>
  </si>
  <si>
    <t>Redução de capital em controladas</t>
  </si>
  <si>
    <t>Provisão para perda de valores com vendas de controladas</t>
  </si>
  <si>
    <t>Instrumentos financeiros derivativos</t>
  </si>
  <si>
    <t>Compra e benfeitorias em terrenos</t>
  </si>
  <si>
    <t>Resultado líquido com instrumentos financeiros designados como hedge accounting</t>
  </si>
  <si>
    <t>Saldos em 1 de janeiro de 2017</t>
  </si>
  <si>
    <t>Saldos em 1 de janeiro de 2018</t>
  </si>
  <si>
    <t xml:space="preserve">Lucros (prejuízos) acumulados </t>
  </si>
  <si>
    <t>4T18</t>
  </si>
  <si>
    <t>Itens  10 e 11 não recorrentes</t>
  </si>
  <si>
    <t>Fluxo de caixa livre (R$ mi)</t>
  </si>
  <si>
    <t>CAPEX (R$ mi)</t>
  </si>
  <si>
    <t>Lucro por ação (R$)</t>
  </si>
  <si>
    <t>EBITDA ajustado (R$ mi)</t>
  </si>
  <si>
    <t>Receita líquida (R$ mi)</t>
  </si>
  <si>
    <t>Lucro operacional (R$ mi)</t>
  </si>
  <si>
    <t>EBITDA (R$ mi)</t>
  </si>
  <si>
    <t>Log. Auto</t>
  </si>
  <si>
    <t>Log Int.</t>
  </si>
  <si>
    <t>Consol.</t>
  </si>
  <si>
    <t>(1) Ganho causa Fundaf</t>
  </si>
  <si>
    <t>(7) Ajuste de PIS/COFINS</t>
  </si>
  <si>
    <t>(6) Provisão contas a receber Direct</t>
  </si>
  <si>
    <t>(2) Indenizações comb. negócios</t>
  </si>
  <si>
    <t>(3) Baixa ágio Catlog</t>
  </si>
  <si>
    <t>(4) Contingência cívil Direct</t>
  </si>
  <si>
    <t>(8) Mudança de critério contingências</t>
  </si>
  <si>
    <t>Lucro operacional/EBITDA</t>
  </si>
  <si>
    <t>(1) Atualização mon. ganho causa Fundaf (sobre valores recolhidos)</t>
  </si>
  <si>
    <t>(5) Atualização mon. retificação LALUR 2014</t>
  </si>
  <si>
    <t>(7) Atualização mon. ajuste de PIS/COFINS</t>
  </si>
  <si>
    <t>(9) PERT</t>
  </si>
  <si>
    <t>(1) IR ganho causa Fundaf</t>
  </si>
  <si>
    <t>(4) Const. IR diferido contingência cívil Direct</t>
  </si>
  <si>
    <t>(5) Retificação LALUR 2014</t>
  </si>
  <si>
    <t>(6) IR da provisão contas a receber Direct</t>
  </si>
  <si>
    <t>(7) IR do ajuste de PIS/COFINS</t>
  </si>
  <si>
    <t>(8) IR mudança de critério contingências</t>
  </si>
  <si>
    <t>(9) IR PERT</t>
  </si>
  <si>
    <t>(10) Reconhecimento prejuízo fiscal diferido - TCE</t>
  </si>
  <si>
    <t>(11) Diferido de amortização de ágio contábil</t>
  </si>
  <si>
    <t>(12) Crédito presumido ICMS - investimentos</t>
  </si>
  <si>
    <t>(13) IR baixa contas a receber operação descontinuada</t>
  </si>
  <si>
    <t>(1) Denúncia espontânea</t>
  </si>
  <si>
    <t>(3) Sucumbência processo operação descontinuada</t>
  </si>
  <si>
    <t>(2) Crédito de PIS/COFINS</t>
  </si>
  <si>
    <t xml:space="preserve">Margem operacional % </t>
  </si>
  <si>
    <t>Var % vs 4T17</t>
  </si>
  <si>
    <t>Var % vs 2017</t>
  </si>
  <si>
    <t>Itens 1 e 5 não recorrentes (explicados no ER 4T17)</t>
  </si>
  <si>
    <r>
      <t>Outras receitas</t>
    </r>
    <r>
      <rPr>
        <sz val="8"/>
        <color theme="0"/>
        <rFont val="Gadugi"/>
        <family val="2"/>
      </rPr>
      <t xml:space="preserve"> (i)</t>
    </r>
  </si>
  <si>
    <r>
      <t>Resultado de equivalência patrimonial</t>
    </r>
    <r>
      <rPr>
        <sz val="8"/>
        <color theme="0"/>
        <rFont val="Gadugi"/>
        <family val="2"/>
      </rPr>
      <t xml:space="preserve"> (Nota 9)</t>
    </r>
  </si>
  <si>
    <r>
      <rPr>
        <i/>
        <sz val="9"/>
        <color indexed="8"/>
        <rFont val="Gadugi"/>
        <family val="2"/>
      </rPr>
      <t>Market share</t>
    </r>
    <r>
      <rPr>
        <sz val="9"/>
        <color indexed="8"/>
        <rFont val="Gadugi"/>
        <family val="2"/>
      </rPr>
      <t xml:space="preserve"> (B / A) %</t>
    </r>
  </si>
  <si>
    <t>4T18'</t>
  </si>
  <si>
    <t>Ajustes</t>
  </si>
  <si>
    <t>2018'</t>
  </si>
  <si>
    <t>4T17'</t>
  </si>
  <si>
    <t>2017'</t>
  </si>
  <si>
    <t>Divisão de log. Integrada (sem GDL)</t>
  </si>
  <si>
    <t>Divisão de log. Automotiva</t>
  </si>
  <si>
    <t>4T18' Vs 4T17'</t>
  </si>
  <si>
    <t xml:space="preserve"> 2018' Vs 2017'</t>
  </si>
  <si>
    <t>(2) Correção monetária Crédito de PIS/COFINS</t>
  </si>
  <si>
    <t>(1) Correção monetária e juros Denúncia espontânea</t>
  </si>
  <si>
    <t>Eventos não recorrentes de 2017</t>
  </si>
  <si>
    <t>Eventos não recorrentes de 2018</t>
  </si>
  <si>
    <t>7.  Em dezembro de 2017 realizamos uma revisão da legislação que rege a não cumulatividade do imposto PIS e COFINS. Adicionalmente, efetuamos também uma revisão da tomada de créditos dos mesmos impostos sobre os investimentos realizados. Essas iniciativas resultaram no reconhecimento de créditos tributários nos custos de serviços prestados do 4T17 de R$ 29,2 milhões e suas respectivas atualizações monetárias de R$ 8,2 milhões, positivas no resultado financeiro. Ambos os créditos tributários serão utilizados para compensar os pagamentos de tributos federais.</t>
  </si>
  <si>
    <t>1. Em 2014 a Tegma entrou com uma ação ordinária contra a União Federal por meio da sua controlada Tegma Logística Integrada S.A. (TLI) buscando a inexigibilidade do recolhimento da contribuição ao FUNDAF  sobre as receitas de serviços alfandegários da sua operação em Cariacica-ES. A partir desse momento a TLI optou por proceder ao depósito judicial dos valores mensais da contribuição. Em 2015 foi publicada sentença favorável à TLI, julgando procedente os pedidos e, em junho de 2017, a decisão em 2ª instância também nos foi favorável. A inexigibilidade do recolhimento da contribuição ao FUNDAF nos deu o direito de restituição/compensação dos valores indevidamente recolhidos nos cinco anos anteriores a propositura da ação. Os valores recolhidos antes da ação somaram R$ 7,7 milhões e os valores depositados em juízo somaram R$ 2,1 milhões, ambos sujeitos ainda a correção pela SELIC. A recuperação do depósito judicial já foi protocolada na Justiça Federal do ES e temos um prazo de até 60 dias para recebimento. A recuperação dos valores recolhidos poderá ser feita através de (i) pedido de restituição ou (ii) habilitação dos créditos para futura compensação. A empresa ainda não decidiu de que forma irá recuperar os valores recolhidos, mas já registramos em nosso resultado o ganho líquido total de R$ 11,9 milhões, conforme detalhado na tabela acima. *atualização dez/17: Os valores relacionados ao depósito judicial já foram recebidos pela Tegma em outubro de 2017. A recuperação dos valores recolhidos será feita através de pedido de restituição (já realizado), cuja liberação dependerá da inclusão do valor no orçamento da União, para pagamento no ano subsequente.</t>
  </si>
  <si>
    <t>6. No 3T17 registramos uma provisão para perda de valores a receber no montante de R$ 5,7 milhões, oriundos da cisão da antiga controlada Direct Express que foi vendida em 2014, o que impactou negativamente a linha de despesas gerais e administrativas (até os 9M17 esse valor estava classificado em outras receitas (despesas) líquidas). No 4T17 registramos outra provisão para perda de valores a receber no mesmo montante do registrado no 3T17, de R$ 5,7 milhões, oriundos da cisão da antiga controlada Direct Express que foi vendida em 2014, o que impactou negativamente a linha de despesas gerais e administrativas. Com esse lançamento, não resta nenhum saldo correspondente a esse assunto.</t>
  </si>
  <si>
    <t xml:space="preserve">2. Conforme mostrado em nosso balanço patrimonial de março de 2017, tínhamos registrado na conta de demais contas a receber / indenizações de combinação de negócios um valor de R$ 5,4 milhões relacionado à valores a receber dos antigos acionistas da controlada Tegma Cargas Especiais Ltda (TCE). Esse ativo estava garantido por um depósito em conta corrente (escrow account) no valor de R$ 3,7 milhões. Foi firmado um acordo entre a Tegma e os antigos acionistas da controlada. A diferença de R$ 1,8 milhão foi registrada a débito na linha de outras receitas (despesas) líquidas da divisão de logística integrada. *atualização dezembro/17: o valor de R$ 3,7 milhões foi recebido em setembro de 2017. </t>
  </si>
  <si>
    <t>3. Em 2015, a Catlog, uma controlada em conjunto da Tegma que prestava serviços logísticos para a montadora Renault-Nissan, teve suas operações descontinuadas. Nosso balanço apresentava o registro de ágio relacionado à Catlog no valor de R$ 1,4 milhão. Como não existe a perspectiva de retomada de operações ou de recuperação desse ágio, optou-se pela sua amortização, o que impactou negativamente a linha de outras receitas (despesas) líquidas da divisão automotiva.</t>
  </si>
  <si>
    <t>8. Em dezembro de 2017, foi concluído o trabalho de reavaliação da metodologia de cálculo das provisões de demandas judiciais trabalhistas, resultando em um acréscimo de R$ 6,6 milhões nas provisões.</t>
  </si>
  <si>
    <t>1.  Em 2014 a Tegma entrou com uma ação ordinária contra a União Federal por meio da sua controlada Tegma Logística Integrada S.A. (TLI) buscando a inexigibilidade do recolhimento da contribuição ao FUNDAF  sobre as receitas de serviços alfandegários da sua operação em Cariacica-ES. A partir desse momento a TLI optou por proceder ao depósito judicial dos valores mensais da contribuição. Em 2015 foi publicada sentença favorável à TLI, julgando procedente os pedidos e, em junho de 2017, a decisão em 2ª instância também nos foi favorável. A inexigibilidade do recolhimento da contribuição ao FUNDAF nos deu o direito de restituição/compensação dos valores indevidamente recolhidos nos cinco anos anteriores a propositura da ação. Os valores recolhidos antes da ação somaram R$ 7,7 milhões e os valores depositados em juízo somaram R$ 2,1 milhões, ambos sujeitos ainda a correção pela SELIC. A recuperação do depósito judicial já foi protocolada na Justiça Federal do ES e temos um prazo de até 60 dias para recebimento. A recuperação dos valores recolhidos poderá ser feita através de (i) pedido de restituição ou (ii) habilitação dos créditos para futura compensação. A empresa ainda não decidiu de que forma irá recuperar os valores recolhidos, mas já registramos em nosso resultado o ganho líquido total de R$ 11,9 milhões, conforme detalhado na tabela acima. *atualização dez/17: Os valores relacionados ao depósito judicial já foram recebidos pela Tegma em outubro de 2017. A recuperação dos valores recolhidos será feita através de pedido de restituição (já realizado), cuja liberação dependerá da inclusão do valor no orçamento da União, para pagamento no ano subsequente.</t>
  </si>
  <si>
    <t>5. Em agosto de 2014 ocorreu a venda da antiga controlada Direct Express, quando foi apurado um importante prejuízo. Em razão disso, a companhia realizou uma revisão dos impostos apurados no exercício de 2014 e identificou incorreções, sendo a principal delas a que se explica a seguir. Desde o mês de junho do mesmo ano, a companhia reconheceu um valor estimado do prejuízo da venda no seu resultado, sem que o mesmo tivesse impacto fiscal. Quando da efetivação da venda, o prejuízo realizado foi maior do que o estimado, sendo que nesta data o mesmo se tornaria dedutível. Na oportunidade a companhia, equivocadamente, utilizou apenas a diferença entre o valor real do prejuízo e o valor estimado do prejuízo como perda dedutível. A retificação dessa situação resultou em um crédito no imposto de renda no valor de R$ 10,9 milhões (líquido de IR da correção monetária, a seguir) e uma correção monetária desse valor, resultante em um crédito no resultado financeiro de R$ 3,8 milhões. *atualização dez/17: todo o crédito já foi utilizado na compensação de tributos federais.</t>
  </si>
  <si>
    <t xml:space="preserve">9. Em 2015 e 2016 constituímos uma provisão de parcelamento de dívidas tributárias que seria liquidado através do PRORELIT (Programa de redução de litígios tributários). Em outubro de 2017, recebemos o indeferimento do PRORELIT, em razão de divergência no cálculo do valor do débito. No mesmo período, o governo disponibilizou o Programa Especial de Regularização Tributária (PERT) para liquidação de débitos constituídos referentes à processos em discussão administrativa, que previa uma redução de 90% dos juros e 70% da multa. Como o PRORELIT não previa a redução do juros e multa, a adesão ao PERT incorreu em uma redução do passivo constituído em 2015 e 2016 no valor de R$ 4,8 milhões. </t>
  </si>
  <si>
    <t>4. O contrato de compra e venda da antiga controlada Direct Express, firmado entre a Tegma e 8M Participações, previa que a Companhia estaria obrigada a indenizar a 8M Participações por eventuais demandas judiciais correspondentes a fatos anteriores à data da compra, que superassem o valor de R$40 milhões. Tendo em vista que a análise das potenciais demandas futuras, baseada nas melhores estimativas, demonstra a extrapolação do valor, a Tegma decidiu constituir uma provisão extraordinária para eventuais obrigações futuras relacionadas à Direct, no valor de R$ 15 milhões, impactando a linha de outras receitas (despesas) líquidas, assim como o correspondente impacto de 34% desse valor no imposto de renda diferido</t>
  </si>
  <si>
    <t xml:space="preserve">10. Após revisão do imposto de renda diferido da companhia, identificou-se um saldo não constituído contabilmente no montante de R$ 6,4 milhões da controlada Tegma Cargas Especiais (operação de químicos). Com isso, foi reconhecido um ativo fiscal diferido, que impactou positivamente a linha de imposto de renda no DRE no mesmo montante. </t>
  </si>
  <si>
    <t xml:space="preserve">11. Após trabalho de revisão, constatou-se a existência de amortização de ágio contábil sem a devida constituição do ativo fiscal diferido no valor de R$ 2,6 milhões na linha de imposto de renda. </t>
  </si>
  <si>
    <t xml:space="preserve">12. O crédito presumido ou crédito outorgado de ICMS é um benefício fiscal concedido pelos estados que impacta positivamente o resultado, aumentando o lucro tributável. A legislação do imposto de renda de pessoa jurídica já previa a não tributação das receitas referentes a subvenções para investimentos. Com a publicação da lei complementar 160/17, houve a alteração do entendimento, no qual passou a vigorar que os benefícios fiscais de ICMS concedidos pelos estados passariam a ser considerados subvenções para investimento. Com respaldo no dispositivo legal, em Dez/17 excluímos da base de cálculo do imposto de renda o valor total do crédito outorgado de ICMS, gerando um valor positivo no imposto de renda de R$ 4,5 milhões. </t>
  </si>
  <si>
    <t xml:space="preserve">13. No 4T17 realizamos a baixa de títulos a receber (já provisionados) oriundos da venda de Controlada Direct Express no valor de R$ 16,2 milhões, cujo valor não dedutível de imposto de renda com base na legislação é somente R$ 6,6 milhões. Com isso, tivemos uma piora no imposto de renda registrado na nossa DRE de R$ 2,3 milhões. Por outro lado, essa baixa significou uma redução do imposto de renda corrente (caixa) de R$ 3,2 milhões. </t>
  </si>
  <si>
    <t>Explicações</t>
  </si>
  <si>
    <t>EBITDA´</t>
  </si>
  <si>
    <t>Receita Bruta´</t>
  </si>
  <si>
    <t>Deduções da receita bruta´</t>
  </si>
  <si>
    <t>Receita líquida´</t>
  </si>
  <si>
    <t>Custos dos serviços prestados´</t>
  </si>
  <si>
    <t>Lucro bruto´</t>
  </si>
  <si>
    <t>Margem bruta%´</t>
  </si>
  <si>
    <t>Despesas´</t>
  </si>
  <si>
    <t>Lucro operacional´</t>
  </si>
  <si>
    <t>Margem operacional % ´</t>
  </si>
  <si>
    <t>(+) Depreciação´</t>
  </si>
  <si>
    <t>(+) Não recorrentes´</t>
  </si>
  <si>
    <t>EBITDA ajustado´</t>
  </si>
  <si>
    <t>Margem EBITDA%´</t>
  </si>
  <si>
    <t>Resultado financeiro´</t>
  </si>
  <si>
    <t>Equivalência patrimonial´</t>
  </si>
  <si>
    <t>Lucro antes do IR e da CS´</t>
  </si>
  <si>
    <t>Imposto de renda e contribuição social´</t>
  </si>
  <si>
    <t>Lucro líquido´</t>
  </si>
  <si>
    <t>Armazenagem´</t>
  </si>
  <si>
    <t>Logística industrial´</t>
  </si>
  <si>
    <t>Divisão de logística automotiva sem não recorrentes</t>
  </si>
  <si>
    <t>Divisão de logística integrada sem GDL em Jan/18 e em 2017 e sem eventos não recorrentes</t>
  </si>
  <si>
    <t>Consolidado sem GDL em Jan/18 e em 2017 e sem eventos não recorrentes</t>
  </si>
  <si>
    <t>Saldos em 1 de outubro de 2017</t>
  </si>
  <si>
    <t>Saldos em 30 de dezembro de 2017</t>
  </si>
  <si>
    <t>Saldos em 1 de outubro de 2018</t>
  </si>
  <si>
    <t>Saldos em 30 de dezembro de 2018</t>
  </si>
  <si>
    <t>2. Em dezembro de 2018, a Companhia reconheceu créditos de PIS e COFINS referentes ao direito de excluir o valor do ICMS das bases de cálculo dessas duas contribuições. Os créditos reconhecidos foram fundamentados na decisão do Supremo Tribunal Federal (“STF”) de 15 de março de 2017 em sede de repercussão geral. Como os embargos de declaração do processo ainda estão pendentes de decisão, não havendo ainda decisão sobre a possibilidade de reconhecimento de créditos de períodos precedentes (no caso da Companhia cinco anos antes de 2008), os créditos registrados abrangem apenas o período de março de 2017 a dezembro de 2018. O impacto no resultado foi um crédito de R$10,6 milhões [R$ 4,5 milhões referentes a 2017 e R$ 6,1 milhões referentes a 2018] R$ 0,614 milhão de atualização monetária.</t>
  </si>
  <si>
    <t xml:space="preserve">4. O contrato de compra e venda da Direct Express, firmado entre a Companhia e 8M Participações prevê que a Companhia somente estará obrigada a indenizar a 8M Participações por eventuais demandas judiciais correspondentes a fatos anteriores à data da compra, que superem no seu valor agregado R$ 40.000. Por outro lado, a 8M Participações obriga-se a indenizar a Companhia por eventuais demandas judiciais correspondentes a fatos posteriores à data da compra. No exercício de 2017, o montante das obrigações pagas pela 8M Participações indenizáveis pela Companhia superaram o valor agregado. Em dezembro de 2018 a Administração revisou as premissas de cálculo o que resultou em uma provisão complementar no montante R$ 14,5 milhões para fazer frente a essa cláausula contratual, impactando a linha de outras receitas (despesas) líquidas, assim como o correspondente impacto de 34% desse valor no imposto de renda diferido. Dessa forma, o saldo destas provisões totaliza R$ 22,1 milhões. </t>
  </si>
  <si>
    <r>
      <t>1.</t>
    </r>
    <r>
      <rPr>
        <sz val="8"/>
        <color rgb="FF000000"/>
        <rFont val="Times New Roman"/>
        <family val="1"/>
      </rPr>
      <t> </t>
    </r>
    <r>
      <rPr>
        <sz val="8"/>
        <color rgb="FF000000"/>
        <rFont val="Gadugi"/>
        <family val="2"/>
      </rPr>
      <t xml:space="preserve">A Tegma, seguindo seu processo interno de </t>
    </r>
    <r>
      <rPr>
        <i/>
        <sz val="8"/>
        <color rgb="FF000000"/>
        <rFont val="Gadugi"/>
        <family val="2"/>
      </rPr>
      <t>compliance</t>
    </r>
    <r>
      <rPr>
        <sz val="8"/>
        <color rgb="FF000000"/>
        <rFont val="Gadugi"/>
        <family val="2"/>
      </rPr>
      <t>, identificou incorreções no recolhimento de imposto relativo à operação de químicos, da logística integrada. Em função disso, optou por apresentar uma denúncia espontânea para o recolhimento adicional de ICMS (Imposto sobre Circulação de Mercadorias e Serviços) da referida operação dos últimos cinco anos. Tal regularização resultou no reconhecimento de uma despesa de R$ 5,3 milhões de imposto na linha “deduções da receita bruta”, além de R$ 2 milhões de multa e juros na linha “despesas financeiras” no 3T18 e o respectivo.</t>
    </r>
  </si>
  <si>
    <t>Constituição de Reservas</t>
  </si>
  <si>
    <t>Constituição de Reserva Legal</t>
  </si>
  <si>
    <t>Dividendos e juros sobre capital próprio</t>
  </si>
  <si>
    <t>Dividendos e juros sobre capital próprios</t>
  </si>
  <si>
    <t>3. A antiga controlada Direct Express (vendida em 2014) demandou judicialmente um de seus clientes pleiteando pagamento adicional por serviços prestados. A ação foi julgada improcedente em primeira e segunda instâncias, por conta disso, a mesma, e por consequência a Tegma, como sucessora das obrigações e direitos, foi condenada ao pagamento dos honorários de sucumbência no montante de R$ 2,9 milhões. Embora ainda haja a possibilidade de discussão em instância superior, o resultado da Tegma já foi afetado pelo início da execução da sentença.</t>
  </si>
  <si>
    <t>DRE pro-forma sem GDL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</si>
</sst>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3" formatCode="_-* #,##0.00_-;\-* #,##0.00_-;_-* &quot;-&quot;??_-;_-@_-"/>
    <numFmt numFmtId="164" formatCode="_(* #,##0.00_);_(* \(#,##0.00\);_(* &quot;-&quot;??_);_(@_)"/>
    <numFmt numFmtId="165" formatCode="#,##0;\(#,##0\);\-"/>
    <numFmt numFmtId="166" formatCode="#,##0.0;\(#,##0.0\);\-"/>
    <numFmt numFmtId="167" formatCode="#,##0.0%;\-#,##0.0%;\-"/>
    <numFmt numFmtId="168" formatCode="0.0%"/>
    <numFmt numFmtId="169" formatCode="#,##0.0%"/>
    <numFmt numFmtId="170" formatCode="0.0"/>
    <numFmt numFmtId="171" formatCode="#,##0.0"/>
    <numFmt numFmtId="172" formatCode="_([$€]* #,##0.00_);_([$€]* \(#,##0.00\);_([$€]* &quot;-&quot;??_);_(@_)"/>
    <numFmt numFmtId="173" formatCode="_(* #,##0_);_(* \(#,##0\);_(* &quot;-&quot;??_);_(@_)"/>
    <numFmt numFmtId="174" formatCode="[$-416]mmm\-yy;@"/>
    <numFmt numFmtId="175" formatCode="0.00000"/>
    <numFmt numFmtId="176" formatCode="0.00;\-0.00;\-;@"/>
    <numFmt numFmtId="177" formatCode="dd/mm/yy;@"/>
    <numFmt numFmtId="178" formatCode="0_ ;\-0\ "/>
    <numFmt numFmtId="179" formatCode="#,##0.0\ &quot;p.p.&quot;;\-#,##0.0\ &quot;p.p.&quot;;\-"/>
    <numFmt numFmtId="180" formatCode="#,##0%;\-#,##0%;\-"/>
    <numFmt numFmtId="181" formatCode="0;\-0;\-;@"/>
    <numFmt numFmtId="182" formatCode="#,##0.0\ &quot;x&quot;;\(#,##0.0\);\-"/>
    <numFmt numFmtId="183" formatCode="0.0%;\-0.0%;\-"/>
    <numFmt numFmtId="184" formatCode="_(&quot;$&quot;* #,##0.00_);_(&quot;$&quot;* \(#,##0.00\);_(&quot;$&quot;* &quot;-&quot;??_);_(@_)"/>
    <numFmt numFmtId="185" formatCode="00,000"/>
    <numFmt numFmtId="186" formatCode="#,##0.000;\(#,##0.000\);\-"/>
    <numFmt numFmtId="187" formatCode="#,##0.0000;\(#,##0.0000\);\-"/>
    <numFmt numFmtId="188" formatCode="#,##0.00;\(#,##0.00\);\-"/>
    <numFmt numFmtId="189" formatCode="0.0000"/>
    <numFmt numFmtId="190" formatCode="0.0%&quot;¹&quot;"/>
    <numFmt numFmtId="191" formatCode="_-* #,##0.0_-;\-* #,##0.0_-;_-* &quot;-&quot;??_-;_-@_-"/>
  </numFmts>
  <fonts count="77"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1"/>
      <color indexed="8"/>
      <name val="Calibri"/>
      <family val="2"/>
    </font>
    <font>
      <b/>
      <sz val="11"/>
      <color theme="1"/>
      <name val="Calibri"/>
      <family val="2"/>
      <scheme val="minor"/>
    </font>
    <font>
      <sz val="10"/>
      <name val="Arial"/>
      <family val="2"/>
    </font>
    <font>
      <sz val="12"/>
      <color theme="1"/>
      <name val="Georgia"/>
      <family val="2"/>
    </font>
    <font>
      <sz val="10"/>
      <color indexed="8"/>
      <name val="Arial"/>
      <family val="2"/>
    </font>
    <font>
      <sz val="10"/>
      <color theme="1"/>
      <name val="Arial"/>
      <family val="2"/>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i/>
      <sz val="6"/>
      <color indexed="8"/>
      <name val="Arial"/>
      <family val="2"/>
    </font>
    <font>
      <b/>
      <i/>
      <strike/>
      <u/>
      <sz val="10"/>
      <color indexed="8"/>
      <name val="Arial"/>
      <family val="2"/>
    </font>
    <font>
      <sz val="11"/>
      <color theme="1"/>
      <name val="Century Gothic"/>
      <family val="2"/>
    </font>
    <font>
      <u/>
      <sz val="11"/>
      <color theme="10"/>
      <name val="Calibri"/>
      <family val="2"/>
      <scheme val="minor"/>
    </font>
    <font>
      <sz val="9"/>
      <color theme="1"/>
      <name val="Gadugi"/>
      <family val="2"/>
    </font>
    <font>
      <sz val="10"/>
      <name val="Gadugi"/>
      <family val="2"/>
    </font>
    <font>
      <sz val="9"/>
      <name val="Gadugi"/>
      <family val="2"/>
    </font>
    <font>
      <b/>
      <sz val="10"/>
      <name val="Gadugi"/>
      <family val="2"/>
    </font>
    <font>
      <sz val="10"/>
      <color theme="1"/>
      <name val="Gadugi"/>
      <family val="2"/>
    </font>
    <font>
      <sz val="10"/>
      <color indexed="8"/>
      <name val="Gadugi"/>
      <family val="2"/>
    </font>
    <font>
      <i/>
      <sz val="10"/>
      <color indexed="8"/>
      <name val="Gadugi"/>
      <family val="2"/>
    </font>
    <font>
      <i/>
      <sz val="10"/>
      <name val="Gadugi"/>
      <family val="2"/>
    </font>
    <font>
      <b/>
      <sz val="10"/>
      <color indexed="8"/>
      <name val="Gadugi"/>
      <family val="2"/>
    </font>
    <font>
      <sz val="11"/>
      <color theme="1"/>
      <name val="Gadugi"/>
      <family val="2"/>
    </font>
    <font>
      <b/>
      <sz val="9"/>
      <color indexed="8"/>
      <name val="Gadugi"/>
      <family val="2"/>
    </font>
    <font>
      <sz val="9"/>
      <color indexed="8"/>
      <name val="Gadugi"/>
      <family val="2"/>
    </font>
    <font>
      <b/>
      <sz val="9"/>
      <name val="Gadugi"/>
      <family val="2"/>
    </font>
    <font>
      <b/>
      <sz val="10"/>
      <color theme="1"/>
      <name val="Gadugi"/>
      <family val="2"/>
    </font>
    <font>
      <i/>
      <sz val="9"/>
      <name val="Gadugi"/>
      <family val="2"/>
    </font>
    <font>
      <i/>
      <sz val="9"/>
      <color indexed="8"/>
      <name val="Gadugi"/>
      <family val="2"/>
    </font>
    <font>
      <sz val="8"/>
      <color theme="1"/>
      <name val="Gadugi"/>
      <family val="2"/>
    </font>
    <font>
      <b/>
      <sz val="8"/>
      <name val="Gadugi"/>
      <family val="2"/>
    </font>
    <font>
      <b/>
      <sz val="8"/>
      <color indexed="8"/>
      <name val="Gadugi"/>
      <family val="2"/>
    </font>
    <font>
      <sz val="8"/>
      <name val="Gadugi"/>
      <family val="2"/>
    </font>
    <font>
      <sz val="8"/>
      <color indexed="8"/>
      <name val="Gadugi"/>
      <family val="2"/>
    </font>
    <font>
      <b/>
      <sz val="9"/>
      <color theme="1"/>
      <name val="Gadugi"/>
      <family val="2"/>
    </font>
    <font>
      <b/>
      <sz val="10"/>
      <color rgb="FF000000"/>
      <name val="Gadugi"/>
      <family val="2"/>
    </font>
    <font>
      <sz val="10"/>
      <color rgb="FF000000"/>
      <name val="Gadugi"/>
      <family val="2"/>
    </font>
    <font>
      <b/>
      <sz val="8.5"/>
      <color indexed="8"/>
      <name val="Gadugi"/>
      <family val="2"/>
    </font>
    <font>
      <b/>
      <sz val="8.5"/>
      <name val="Gadugi"/>
      <family val="2"/>
    </font>
    <font>
      <sz val="7"/>
      <color theme="1"/>
      <name val="Gadugi"/>
      <family val="2"/>
    </font>
    <font>
      <sz val="8"/>
      <color rgb="FF000000"/>
      <name val="Gadugi"/>
      <family val="2"/>
    </font>
    <font>
      <b/>
      <sz val="8"/>
      <color rgb="FF000000"/>
      <name val="Gadugi"/>
      <family val="2"/>
    </font>
    <font>
      <sz val="8"/>
      <color theme="0"/>
      <name val="Gadugi"/>
      <family val="2"/>
    </font>
    <font>
      <sz val="10"/>
      <color rgb="FFF7931D"/>
      <name val="Gadugi"/>
      <family val="2"/>
    </font>
    <font>
      <b/>
      <sz val="10"/>
      <color rgb="FFF7931D"/>
      <name val="Gadugi"/>
      <family val="2"/>
    </font>
    <font>
      <sz val="10"/>
      <color theme="5"/>
      <name val="Gadugi"/>
      <family val="2"/>
    </font>
    <font>
      <sz val="10"/>
      <color theme="9" tint="-0.249977111117893"/>
      <name val="Gadugi"/>
      <family val="2"/>
    </font>
    <font>
      <b/>
      <sz val="10"/>
      <color theme="0"/>
      <name val="Gadugi"/>
      <family val="2"/>
    </font>
    <font>
      <b/>
      <sz val="10"/>
      <color rgb="FFFF0000"/>
      <name val="Gadugi"/>
      <family val="2"/>
    </font>
    <font>
      <b/>
      <sz val="12"/>
      <color rgb="FFF7931C"/>
      <name val="Gadugi"/>
      <family val="2"/>
    </font>
    <font>
      <b/>
      <sz val="14"/>
      <name val="Gadugi"/>
      <family val="2"/>
    </font>
    <font>
      <b/>
      <sz val="8"/>
      <color theme="1"/>
      <name val="Gadugi"/>
      <family val="2"/>
    </font>
    <font>
      <b/>
      <sz val="7"/>
      <name val="Gadugi"/>
      <family val="2"/>
    </font>
    <font>
      <b/>
      <sz val="9"/>
      <color rgb="FF000000"/>
      <name val="Gadugi"/>
      <family val="2"/>
    </font>
    <font>
      <sz val="9"/>
      <color rgb="FF000000"/>
      <name val="Gadugi"/>
      <family val="2"/>
    </font>
    <font>
      <u/>
      <sz val="9"/>
      <color theme="10"/>
      <name val="Gadugi"/>
      <family val="2"/>
    </font>
    <font>
      <sz val="8"/>
      <color rgb="FF000000"/>
      <name val="Times New Roman"/>
      <family val="1"/>
    </font>
    <font>
      <i/>
      <sz val="8"/>
      <color rgb="FF000000"/>
      <name val="Gadugi"/>
      <family val="2"/>
    </font>
    <font>
      <sz val="9"/>
      <color indexed="81"/>
      <name val="Segoe UI"/>
      <family val="2"/>
    </font>
    <font>
      <b/>
      <sz val="9"/>
      <color indexed="81"/>
      <name val="Segoe UI"/>
      <family val="2"/>
    </font>
  </fonts>
  <fills count="41">
    <fill>
      <patternFill patternType="none"/>
    </fill>
    <fill>
      <patternFill patternType="gray125"/>
    </fill>
    <fill>
      <patternFill patternType="solid">
        <fgColor theme="0"/>
        <bgColor indexed="64"/>
      </patternFill>
    </fill>
    <fill>
      <patternFill patternType="solid">
        <fgColor rgb="FFF7931D"/>
        <bgColor indexed="64"/>
      </patternFill>
    </fill>
    <fill>
      <patternFill patternType="solid">
        <fgColor rgb="FFFCDBB2"/>
        <bgColor indexed="64"/>
      </patternFill>
    </fill>
    <fill>
      <patternFill patternType="solid">
        <fgColor rgb="FFFEF1E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8F8F8"/>
        <bgColor indexed="64"/>
      </patternFill>
    </fill>
  </fills>
  <borders count="129">
    <border>
      <left/>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right/>
      <top style="thin">
        <color indexed="64"/>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auto="1"/>
      </top>
      <bottom/>
      <diagonal/>
    </border>
    <border>
      <left/>
      <right style="thin">
        <color theme="0"/>
      </right>
      <top style="thin">
        <color theme="0"/>
      </top>
      <bottom/>
      <diagonal/>
    </border>
    <border>
      <left style="thick">
        <color theme="0"/>
      </left>
      <right/>
      <top/>
      <bottom/>
      <diagonal/>
    </border>
    <border>
      <left style="thick">
        <color theme="0"/>
      </left>
      <right style="thin">
        <color theme="0"/>
      </right>
      <top/>
      <bottom/>
      <diagonal/>
    </border>
    <border>
      <left style="thick">
        <color theme="0"/>
      </left>
      <right style="thin">
        <color theme="0"/>
      </right>
      <top style="thin">
        <color theme="0"/>
      </top>
      <bottom/>
      <diagonal/>
    </border>
    <border>
      <left style="thick">
        <color theme="0"/>
      </left>
      <right style="thin">
        <color theme="0"/>
      </right>
      <top/>
      <bottom style="thin">
        <color theme="0"/>
      </bottom>
      <diagonal/>
    </border>
    <border>
      <left style="thin">
        <color theme="0"/>
      </left>
      <right/>
      <top/>
      <bottom style="thin">
        <color indexed="64"/>
      </bottom>
      <diagonal/>
    </border>
    <border>
      <left style="thin">
        <color theme="0"/>
      </left>
      <right/>
      <top style="dotted">
        <color theme="0" tint="-0.14996795556505021"/>
      </top>
      <bottom style="dotted">
        <color theme="0" tint="-0.14996795556505021"/>
      </bottom>
      <diagonal/>
    </border>
    <border>
      <left/>
      <right/>
      <top style="dotted">
        <color theme="0" tint="-0.14996795556505021"/>
      </top>
      <bottom style="dotted">
        <color theme="0" tint="-0.14996795556505021"/>
      </bottom>
      <diagonal/>
    </border>
    <border>
      <left style="thin">
        <color theme="0"/>
      </left>
      <right/>
      <top style="dotted">
        <color theme="0" tint="-0.14996795556505021"/>
      </top>
      <bottom/>
      <diagonal/>
    </border>
    <border>
      <left/>
      <right/>
      <top style="dotted">
        <color theme="0" tint="-0.14996795556505021"/>
      </top>
      <bottom/>
      <diagonal/>
    </border>
    <border>
      <left style="thin">
        <color theme="0"/>
      </left>
      <right/>
      <top/>
      <bottom style="dotted">
        <color theme="0" tint="-0.14996795556505021"/>
      </bottom>
      <diagonal/>
    </border>
    <border>
      <left/>
      <right/>
      <top/>
      <bottom style="dotted">
        <color theme="0" tint="-0.14996795556505021"/>
      </bottom>
      <diagonal/>
    </border>
    <border>
      <left style="thin">
        <color theme="0"/>
      </left>
      <right/>
      <top style="medium">
        <color theme="0" tint="-0.24994659260841701"/>
      </top>
      <bottom style="dotted">
        <color theme="0" tint="-0.14996795556505021"/>
      </bottom>
      <diagonal/>
    </border>
    <border>
      <left/>
      <right/>
      <top style="medium">
        <color theme="0" tint="-0.24994659260841701"/>
      </top>
      <bottom style="dotted">
        <color theme="0" tint="-0.1499679555650502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top style="medium">
        <color theme="0" tint="-0.24994659260841701"/>
      </top>
      <bottom/>
      <diagonal/>
    </border>
    <border>
      <left/>
      <right/>
      <top style="dotted">
        <color theme="0" tint="-0.24994659260841701"/>
      </top>
      <bottom style="dotted">
        <color theme="0" tint="-0.24994659260841701"/>
      </bottom>
      <diagonal/>
    </border>
    <border>
      <left style="thin">
        <color auto="1"/>
      </left>
      <right/>
      <top/>
      <bottom style="thin">
        <color auto="1"/>
      </bottom>
      <diagonal/>
    </border>
    <border>
      <left style="thin">
        <color auto="1"/>
      </left>
      <right/>
      <top style="dotted">
        <color theme="0" tint="-0.14996795556505021"/>
      </top>
      <bottom style="dotted">
        <color theme="0" tint="-0.14996795556505021"/>
      </bottom>
      <diagonal/>
    </border>
    <border>
      <left style="thin">
        <color auto="1"/>
      </left>
      <right/>
      <top/>
      <bottom style="dotted">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style="dotted">
        <color theme="0" tint="-0.24994659260841701"/>
      </top>
      <bottom style="medium">
        <color theme="0" tint="-0.24994659260841701"/>
      </bottom>
      <diagonal/>
    </border>
    <border>
      <left style="thin">
        <color theme="0"/>
      </left>
      <right/>
      <top style="thin">
        <color indexed="64"/>
      </top>
      <bottom style="dotted">
        <color theme="0" tint="-0.14996795556505021"/>
      </bottom>
      <diagonal/>
    </border>
    <border>
      <left/>
      <right/>
      <top style="thin">
        <color indexed="64"/>
      </top>
      <bottom style="dotted">
        <color theme="0" tint="-0.14996795556505021"/>
      </bottom>
      <diagonal/>
    </border>
    <border>
      <left/>
      <right/>
      <top style="dotted">
        <color theme="0" tint="-0.24994659260841701"/>
      </top>
      <bottom/>
      <diagonal/>
    </border>
    <border>
      <left style="thin">
        <color theme="0"/>
      </left>
      <right/>
      <top/>
      <bottom style="medium">
        <color theme="1"/>
      </bottom>
      <diagonal/>
    </border>
    <border>
      <left/>
      <right/>
      <top/>
      <bottom style="medium">
        <color theme="1"/>
      </bottom>
      <diagonal/>
    </border>
    <border>
      <left/>
      <right/>
      <top style="dotted">
        <color theme="0" tint="-0.24994659260841701"/>
      </top>
      <bottom style="thin">
        <color indexed="64"/>
      </bottom>
      <diagonal/>
    </border>
    <border>
      <left/>
      <right/>
      <top style="dotted">
        <color theme="0" tint="-0.14996795556505021"/>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style="medium">
        <color indexed="64"/>
      </left>
      <right/>
      <top style="medium">
        <color indexed="64"/>
      </top>
      <bottom/>
      <diagonal/>
    </border>
    <border>
      <left/>
      <right style="medium">
        <color auto="1"/>
      </right>
      <top style="medium">
        <color auto="1"/>
      </top>
      <bottom/>
      <diagonal/>
    </border>
    <border>
      <left/>
      <right/>
      <top style="medium">
        <color auto="1"/>
      </top>
      <bottom/>
      <diagonal/>
    </border>
    <border>
      <left style="thin">
        <color theme="0"/>
      </left>
      <right/>
      <top style="dotted">
        <color theme="0" tint="-0.14996795556505021"/>
      </top>
      <bottom style="thin">
        <color indexed="64"/>
      </bottom>
      <diagonal/>
    </border>
    <border>
      <left/>
      <right/>
      <top style="dotted">
        <color theme="0" tint="-0.14996795556505021"/>
      </top>
      <bottom style="dotted">
        <color theme="0" tint="-0.14993743705557422"/>
      </bottom>
      <diagonal/>
    </border>
    <border>
      <left/>
      <right/>
      <top/>
      <bottom style="dotted">
        <color theme="0" tint="-0.24994659260841701"/>
      </bottom>
      <diagonal/>
    </border>
    <border>
      <left/>
      <right/>
      <top style="dotted">
        <color theme="0" tint="-0.24994659260841701"/>
      </top>
      <bottom style="medium">
        <color indexed="64"/>
      </bottom>
      <diagonal/>
    </border>
    <border>
      <left style="thin">
        <color theme="0"/>
      </left>
      <right/>
      <top style="thin">
        <color indexed="64"/>
      </top>
      <bottom style="thin">
        <color indexed="64"/>
      </bottom>
      <diagonal/>
    </border>
    <border>
      <left style="medium">
        <color rgb="FFFFFFFF"/>
      </left>
      <right/>
      <top/>
      <bottom style="medium">
        <color indexed="64"/>
      </bottom>
      <diagonal/>
    </border>
    <border>
      <left style="medium">
        <color rgb="FFFFFFFF"/>
      </left>
      <right/>
      <top/>
      <bottom style="dotted">
        <color rgb="FFD9D9D9"/>
      </bottom>
      <diagonal/>
    </border>
    <border>
      <left/>
      <right/>
      <top/>
      <bottom style="dotted">
        <color rgb="FFD9D9D9"/>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right/>
      <top style="medium">
        <color indexed="64"/>
      </top>
      <bottom style="medium">
        <color auto="1"/>
      </bottom>
      <diagonal/>
    </border>
    <border>
      <left style="thin">
        <color indexed="64"/>
      </left>
      <right/>
      <top/>
      <bottom/>
      <diagonal/>
    </border>
    <border>
      <left style="thin">
        <color indexed="64"/>
      </left>
      <right/>
      <top style="dotted">
        <color theme="0" tint="-0.14996795556505021"/>
      </top>
      <bottom/>
      <diagonal/>
    </border>
    <border>
      <left style="thin">
        <color indexed="64"/>
      </left>
      <right/>
      <top style="mediumDashed">
        <color auto="1"/>
      </top>
      <bottom style="mediumDashed">
        <color auto="1"/>
      </bottom>
      <diagonal/>
    </border>
    <border>
      <left style="thin">
        <color indexed="64"/>
      </left>
      <right/>
      <top style="dotted">
        <color theme="0" tint="-0.14996795556505021"/>
      </top>
      <bottom style="thin">
        <color indexed="64"/>
      </bottom>
      <diagonal/>
    </border>
    <border>
      <left style="thin">
        <color indexed="64"/>
      </left>
      <right/>
      <top style="thin">
        <color indexed="64"/>
      </top>
      <bottom style="thin">
        <color indexed="64"/>
      </bottom>
      <diagonal/>
    </border>
    <border>
      <left style="medium">
        <color indexed="64"/>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medium">
        <color indexed="64"/>
      </right>
      <top style="dashed">
        <color theme="0" tint="-0.24994659260841701"/>
      </top>
      <bottom style="dashed">
        <color theme="0" tint="-0.24994659260841701"/>
      </bottom>
      <diagonal/>
    </border>
    <border>
      <left/>
      <right style="mediumDashed">
        <color auto="1"/>
      </right>
      <top style="mediumDashed">
        <color auto="1"/>
      </top>
      <bottom style="mediumDashed">
        <color auto="1"/>
      </bottom>
      <diagonal/>
    </border>
    <border>
      <left/>
      <right/>
      <top style="dotted">
        <color theme="0" tint="-0.14993743705557422"/>
      </top>
      <bottom style="dotted">
        <color theme="0" tint="-0.14996795556505021"/>
      </bottom>
      <diagonal/>
    </border>
    <border>
      <left/>
      <right/>
      <top style="thin">
        <color theme="1"/>
      </top>
      <bottom style="dotted">
        <color theme="0" tint="-0.14996795556505021"/>
      </bottom>
      <diagonal/>
    </border>
    <border>
      <left style="medium">
        <color indexed="64"/>
      </left>
      <right/>
      <top style="medium">
        <color indexed="64"/>
      </top>
      <bottom style="dotted">
        <color theme="0" tint="-0.14996795556505021"/>
      </bottom>
      <diagonal/>
    </border>
    <border>
      <left/>
      <right/>
      <top style="medium">
        <color indexed="64"/>
      </top>
      <bottom style="dotted">
        <color theme="0" tint="-0.14996795556505021"/>
      </bottom>
      <diagonal/>
    </border>
    <border>
      <left/>
      <right/>
      <top style="medium">
        <color indexed="64"/>
      </top>
      <bottom style="dotted">
        <color theme="0" tint="-0.24994659260841701"/>
      </bottom>
      <diagonal/>
    </border>
    <border>
      <left/>
      <right style="medium">
        <color indexed="64"/>
      </right>
      <top style="medium">
        <color indexed="64"/>
      </top>
      <bottom style="dotted">
        <color theme="0" tint="-0.24994659260841701"/>
      </bottom>
      <diagonal/>
    </border>
    <border>
      <left style="medium">
        <color indexed="64"/>
      </left>
      <right/>
      <top/>
      <bottom style="dotted">
        <color theme="0" tint="-0.14996795556505021"/>
      </bottom>
      <diagonal/>
    </border>
    <border>
      <left/>
      <right style="medium">
        <color indexed="64"/>
      </right>
      <top style="dotted">
        <color theme="0" tint="-0.24994659260841701"/>
      </top>
      <bottom style="dotted">
        <color theme="0" tint="-0.24994659260841701"/>
      </bottom>
      <diagonal/>
    </border>
    <border>
      <left/>
      <right/>
      <top style="dotted">
        <color theme="0" tint="-0.14996795556505021"/>
      </top>
      <bottom style="medium">
        <color indexed="64"/>
      </bottom>
      <diagonal/>
    </border>
    <border>
      <left/>
      <right style="medium">
        <color indexed="64"/>
      </right>
      <top style="dotted">
        <color theme="0" tint="-0.24994659260841701"/>
      </top>
      <bottom style="medium">
        <color indexed="64"/>
      </bottom>
      <diagonal/>
    </border>
    <border>
      <left/>
      <right/>
      <top style="dotted">
        <color theme="0" tint="-0.14993743705557422"/>
      </top>
      <bottom style="thin">
        <color indexed="64"/>
      </bottom>
      <diagonal/>
    </border>
    <border>
      <left style="thin">
        <color theme="0"/>
      </left>
      <right/>
      <top style="thin">
        <color theme="1"/>
      </top>
      <bottom style="thin">
        <color theme="1"/>
      </bottom>
      <diagonal/>
    </border>
    <border>
      <left/>
      <right/>
      <top style="thin">
        <color theme="1"/>
      </top>
      <bottom style="thin">
        <color theme="1"/>
      </bottom>
      <diagonal/>
    </border>
    <border>
      <left style="medium">
        <color indexed="64"/>
      </left>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style="thin">
        <color auto="1"/>
      </top>
      <bottom style="dotted">
        <color theme="0" tint="-0.14996795556505021"/>
      </bottom>
      <diagonal/>
    </border>
    <border>
      <left/>
      <right style="thin">
        <color indexed="64"/>
      </right>
      <top/>
      <bottom style="dotted">
        <color theme="0" tint="-0.14996795556505021"/>
      </bottom>
      <diagonal/>
    </border>
    <border>
      <left/>
      <right style="medium">
        <color indexed="64"/>
      </right>
      <top/>
      <bottom style="dotted">
        <color theme="0" tint="-0.14996795556505021"/>
      </bottom>
      <diagonal/>
    </border>
    <border>
      <left style="thin">
        <color indexed="64"/>
      </left>
      <right style="medium">
        <color indexed="64"/>
      </right>
      <top/>
      <bottom style="dotted">
        <color theme="0" tint="-0.14996795556505021"/>
      </bottom>
      <diagonal/>
    </border>
    <border>
      <left/>
      <right style="thin">
        <color auto="1"/>
      </right>
      <top/>
      <bottom/>
      <diagonal/>
    </border>
    <border>
      <left style="thin">
        <color indexed="64"/>
      </left>
      <right style="medium">
        <color indexed="64"/>
      </right>
      <top/>
      <bottom/>
      <diagonal/>
    </border>
    <border>
      <left style="medium">
        <color indexed="64"/>
      </left>
      <right/>
      <top style="dotted">
        <color theme="0" tint="-0.14996795556505021"/>
      </top>
      <bottom style="medium">
        <color indexed="64"/>
      </bottom>
      <diagonal/>
    </border>
    <border>
      <left style="thin">
        <color indexed="64"/>
      </left>
      <right style="medium">
        <color indexed="64"/>
      </right>
      <top style="dotted">
        <color theme="0" tint="-0.14996795556505021"/>
      </top>
      <bottom style="medium">
        <color indexed="64"/>
      </bottom>
      <diagonal/>
    </border>
    <border>
      <left/>
      <right style="thin">
        <color indexed="64"/>
      </right>
      <top style="dotted">
        <color theme="0" tint="-0.14996795556505021"/>
      </top>
      <bottom style="medium">
        <color indexed="64"/>
      </bottom>
      <diagonal/>
    </border>
    <border>
      <left style="thin">
        <color indexed="64"/>
      </left>
      <right style="medium">
        <color indexed="64"/>
      </right>
      <top/>
      <bottom style="medium">
        <color indexed="64"/>
      </bottom>
      <diagonal/>
    </border>
    <border>
      <left/>
      <right style="medium">
        <color indexed="64"/>
      </right>
      <top style="dotted">
        <color theme="0" tint="-0.14996795556505021"/>
      </top>
      <bottom style="medium">
        <color indexed="64"/>
      </bottom>
      <diagonal/>
    </border>
    <border>
      <left style="medium">
        <color auto="1"/>
      </left>
      <right style="medium">
        <color indexed="64"/>
      </right>
      <top style="medium">
        <color auto="1"/>
      </top>
      <bottom/>
      <diagonal/>
    </border>
    <border>
      <left style="medium">
        <color auto="1"/>
      </left>
      <right style="medium">
        <color indexed="64"/>
      </right>
      <top/>
      <bottom style="thin">
        <color indexed="64"/>
      </bottom>
      <diagonal/>
    </border>
    <border>
      <left style="medium">
        <color auto="1"/>
      </left>
      <right style="medium">
        <color indexed="64"/>
      </right>
      <top/>
      <bottom style="dotted">
        <color theme="0" tint="-0.14996795556505021"/>
      </bottom>
      <diagonal/>
    </border>
    <border>
      <left style="medium">
        <color auto="1"/>
      </left>
      <right style="medium">
        <color indexed="64"/>
      </right>
      <top/>
      <bottom/>
      <diagonal/>
    </border>
    <border>
      <left style="medium">
        <color auto="1"/>
      </left>
      <right style="medium">
        <color indexed="64"/>
      </right>
      <top style="dotted">
        <color theme="0" tint="-0.14996795556505021"/>
      </top>
      <bottom style="medium">
        <color indexed="64"/>
      </bottom>
      <diagonal/>
    </border>
    <border>
      <left style="thin">
        <color theme="0" tint="-0.14996795556505021"/>
      </left>
      <right style="thin">
        <color indexed="64"/>
      </right>
      <top style="thin">
        <color indexed="64"/>
      </top>
      <bottom style="dotted">
        <color theme="0" tint="-0.14996795556505021"/>
      </bottom>
      <diagonal/>
    </border>
    <border>
      <left style="thin">
        <color theme="0" tint="-0.14996795556505021"/>
      </left>
      <right style="thin">
        <color indexed="64"/>
      </right>
      <top/>
      <bottom style="dotted">
        <color theme="0" tint="-0.14996795556505021"/>
      </bottom>
      <diagonal/>
    </border>
    <border>
      <left style="thin">
        <color theme="0" tint="-0.14996795556505021"/>
      </left>
      <right style="thin">
        <color indexed="64"/>
      </right>
      <top/>
      <bottom/>
      <diagonal/>
    </border>
    <border>
      <left style="thin">
        <color theme="0" tint="-0.14996795556505021"/>
      </left>
      <right style="thin">
        <color indexed="64"/>
      </right>
      <top style="dotted">
        <color theme="0" tint="-0.14996795556505021"/>
      </top>
      <bottom style="medium">
        <color indexed="64"/>
      </bottom>
      <diagonal/>
    </border>
    <border>
      <left style="thin">
        <color theme="0" tint="-0.14996795556505021"/>
      </left>
      <right style="thin">
        <color indexed="64"/>
      </right>
      <top/>
      <bottom style="thin">
        <color indexed="64"/>
      </bottom>
      <diagonal/>
    </border>
    <border>
      <left/>
      <right/>
      <top style="dotted">
        <color theme="0" tint="-0.14996795556505021"/>
      </top>
      <bottom style="medium">
        <color theme="1"/>
      </bottom>
      <diagonal/>
    </border>
    <border>
      <left/>
      <right style="thin">
        <color indexed="64"/>
      </right>
      <top style="thin">
        <color indexed="64"/>
      </top>
      <bottom style="thin">
        <color indexed="64"/>
      </bottom>
      <diagonal/>
    </border>
    <border>
      <left style="thin">
        <color indexed="64"/>
      </left>
      <right/>
      <top style="medium">
        <color indexed="64"/>
      </top>
      <bottom style="dotted">
        <color theme="0" tint="-0.14996795556505021"/>
      </bottom>
      <diagonal/>
    </border>
    <border>
      <left/>
      <right style="thin">
        <color indexed="64"/>
      </right>
      <top style="medium">
        <color indexed="64"/>
      </top>
      <bottom style="dotted">
        <color theme="0" tint="-0.14996795556505021"/>
      </bottom>
      <diagonal/>
    </border>
    <border>
      <left style="thin">
        <color indexed="64"/>
      </left>
      <right/>
      <top style="dotted">
        <color theme="0" tint="-0.14996795556505021"/>
      </top>
      <bottom style="medium">
        <color indexed="64"/>
      </bottom>
      <diagonal/>
    </border>
    <border>
      <left/>
      <right style="thin">
        <color indexed="64"/>
      </right>
      <top style="dotted">
        <color theme="0" tint="-0.14996795556505021"/>
      </top>
      <bottom style="thin">
        <color indexed="64"/>
      </bottom>
      <diagonal/>
    </border>
    <border>
      <left style="mediumDashed">
        <color indexed="64"/>
      </left>
      <right/>
      <top style="thin">
        <color indexed="64"/>
      </top>
      <bottom style="thin">
        <color indexed="64"/>
      </bottom>
      <diagonal/>
    </border>
    <border>
      <left style="mediumDashed">
        <color indexed="64"/>
      </left>
      <right/>
      <top/>
      <bottom style="dotted">
        <color theme="0" tint="-0.14996795556505021"/>
      </bottom>
      <diagonal/>
    </border>
    <border>
      <left style="mediumDashed">
        <color indexed="64"/>
      </left>
      <right/>
      <top/>
      <bottom/>
      <diagonal/>
    </border>
    <border>
      <left style="mediumDashed">
        <color indexed="64"/>
      </left>
      <right/>
      <top style="medium">
        <color indexed="64"/>
      </top>
      <bottom style="dotted">
        <color theme="0" tint="-0.14996795556505021"/>
      </bottom>
      <diagonal/>
    </border>
    <border>
      <left style="mediumDashed">
        <color indexed="64"/>
      </left>
      <right/>
      <top style="dotted">
        <color theme="0" tint="-0.14996795556505021"/>
      </top>
      <bottom style="medium">
        <color indexed="64"/>
      </bottom>
      <diagonal/>
    </border>
    <border>
      <left style="mediumDashed">
        <color indexed="64"/>
      </left>
      <right/>
      <top style="dotted">
        <color theme="0" tint="-0.14996795556505021"/>
      </top>
      <bottom style="thin">
        <color indexed="64"/>
      </bottom>
      <diagonal/>
    </border>
    <border>
      <left/>
      <right style="medium">
        <color indexed="64"/>
      </right>
      <top style="medium">
        <color indexed="64"/>
      </top>
      <bottom style="dotted">
        <color theme="0" tint="-0.14996795556505021"/>
      </bottom>
      <diagonal/>
    </border>
  </borders>
  <cellStyleXfs count="203">
    <xf numFmtId="0" fontId="0" fillId="0" borderId="0"/>
    <xf numFmtId="9" fontId="3"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72" fontId="6" fillId="0" borderId="0"/>
    <xf numFmtId="172" fontId="6" fillId="0" borderId="0"/>
    <xf numFmtId="164" fontId="6"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164" fontId="4" fillId="0" borderId="0" applyFont="0" applyFill="0" applyBorder="0" applyAlignment="0" applyProtection="0"/>
    <xf numFmtId="0" fontId="3" fillId="0" borderId="0"/>
    <xf numFmtId="164" fontId="4" fillId="0" borderId="0" applyFont="0" applyFill="0" applyBorder="0" applyAlignment="0" applyProtection="0"/>
    <xf numFmtId="0" fontId="10" fillId="0" borderId="0"/>
    <xf numFmtId="164"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6" fillId="0" borderId="0" applyFont="0" applyFill="0" applyBorder="0" applyAlignment="0" applyProtection="0"/>
    <xf numFmtId="43"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6" fillId="0" borderId="0" applyFont="0" applyFill="0" applyBorder="0" applyAlignment="0" applyProtection="0"/>
    <xf numFmtId="0" fontId="3" fillId="0" borderId="0"/>
    <xf numFmtId="0" fontId="6" fillId="0" borderId="0"/>
    <xf numFmtId="0" fontId="6" fillId="0" borderId="0"/>
    <xf numFmtId="0" fontId="6" fillId="0" borderId="0"/>
    <xf numFmtId="0" fontId="6" fillId="0" borderId="0"/>
    <xf numFmtId="0" fontId="25" fillId="0" borderId="0" applyNumberFormat="0" applyFill="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36" borderId="0" applyNumberFormat="0" applyBorder="0" applyAlignment="0" applyProtection="0"/>
    <xf numFmtId="0" fontId="15" fillId="10" borderId="0" applyNumberFormat="0" applyBorder="0" applyAlignment="0" applyProtection="0"/>
    <xf numFmtId="0" fontId="19" fillId="13" borderId="36" applyNumberFormat="0" applyAlignment="0" applyProtection="0"/>
    <xf numFmtId="0" fontId="21" fillId="14" borderId="39" applyNumberFormat="0" applyAlignment="0" applyProtection="0"/>
    <xf numFmtId="0" fontId="23" fillId="0" borderId="0" applyNumberFormat="0" applyFill="0" applyBorder="0" applyAlignment="0" applyProtection="0"/>
    <xf numFmtId="0" fontId="14" fillId="9" borderId="0" applyNumberFormat="0" applyBorder="0" applyAlignment="0" applyProtection="0"/>
    <xf numFmtId="0" fontId="11" fillId="0" borderId="33" applyNumberFormat="0" applyFill="0" applyAlignment="0" applyProtection="0"/>
    <xf numFmtId="0" fontId="12" fillId="0" borderId="34" applyNumberFormat="0" applyFill="0" applyAlignment="0" applyProtection="0"/>
    <xf numFmtId="0" fontId="13" fillId="0" borderId="35" applyNumberFormat="0" applyFill="0" applyAlignment="0" applyProtection="0"/>
    <xf numFmtId="0" fontId="13" fillId="0" borderId="0" applyNumberFormat="0" applyFill="0" applyBorder="0" applyAlignment="0" applyProtection="0"/>
    <xf numFmtId="0" fontId="17" fillId="12" borderId="36" applyNumberFormat="0" applyAlignment="0" applyProtection="0"/>
    <xf numFmtId="0" fontId="20" fillId="0" borderId="38" applyNumberFormat="0" applyFill="0" applyAlignment="0" applyProtection="0"/>
    <xf numFmtId="0" fontId="16" fillId="11" borderId="0" applyNumberFormat="0" applyBorder="0" applyAlignment="0" applyProtection="0"/>
    <xf numFmtId="0" fontId="4" fillId="15" borderId="40" applyNumberFormat="0" applyFont="0" applyAlignment="0" applyProtection="0"/>
    <xf numFmtId="0" fontId="18" fillId="13" borderId="37" applyNumberFormat="0" applyAlignment="0" applyProtection="0"/>
    <xf numFmtId="43" fontId="4" fillId="0" borderId="0" applyFont="0" applyFill="0" applyBorder="0" applyAlignment="0" applyProtection="0"/>
    <xf numFmtId="0" fontId="5" fillId="0" borderId="41" applyNumberFormat="0" applyFill="0" applyAlignment="0" applyProtection="0"/>
    <xf numFmtId="0" fontId="22" fillId="0" borderId="0" applyNumberForma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3" fillId="0" borderId="0"/>
    <xf numFmtId="0" fontId="26" fillId="0" borderId="0" applyNumberFormat="0" applyFill="0" applyBorder="0">
      <alignment horizontal="left" vertical="top"/>
      <protection locked="0"/>
    </xf>
    <xf numFmtId="43" fontId="3" fillId="0" borderId="0" applyFont="0" applyFill="0" applyBorder="0" applyAlignment="0" applyProtection="0"/>
    <xf numFmtId="0" fontId="6" fillId="0" borderId="0"/>
    <xf numFmtId="43" fontId="3" fillId="0" borderId="0" applyFont="0" applyFill="0" applyBorder="0" applyAlignment="0" applyProtection="0"/>
    <xf numFmtId="184" fontId="3" fillId="0" borderId="0" applyFont="0" applyFill="0" applyBorder="0" applyAlignment="0" applyProtection="0"/>
    <xf numFmtId="185" fontId="27"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28" fillId="0" borderId="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3" fillId="0" borderId="0"/>
    <xf numFmtId="9"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0" fontId="3" fillId="0" borderId="0"/>
    <xf numFmtId="43" fontId="4" fillId="0" borderId="0" applyFont="0" applyFill="0" applyBorder="0" applyAlignment="0" applyProtection="0"/>
    <xf numFmtId="0" fontId="2" fillId="0" borderId="0"/>
    <xf numFmtId="43" fontId="4" fillId="0" borderId="0" applyFont="0" applyFill="0" applyBorder="0" applyAlignment="0" applyProtection="0"/>
    <xf numFmtId="43" fontId="3" fillId="0" borderId="0" applyFont="0" applyFill="0" applyBorder="0" applyAlignment="0" applyProtection="0"/>
    <xf numFmtId="0" fontId="3" fillId="0" borderId="0"/>
    <xf numFmtId="172" fontId="6" fillId="0" borderId="0"/>
    <xf numFmtId="43" fontId="7" fillId="0" borderId="0" applyFont="0" applyFill="0" applyBorder="0" applyAlignment="0" applyProtection="0"/>
    <xf numFmtId="43" fontId="6" fillId="0" borderId="0" applyFont="0" applyFill="0" applyBorder="0" applyAlignment="0" applyProtection="0"/>
    <xf numFmtId="9" fontId="28"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cellStyleXfs>
  <cellXfs count="525">
    <xf numFmtId="0" fontId="0" fillId="0" borderId="0" xfId="0"/>
    <xf numFmtId="0" fontId="31" fillId="2" borderId="0" xfId="0" applyFont="1" applyFill="1" applyBorder="1" applyAlignment="1">
      <alignment vertical="center"/>
    </xf>
    <xf numFmtId="0" fontId="32" fillId="2" borderId="0" xfId="0" applyFont="1" applyFill="1" applyBorder="1" applyAlignment="1">
      <alignment vertical="center"/>
    </xf>
    <xf numFmtId="0" fontId="32" fillId="2" borderId="13" xfId="0" applyFont="1" applyFill="1" applyBorder="1" applyAlignment="1">
      <alignment vertical="center"/>
    </xf>
    <xf numFmtId="0" fontId="33" fillId="0" borderId="17" xfId="0" applyFont="1" applyFill="1" applyBorder="1" applyAlignment="1">
      <alignment vertical="center"/>
    </xf>
    <xf numFmtId="178" fontId="33" fillId="0" borderId="7" xfId="0" applyNumberFormat="1" applyFont="1" applyFill="1" applyBorder="1" applyAlignment="1">
      <alignment horizontal="center" vertical="center"/>
    </xf>
    <xf numFmtId="0" fontId="30" fillId="0" borderId="0" xfId="0" applyFont="1"/>
    <xf numFmtId="0" fontId="30" fillId="0" borderId="0" xfId="0" applyFont="1" applyBorder="1"/>
    <xf numFmtId="0" fontId="34" fillId="0" borderId="0" xfId="0" applyFont="1"/>
    <xf numFmtId="166" fontId="31" fillId="0" borderId="23" xfId="2" applyNumberFormat="1" applyFont="1" applyFill="1" applyBorder="1" applyAlignment="1">
      <alignment horizontal="center" vertical="center" wrapText="1"/>
    </xf>
    <xf numFmtId="166" fontId="33" fillId="0" borderId="0" xfId="2" applyNumberFormat="1" applyFont="1" applyFill="1" applyBorder="1" applyAlignment="1">
      <alignment horizontal="center" vertical="center" wrapText="1"/>
    </xf>
    <xf numFmtId="166" fontId="33" fillId="0" borderId="23" xfId="2" applyNumberFormat="1" applyFont="1" applyFill="1" applyBorder="1" applyAlignment="1">
      <alignment horizontal="center" vertical="center" wrapText="1"/>
    </xf>
    <xf numFmtId="166" fontId="30" fillId="0" borderId="0" xfId="0" applyNumberFormat="1" applyFont="1"/>
    <xf numFmtId="0" fontId="39" fillId="0" borderId="0" xfId="0" applyFont="1"/>
    <xf numFmtId="0" fontId="40" fillId="0" borderId="81" xfId="0" applyFont="1" applyFill="1" applyBorder="1" applyAlignment="1">
      <alignment horizontal="left" vertical="center"/>
    </xf>
    <xf numFmtId="0" fontId="41" fillId="0" borderId="59" xfId="0" applyFont="1" applyFill="1" applyBorder="1" applyAlignment="1">
      <alignment horizontal="left" vertical="center" indent="1"/>
    </xf>
    <xf numFmtId="0" fontId="40" fillId="0" borderId="23" xfId="0" applyFont="1" applyFill="1" applyBorder="1" applyAlignment="1">
      <alignment horizontal="left" vertical="center"/>
    </xf>
    <xf numFmtId="0" fontId="42" fillId="2" borderId="0" xfId="0" applyFont="1" applyFill="1" applyBorder="1" applyAlignment="1">
      <alignment vertical="center"/>
    </xf>
    <xf numFmtId="0" fontId="42" fillId="2" borderId="13" xfId="0" applyFont="1" applyFill="1" applyBorder="1" applyAlignment="1">
      <alignment vertical="center"/>
    </xf>
    <xf numFmtId="0" fontId="41" fillId="0" borderId="23" xfId="0" applyFont="1" applyFill="1" applyBorder="1" applyAlignment="1">
      <alignment horizontal="left" vertical="center" indent="1"/>
    </xf>
    <xf numFmtId="0" fontId="44" fillId="2" borderId="59" xfId="0" applyFont="1" applyFill="1" applyBorder="1" applyAlignment="1">
      <alignment horizontal="left" vertical="center" indent="2"/>
    </xf>
    <xf numFmtId="0" fontId="41" fillId="0" borderId="80" xfId="0" applyFont="1" applyFill="1" applyBorder="1" applyAlignment="1">
      <alignment horizontal="left" vertical="center" indent="1"/>
    </xf>
    <xf numFmtId="0" fontId="44" fillId="2" borderId="21" xfId="0" applyFont="1" applyFill="1" applyBorder="1" applyAlignment="1">
      <alignment horizontal="left" vertical="center" indent="2"/>
    </xf>
    <xf numFmtId="0" fontId="41" fillId="0" borderId="82" xfId="0" applyFont="1" applyFill="1" applyBorder="1" applyAlignment="1">
      <alignment horizontal="left" vertical="center" indent="1"/>
    </xf>
    <xf numFmtId="0" fontId="40" fillId="0" borderId="86" xfId="0" applyFont="1" applyFill="1" applyBorder="1" applyAlignment="1">
      <alignment horizontal="left" vertical="center"/>
    </xf>
    <xf numFmtId="0" fontId="41" fillId="0" borderId="86" xfId="0" applyFont="1" applyFill="1" applyBorder="1" applyAlignment="1">
      <alignment horizontal="left" vertical="center" indent="1"/>
    </xf>
    <xf numFmtId="0" fontId="45" fillId="0" borderId="52" xfId="0" applyFont="1" applyFill="1" applyBorder="1" applyAlignment="1">
      <alignment horizontal="left" vertical="center" indent="2"/>
    </xf>
    <xf numFmtId="0" fontId="41" fillId="0" borderId="23" xfId="0" applyFont="1" applyFill="1" applyBorder="1" applyAlignment="1">
      <alignment horizontal="left" vertical="center" indent="2"/>
    </xf>
    <xf numFmtId="166" fontId="42" fillId="2" borderId="0" xfId="0" applyNumberFormat="1" applyFont="1" applyFill="1" applyBorder="1" applyAlignment="1">
      <alignment vertical="center"/>
    </xf>
    <xf numFmtId="0" fontId="32" fillId="2" borderId="0" xfId="0" applyFont="1" applyFill="1" applyBorder="1" applyAlignment="1">
      <alignment horizontal="center" vertical="center"/>
    </xf>
    <xf numFmtId="166" fontId="32" fillId="2" borderId="0" xfId="0" applyNumberFormat="1" applyFont="1" applyFill="1" applyBorder="1" applyAlignment="1">
      <alignment horizontal="center" vertical="center"/>
    </xf>
    <xf numFmtId="171" fontId="32" fillId="2" borderId="0" xfId="0" applyNumberFormat="1" applyFont="1" applyFill="1" applyBorder="1" applyAlignment="1">
      <alignment vertical="center"/>
    </xf>
    <xf numFmtId="170" fontId="32" fillId="2" borderId="0" xfId="0" applyNumberFormat="1" applyFont="1" applyFill="1" applyBorder="1" applyAlignment="1">
      <alignment horizontal="center" vertical="center"/>
    </xf>
    <xf numFmtId="0" fontId="44" fillId="2" borderId="21" xfId="0" applyFont="1" applyFill="1" applyBorder="1" applyAlignment="1">
      <alignment horizontal="left" vertical="center" indent="1"/>
    </xf>
    <xf numFmtId="0" fontId="41" fillId="0" borderId="82" xfId="0" applyFont="1" applyFill="1" applyBorder="1" applyAlignment="1">
      <alignment horizontal="left" vertical="center" indent="2"/>
    </xf>
    <xf numFmtId="0" fontId="41" fillId="0" borderId="86" xfId="0" applyFont="1" applyFill="1" applyBorder="1" applyAlignment="1">
      <alignment horizontal="left" vertical="center" indent="2"/>
    </xf>
    <xf numFmtId="0" fontId="45" fillId="0" borderId="52" xfId="0" applyFont="1" applyFill="1" applyBorder="1" applyAlignment="1">
      <alignment horizontal="left" vertical="center" indent="1"/>
    </xf>
    <xf numFmtId="0" fontId="45" fillId="0" borderId="0" xfId="0" applyFont="1" applyFill="1" applyBorder="1" applyAlignment="1">
      <alignment horizontal="left" vertical="center" indent="1"/>
    </xf>
    <xf numFmtId="0" fontId="40" fillId="0" borderId="80" xfId="0" applyFont="1" applyFill="1" applyBorder="1" applyAlignment="1">
      <alignment horizontal="left" vertical="center"/>
    </xf>
    <xf numFmtId="0" fontId="40" fillId="0" borderId="90" xfId="0" applyFont="1" applyFill="1" applyBorder="1" applyAlignment="1">
      <alignment horizontal="left" vertical="center"/>
    </xf>
    <xf numFmtId="166" fontId="33" fillId="0" borderId="7" xfId="2" applyNumberFormat="1" applyFont="1" applyFill="1" applyBorder="1" applyAlignment="1">
      <alignment horizontal="center" vertical="center" wrapText="1"/>
    </xf>
    <xf numFmtId="0" fontId="40" fillId="0" borderId="0" xfId="0" applyFont="1" applyFill="1" applyBorder="1" applyAlignment="1">
      <alignment horizontal="left" vertical="center"/>
    </xf>
    <xf numFmtId="176" fontId="42" fillId="0" borderId="0" xfId="0" applyNumberFormat="1" applyFont="1" applyFill="1" applyBorder="1" applyAlignment="1">
      <alignment horizontal="centerContinuous" vertical="center" wrapText="1"/>
    </xf>
    <xf numFmtId="0" fontId="32" fillId="2" borderId="0" xfId="0" applyFont="1" applyFill="1" applyBorder="1" applyAlignment="1">
      <alignment horizontal="centerContinuous" vertical="center"/>
    </xf>
    <xf numFmtId="1" fontId="47" fillId="0" borderId="7" xfId="0" applyNumberFormat="1" applyFont="1" applyFill="1" applyBorder="1" applyAlignment="1">
      <alignment horizontal="center" vertical="center"/>
    </xf>
    <xf numFmtId="166" fontId="33" fillId="0" borderId="19" xfId="2" applyNumberFormat="1" applyFont="1" applyFill="1" applyBorder="1" applyAlignment="1">
      <alignment horizontal="center" vertical="center" wrapText="1"/>
    </xf>
    <xf numFmtId="0" fontId="50" fillId="0" borderId="22" xfId="0" applyFont="1" applyFill="1" applyBorder="1" applyAlignment="1">
      <alignment horizontal="left" vertical="center" indent="3"/>
    </xf>
    <xf numFmtId="166" fontId="49" fillId="0" borderId="23" xfId="2" applyNumberFormat="1" applyFont="1" applyFill="1" applyBorder="1" applyAlignment="1">
      <alignment horizontal="center" vertical="center" wrapText="1"/>
    </xf>
    <xf numFmtId="0" fontId="30" fillId="0" borderId="0" xfId="0" applyFont="1" applyFill="1"/>
    <xf numFmtId="187" fontId="30" fillId="0" borderId="0" xfId="0" applyNumberFormat="1" applyFont="1" applyFill="1" applyBorder="1"/>
    <xf numFmtId="0" fontId="30" fillId="0" borderId="0" xfId="0" applyFont="1" applyFill="1" applyBorder="1"/>
    <xf numFmtId="0" fontId="34" fillId="0" borderId="0" xfId="0" applyFont="1" applyFill="1"/>
    <xf numFmtId="0" fontId="51" fillId="0" borderId="0" xfId="0" applyFont="1" applyAlignment="1">
      <alignment horizontal="center" wrapText="1"/>
    </xf>
    <xf numFmtId="0" fontId="35" fillId="0" borderId="22" xfId="0" applyFont="1" applyFill="1" applyBorder="1" applyAlignment="1">
      <alignment horizontal="left" vertical="center" indent="2"/>
    </xf>
    <xf numFmtId="0" fontId="31" fillId="0" borderId="0" xfId="0" applyFont="1" applyFill="1" applyBorder="1" applyAlignment="1">
      <alignment vertical="center"/>
    </xf>
    <xf numFmtId="0" fontId="38" fillId="0" borderId="50" xfId="0" applyFont="1" applyFill="1" applyBorder="1" applyAlignment="1">
      <alignment horizontal="left" vertical="center"/>
    </xf>
    <xf numFmtId="166" fontId="33" fillId="0" borderId="50" xfId="2" applyNumberFormat="1" applyFont="1" applyFill="1" applyBorder="1" applyAlignment="1">
      <alignment horizontal="center" vertical="center" wrapText="1"/>
    </xf>
    <xf numFmtId="169" fontId="31" fillId="0" borderId="0" xfId="1" applyNumberFormat="1" applyFont="1" applyFill="1" applyBorder="1" applyAlignment="1">
      <alignment vertical="center"/>
    </xf>
    <xf numFmtId="0" fontId="54" fillId="0" borderId="0" xfId="0" applyFont="1" applyFill="1" applyBorder="1" applyAlignment="1">
      <alignment horizontal="left" vertical="center"/>
    </xf>
    <xf numFmtId="165" fontId="55" fillId="0" borderId="0" xfId="2" applyNumberFormat="1" applyFont="1" applyFill="1" applyBorder="1" applyAlignment="1">
      <alignment horizontal="center" vertical="center" wrapText="1"/>
    </xf>
    <xf numFmtId="166" fontId="55" fillId="0" borderId="0" xfId="2" applyNumberFormat="1" applyFont="1" applyFill="1" applyBorder="1" applyAlignment="1">
      <alignment horizontal="center" vertical="center" wrapText="1"/>
    </xf>
    <xf numFmtId="0" fontId="39" fillId="0" borderId="0" xfId="0" applyFont="1" applyBorder="1"/>
    <xf numFmtId="2" fontId="33" fillId="8" borderId="7" xfId="0" applyNumberFormat="1" applyFont="1" applyFill="1" applyBorder="1" applyAlignment="1">
      <alignment horizontal="center" vertical="center" wrapText="1"/>
    </xf>
    <xf numFmtId="0" fontId="38" fillId="0" borderId="18" xfId="0" applyFont="1" applyFill="1" applyBorder="1" applyAlignment="1">
      <alignment horizontal="left" vertical="center" indent="1"/>
    </xf>
    <xf numFmtId="167" fontId="33" fillId="8" borderId="21" xfId="1" applyNumberFormat="1" applyFont="1" applyFill="1" applyBorder="1" applyAlignment="1">
      <alignment horizontal="center" vertical="center" wrapText="1"/>
    </xf>
    <xf numFmtId="165" fontId="39" fillId="0" borderId="0" xfId="0" applyNumberFormat="1" applyFont="1"/>
    <xf numFmtId="167" fontId="31" fillId="8" borderId="29" xfId="1" applyNumberFormat="1" applyFont="1" applyFill="1" applyBorder="1" applyAlignment="1">
      <alignment horizontal="center" vertical="center" wrapText="1"/>
    </xf>
    <xf numFmtId="0" fontId="38" fillId="0" borderId="22" xfId="0" applyFont="1" applyFill="1" applyBorder="1" applyAlignment="1">
      <alignment horizontal="left" vertical="center" indent="1"/>
    </xf>
    <xf numFmtId="167" fontId="33" fillId="8" borderId="29" xfId="1" applyNumberFormat="1" applyFont="1" applyFill="1" applyBorder="1" applyAlignment="1">
      <alignment horizontal="center" vertical="center" wrapText="1"/>
    </xf>
    <xf numFmtId="0" fontId="35" fillId="0" borderId="22" xfId="0" applyFont="1" applyFill="1" applyBorder="1" applyAlignment="1">
      <alignment horizontal="left" vertical="center" indent="3"/>
    </xf>
    <xf numFmtId="0" fontId="38" fillId="0" borderId="3" xfId="0" applyFont="1" applyFill="1" applyBorder="1" applyAlignment="1">
      <alignment horizontal="left" vertical="center" indent="1"/>
    </xf>
    <xf numFmtId="167" fontId="33" fillId="8" borderId="46" xfId="1" applyNumberFormat="1" applyFont="1" applyFill="1" applyBorder="1" applyAlignment="1">
      <alignment horizontal="center" vertical="center" wrapText="1"/>
    </xf>
    <xf numFmtId="0" fontId="35" fillId="8" borderId="55" xfId="0" applyFont="1" applyFill="1" applyBorder="1" applyAlignment="1">
      <alignment horizontal="left" vertical="center" indent="2"/>
    </xf>
    <xf numFmtId="166" fontId="31" fillId="8" borderId="57" xfId="2" applyNumberFormat="1" applyFont="1" applyFill="1" applyBorder="1" applyAlignment="1">
      <alignment horizontal="center" vertical="center" wrapText="1"/>
    </xf>
    <xf numFmtId="167" fontId="31" fillId="8" borderId="57" xfId="1" applyNumberFormat="1" applyFont="1" applyFill="1" applyBorder="1" applyAlignment="1">
      <alignment horizontal="center" vertical="center" wrapText="1"/>
    </xf>
    <xf numFmtId="167" fontId="31" fillId="8" borderId="56" xfId="1" applyNumberFormat="1" applyFont="1" applyFill="1" applyBorder="1" applyAlignment="1">
      <alignment horizontal="center" vertical="center" wrapText="1"/>
    </xf>
    <xf numFmtId="0" fontId="38" fillId="8" borderId="76" xfId="0" applyFont="1" applyFill="1" applyBorder="1" applyAlignment="1">
      <alignment horizontal="left" vertical="center" indent="1"/>
    </xf>
    <xf numFmtId="166" fontId="33" fillId="8" borderId="77" xfId="2" applyNumberFormat="1" applyFont="1" applyFill="1" applyBorder="1" applyAlignment="1">
      <alignment horizontal="center" vertical="center" wrapText="1"/>
    </xf>
    <xf numFmtId="167" fontId="33" fillId="8" borderId="77" xfId="1" applyNumberFormat="1" applyFont="1" applyFill="1" applyBorder="1" applyAlignment="1">
      <alignment horizontal="center" vertical="center" wrapText="1"/>
    </xf>
    <xf numFmtId="167" fontId="33" fillId="8" borderId="78" xfId="1" applyNumberFormat="1" applyFont="1" applyFill="1" applyBorder="1" applyAlignment="1">
      <alignment horizontal="center" vertical="center" wrapText="1"/>
    </xf>
    <xf numFmtId="0" fontId="35" fillId="8" borderId="76" xfId="0" applyFont="1" applyFill="1" applyBorder="1" applyAlignment="1">
      <alignment horizontal="left" vertical="center" indent="1"/>
    </xf>
    <xf numFmtId="166" fontId="31" fillId="8" borderId="77" xfId="2" applyNumberFormat="1" applyFont="1" applyFill="1" applyBorder="1" applyAlignment="1">
      <alignment horizontal="center" vertical="center" wrapText="1"/>
    </xf>
    <xf numFmtId="167" fontId="31" fillId="8" borderId="77" xfId="1" applyNumberFormat="1" applyFont="1" applyFill="1" applyBorder="1" applyAlignment="1">
      <alignment horizontal="center" vertical="center" wrapText="1"/>
    </xf>
    <xf numFmtId="167" fontId="31" fillId="8" borderId="78" xfId="1" applyNumberFormat="1" applyFont="1" applyFill="1" applyBorder="1" applyAlignment="1">
      <alignment horizontal="center" vertical="center" wrapText="1"/>
    </xf>
    <xf numFmtId="0" fontId="38" fillId="8" borderId="76" xfId="0" quotePrefix="1" applyFont="1" applyFill="1" applyBorder="1" applyAlignment="1">
      <alignment horizontal="left" vertical="center" indent="1"/>
    </xf>
    <xf numFmtId="0" fontId="36" fillId="8" borderId="52" xfId="0" applyFont="1" applyFill="1" applyBorder="1" applyAlignment="1">
      <alignment horizontal="left" vertical="center" indent="1"/>
    </xf>
    <xf numFmtId="168" fontId="37" fillId="8" borderId="54" xfId="2" applyNumberFormat="1" applyFont="1" applyFill="1" applyBorder="1" applyAlignment="1">
      <alignment horizontal="center" vertical="center" wrapText="1"/>
    </xf>
    <xf numFmtId="179" fontId="37" fillId="8" borderId="54" xfId="1" applyNumberFormat="1" applyFont="1" applyFill="1" applyBorder="1" applyAlignment="1">
      <alignment horizontal="center" vertical="center" wrapText="1"/>
    </xf>
    <xf numFmtId="179" fontId="37" fillId="8" borderId="53" xfId="1" applyNumberFormat="1" applyFont="1" applyFill="1" applyBorder="1" applyAlignment="1">
      <alignment horizontal="center" vertical="center" wrapText="1"/>
    </xf>
    <xf numFmtId="167" fontId="31" fillId="8" borderId="60" xfId="1" applyNumberFormat="1" applyFont="1" applyFill="1" applyBorder="1" applyAlignment="1">
      <alignment horizontal="center" vertical="center" wrapText="1"/>
    </xf>
    <xf numFmtId="0" fontId="36" fillId="0" borderId="17" xfId="0" applyFont="1" applyFill="1" applyBorder="1" applyAlignment="1">
      <alignment horizontal="left" vertical="center" indent="2"/>
    </xf>
    <xf numFmtId="183" fontId="37" fillId="0" borderId="7" xfId="2" applyNumberFormat="1" applyFont="1" applyFill="1" applyBorder="1" applyAlignment="1">
      <alignment horizontal="center" vertical="center" wrapText="1"/>
    </xf>
    <xf numFmtId="179" fontId="37" fillId="8" borderId="49" xfId="1" applyNumberFormat="1" applyFont="1" applyFill="1" applyBorder="1" applyAlignment="1">
      <alignment horizontal="center" vertical="center" wrapText="1"/>
    </xf>
    <xf numFmtId="0" fontId="48" fillId="0" borderId="0" xfId="0" applyFont="1" applyFill="1" applyBorder="1" applyAlignment="1">
      <alignment horizontal="left" vertical="center"/>
    </xf>
    <xf numFmtId="180" fontId="47" fillId="0" borderId="0" xfId="1" applyNumberFormat="1" applyFont="1" applyFill="1" applyBorder="1" applyAlignment="1">
      <alignment horizontal="center" vertical="center" wrapText="1"/>
    </xf>
    <xf numFmtId="189" fontId="31" fillId="2" borderId="0" xfId="0" applyNumberFormat="1" applyFont="1" applyFill="1" applyBorder="1" applyAlignment="1">
      <alignment vertical="center"/>
    </xf>
    <xf numFmtId="0" fontId="46" fillId="0" borderId="0" xfId="0" applyFont="1"/>
    <xf numFmtId="0" fontId="57" fillId="0" borderId="0" xfId="0" applyFont="1" applyAlignment="1">
      <alignment horizontal="center" vertical="center" textRotation="90" wrapText="1"/>
    </xf>
    <xf numFmtId="0" fontId="57" fillId="0" borderId="0" xfId="0" applyFont="1" applyBorder="1" applyAlignment="1">
      <alignment horizontal="center" vertical="center" textRotation="90" wrapText="1"/>
    </xf>
    <xf numFmtId="0" fontId="57" fillId="0" borderId="54" xfId="0" applyFont="1" applyBorder="1" applyAlignment="1">
      <alignment vertical="center" textRotation="90" wrapText="1"/>
    </xf>
    <xf numFmtId="0" fontId="58" fillId="0" borderId="70" xfId="0" applyFont="1" applyBorder="1" applyAlignment="1">
      <alignment vertical="center" wrapText="1"/>
    </xf>
    <xf numFmtId="171" fontId="58" fillId="0" borderId="70" xfId="0" applyNumberFormat="1" applyFont="1" applyBorder="1" applyAlignment="1">
      <alignment horizontal="center" vertical="center"/>
    </xf>
    <xf numFmtId="0" fontId="57" fillId="0" borderId="0" xfId="0" applyFont="1" applyAlignment="1">
      <alignment horizontal="left" vertical="center" wrapText="1" indent="1"/>
    </xf>
    <xf numFmtId="170" fontId="57" fillId="0" borderId="0" xfId="0" applyNumberFormat="1" applyFont="1" applyAlignment="1">
      <alignment horizontal="center" vertical="center"/>
    </xf>
    <xf numFmtId="0" fontId="57" fillId="0" borderId="0" xfId="0" applyFont="1" applyAlignment="1">
      <alignment horizontal="left" vertical="center" wrapText="1" indent="2"/>
    </xf>
    <xf numFmtId="0" fontId="34" fillId="0" borderId="0" xfId="0" applyFont="1" applyAlignment="1">
      <alignment vertical="center" wrapText="1"/>
    </xf>
    <xf numFmtId="0" fontId="34" fillId="0" borderId="0" xfId="0" applyFont="1" applyAlignment="1">
      <alignment vertical="center"/>
    </xf>
    <xf numFmtId="0" fontId="56" fillId="0" borderId="0" xfId="0" applyFont="1"/>
    <xf numFmtId="176" fontId="47" fillId="0" borderId="0" xfId="0" applyNumberFormat="1" applyFont="1" applyFill="1" applyBorder="1" applyAlignment="1">
      <alignment horizontal="center" vertical="center"/>
    </xf>
    <xf numFmtId="0" fontId="47" fillId="0" borderId="17" xfId="0" applyFont="1" applyFill="1" applyBorder="1" applyAlignment="1">
      <alignment vertical="center"/>
    </xf>
    <xf numFmtId="178" fontId="47" fillId="0" borderId="7" xfId="0" applyNumberFormat="1" applyFont="1" applyFill="1" applyBorder="1" applyAlignment="1">
      <alignment horizontal="center" vertical="center"/>
    </xf>
    <xf numFmtId="2" fontId="47" fillId="8" borderId="7" xfId="0" applyNumberFormat="1" applyFont="1" applyFill="1" applyBorder="1" applyAlignment="1">
      <alignment horizontal="center" vertical="center" wrapText="1"/>
    </xf>
    <xf numFmtId="0" fontId="50" fillId="0" borderId="22" xfId="0" applyFont="1" applyFill="1" applyBorder="1" applyAlignment="1">
      <alignment horizontal="left" vertical="center" indent="1"/>
    </xf>
    <xf numFmtId="167" fontId="49" fillId="8" borderId="29" xfId="1" applyNumberFormat="1" applyFont="1" applyFill="1" applyBorder="1" applyAlignment="1">
      <alignment horizontal="center" vertical="center" wrapText="1"/>
    </xf>
    <xf numFmtId="0" fontId="48" fillId="0" borderId="22" xfId="0" applyFont="1" applyFill="1" applyBorder="1" applyAlignment="1">
      <alignment horizontal="left" vertical="center"/>
    </xf>
    <xf numFmtId="166" fontId="47" fillId="0" borderId="23" xfId="2" applyNumberFormat="1" applyFont="1" applyFill="1" applyBorder="1" applyAlignment="1">
      <alignment horizontal="center" vertical="center" wrapText="1"/>
    </xf>
    <xf numFmtId="167" fontId="47" fillId="8" borderId="29" xfId="1" applyNumberFormat="1" applyFont="1" applyFill="1" applyBorder="1" applyAlignment="1">
      <alignment horizontal="center" vertical="center" wrapText="1"/>
    </xf>
    <xf numFmtId="0" fontId="50" fillId="0" borderId="3" xfId="0" applyFont="1" applyFill="1" applyBorder="1" applyAlignment="1">
      <alignment horizontal="left" vertical="center" indent="1"/>
    </xf>
    <xf numFmtId="166" fontId="49" fillId="0" borderId="0" xfId="2" applyNumberFormat="1" applyFont="1" applyFill="1" applyBorder="1" applyAlignment="1">
      <alignment horizontal="center" vertical="center" wrapText="1"/>
    </xf>
    <xf numFmtId="167" fontId="49" fillId="8" borderId="46" xfId="1" applyNumberFormat="1" applyFont="1" applyFill="1" applyBorder="1" applyAlignment="1">
      <alignment horizontal="center" vertical="center" wrapText="1"/>
    </xf>
    <xf numFmtId="0" fontId="48" fillId="0" borderId="91" xfId="0" applyFont="1" applyFill="1" applyBorder="1" applyAlignment="1">
      <alignment horizontal="left" vertical="center"/>
    </xf>
    <xf numFmtId="166" fontId="47" fillId="0" borderId="92" xfId="2" applyNumberFormat="1" applyFont="1" applyFill="1" applyBorder="1" applyAlignment="1">
      <alignment horizontal="center" vertical="center" wrapText="1"/>
    </xf>
    <xf numFmtId="167" fontId="47" fillId="8" borderId="92" xfId="1" applyNumberFormat="1" applyFont="1" applyFill="1" applyBorder="1" applyAlignment="1">
      <alignment horizontal="center" vertical="center" wrapText="1"/>
    </xf>
    <xf numFmtId="170" fontId="49" fillId="0" borderId="23" xfId="2" applyNumberFormat="1" applyFont="1" applyFill="1" applyBorder="1" applyAlignment="1">
      <alignment horizontal="center" vertical="center" wrapText="1"/>
    </xf>
    <xf numFmtId="167" fontId="49" fillId="0" borderId="60" xfId="1" applyNumberFormat="1" applyFont="1" applyFill="1" applyBorder="1" applyAlignment="1">
      <alignment horizontal="center" vertical="center" wrapText="1"/>
    </xf>
    <xf numFmtId="165" fontId="49" fillId="0" borderId="23" xfId="2" applyNumberFormat="1" applyFont="1" applyFill="1" applyBorder="1" applyAlignment="1">
      <alignment horizontal="center" vertical="center" wrapText="1"/>
    </xf>
    <xf numFmtId="170" fontId="47" fillId="0" borderId="23" xfId="2" applyNumberFormat="1" applyFont="1" applyFill="1" applyBorder="1" applyAlignment="1">
      <alignment horizontal="center" vertical="center" wrapText="1"/>
    </xf>
    <xf numFmtId="172" fontId="31" fillId="0" borderId="0" xfId="4" applyFont="1" applyFill="1" applyBorder="1"/>
    <xf numFmtId="172" fontId="31" fillId="0" borderId="0" xfId="4" applyFont="1" applyFill="1" applyBorder="1" applyAlignment="1">
      <alignment vertical="center"/>
    </xf>
    <xf numFmtId="172" fontId="60" fillId="0" borderId="0" xfId="4" applyFont="1" applyFill="1" applyBorder="1"/>
    <xf numFmtId="173" fontId="31" fillId="0" borderId="0" xfId="6" applyNumberFormat="1" applyFont="1" applyFill="1" applyBorder="1" applyAlignment="1">
      <alignment vertical="center"/>
    </xf>
    <xf numFmtId="0" fontId="33" fillId="0" borderId="17" xfId="0" applyFont="1" applyFill="1" applyBorder="1" applyAlignment="1">
      <alignment horizontal="center" vertical="center"/>
    </xf>
    <xf numFmtId="174" fontId="33" fillId="0" borderId="7" xfId="0" applyNumberFormat="1" applyFont="1" applyFill="1" applyBorder="1" applyAlignment="1">
      <alignment horizontal="center" vertical="center"/>
    </xf>
    <xf numFmtId="49" fontId="61" fillId="0" borderId="0" xfId="4" applyNumberFormat="1" applyFont="1" applyFill="1" applyBorder="1" applyAlignment="1">
      <alignment vertical="center"/>
    </xf>
    <xf numFmtId="173" fontId="61" fillId="0" borderId="0" xfId="4" applyNumberFormat="1" applyFont="1" applyFill="1" applyBorder="1" applyAlignment="1">
      <alignment horizontal="center" vertical="center" wrapText="1"/>
    </xf>
    <xf numFmtId="173" fontId="35" fillId="0" borderId="0" xfId="3" applyNumberFormat="1" applyFont="1" applyFill="1" applyBorder="1" applyAlignment="1">
      <alignment horizontal="center" vertical="center" wrapText="1"/>
    </xf>
    <xf numFmtId="173" fontId="35" fillId="0" borderId="0" xfId="3" applyNumberFormat="1" applyFont="1" applyFill="1" applyBorder="1" applyAlignment="1">
      <alignment horizontal="center" vertical="center"/>
    </xf>
    <xf numFmtId="172" fontId="31" fillId="0" borderId="0" xfId="4" applyFont="1" applyFill="1" applyBorder="1" applyAlignment="1"/>
    <xf numFmtId="172" fontId="62" fillId="0" borderId="0" xfId="4" applyFont="1" applyFill="1" applyBorder="1" applyAlignment="1">
      <alignment vertical="center"/>
    </xf>
    <xf numFmtId="173" fontId="38" fillId="0" borderId="0" xfId="3" applyNumberFormat="1" applyFont="1" applyFill="1" applyBorder="1" applyAlignment="1">
      <alignment horizontal="center" vertical="center" wrapText="1"/>
    </xf>
    <xf numFmtId="172" fontId="63" fillId="0" borderId="0" xfId="4" applyFont="1" applyFill="1" applyBorder="1" applyAlignment="1">
      <alignment vertical="center"/>
    </xf>
    <xf numFmtId="172" fontId="38" fillId="0" borderId="0" xfId="4" applyFont="1" applyFill="1" applyBorder="1" applyAlignment="1">
      <alignment horizontal="left" vertical="center" wrapText="1"/>
    </xf>
    <xf numFmtId="172" fontId="37" fillId="0" borderId="0" xfId="5" applyFont="1" applyFill="1" applyBorder="1" applyAlignment="1">
      <alignment horizontal="right" vertical="center"/>
    </xf>
    <xf numFmtId="0" fontId="38" fillId="0" borderId="7" xfId="0" applyFont="1" applyFill="1" applyBorder="1" applyAlignment="1">
      <alignment horizontal="left" vertical="center"/>
    </xf>
    <xf numFmtId="172" fontId="31" fillId="0" borderId="5" xfId="4" applyFont="1" applyFill="1" applyBorder="1"/>
    <xf numFmtId="172" fontId="60" fillId="0" borderId="5" xfId="4" applyFont="1" applyFill="1" applyBorder="1" applyAlignment="1">
      <alignment vertical="center"/>
    </xf>
    <xf numFmtId="172" fontId="64" fillId="0" borderId="0" xfId="4" applyFont="1" applyFill="1" applyBorder="1" applyAlignment="1">
      <alignment horizontal="left" vertical="center" wrapText="1"/>
    </xf>
    <xf numFmtId="4" fontId="35" fillId="0" borderId="0" xfId="4" applyNumberFormat="1" applyFont="1" applyFill="1" applyBorder="1" applyAlignment="1">
      <alignment horizontal="center" vertical="center" wrapText="1"/>
    </xf>
    <xf numFmtId="175" fontId="65" fillId="0" borderId="0" xfId="4" applyNumberFormat="1" applyFont="1" applyFill="1" applyBorder="1" applyAlignment="1">
      <alignment vertical="center"/>
    </xf>
    <xf numFmtId="3" fontId="31" fillId="0" borderId="0" xfId="4" applyNumberFormat="1" applyFont="1" applyFill="1" applyBorder="1"/>
    <xf numFmtId="3" fontId="31" fillId="0" borderId="0" xfId="4" applyNumberFormat="1" applyFont="1" applyFill="1" applyBorder="1" applyAlignment="1">
      <alignment vertical="center"/>
    </xf>
    <xf numFmtId="0" fontId="34" fillId="0" borderId="0" xfId="0" applyFont="1" applyFill="1" applyBorder="1" applyAlignment="1">
      <alignment wrapText="1"/>
    </xf>
    <xf numFmtId="0" fontId="33" fillId="2" borderId="0" xfId="0" applyFont="1" applyFill="1"/>
    <xf numFmtId="0" fontId="66" fillId="0" borderId="1" xfId="0" applyFont="1" applyBorder="1" applyAlignment="1">
      <alignment horizontal="left" vertical="center" wrapText="1"/>
    </xf>
    <xf numFmtId="173" fontId="31" fillId="2" borderId="0" xfId="6" applyNumberFormat="1" applyFont="1" applyFill="1" applyBorder="1" applyAlignment="1">
      <alignment vertical="center"/>
    </xf>
    <xf numFmtId="0" fontId="33" fillId="3" borderId="6" xfId="0" applyFont="1" applyFill="1" applyBorder="1" applyAlignment="1">
      <alignment wrapText="1"/>
    </xf>
    <xf numFmtId="174" fontId="33" fillId="3" borderId="6" xfId="0" applyNumberFormat="1" applyFont="1" applyFill="1" applyBorder="1" applyAlignment="1">
      <alignment horizontal="center" vertical="center"/>
    </xf>
    <xf numFmtId="174" fontId="33" fillId="2" borderId="15" xfId="0" applyNumberFormat="1" applyFont="1" applyFill="1" applyBorder="1" applyAlignment="1">
      <alignment horizontal="center" vertical="center"/>
    </xf>
    <xf numFmtId="177" fontId="39" fillId="0" borderId="0" xfId="0" applyNumberFormat="1" applyFont="1" applyAlignment="1">
      <alignment horizontal="center"/>
    </xf>
    <xf numFmtId="0" fontId="38" fillId="4" borderId="1" xfId="0" applyFont="1" applyFill="1" applyBorder="1" applyAlignment="1">
      <alignment vertical="center" wrapText="1"/>
    </xf>
    <xf numFmtId="166" fontId="33" fillId="4" borderId="1" xfId="2" applyNumberFormat="1" applyFont="1" applyFill="1" applyBorder="1" applyAlignment="1">
      <alignment horizontal="center" vertical="center" wrapText="1"/>
    </xf>
    <xf numFmtId="166" fontId="33" fillId="2" borderId="14" xfId="2" applyNumberFormat="1" applyFont="1" applyFill="1" applyBorder="1" applyAlignment="1">
      <alignment horizontal="center" vertical="center" wrapText="1"/>
    </xf>
    <xf numFmtId="0" fontId="52" fillId="0" borderId="3" xfId="0" applyFont="1" applyFill="1" applyBorder="1" applyAlignment="1">
      <alignment vertical="center" wrapText="1"/>
    </xf>
    <xf numFmtId="173" fontId="53" fillId="0" borderId="2" xfId="9" applyNumberFormat="1" applyFont="1" applyFill="1" applyBorder="1" applyAlignment="1">
      <alignment horizontal="right"/>
    </xf>
    <xf numFmtId="173" fontId="33" fillId="2" borderId="13" xfId="9" applyNumberFormat="1" applyFont="1" applyFill="1" applyBorder="1" applyAlignment="1"/>
    <xf numFmtId="0" fontId="35" fillId="5" borderId="1" xfId="0" applyFont="1" applyFill="1" applyBorder="1" applyAlignment="1">
      <alignment horizontal="left" vertical="center" wrapText="1"/>
    </xf>
    <xf numFmtId="166" fontId="31" fillId="5" borderId="1" xfId="2" applyNumberFormat="1" applyFont="1" applyFill="1" applyBorder="1" applyAlignment="1">
      <alignment horizontal="center" vertical="center" wrapText="1"/>
    </xf>
    <xf numFmtId="166" fontId="31" fillId="2" borderId="14" xfId="2" applyNumberFormat="1" applyFont="1" applyFill="1" applyBorder="1" applyAlignment="1">
      <alignment horizontal="center" vertical="center" wrapText="1"/>
    </xf>
    <xf numFmtId="0" fontId="34" fillId="0" borderId="3" xfId="0" applyFont="1" applyFill="1" applyBorder="1" applyAlignment="1">
      <alignment wrapText="1"/>
    </xf>
    <xf numFmtId="173" fontId="34" fillId="0" borderId="2" xfId="9" applyNumberFormat="1" applyFont="1" applyFill="1" applyBorder="1" applyAlignment="1"/>
    <xf numFmtId="173" fontId="52" fillId="0" borderId="2" xfId="9" applyNumberFormat="1" applyFont="1" applyFill="1" applyBorder="1" applyAlignment="1">
      <alignment horizontal="right"/>
    </xf>
    <xf numFmtId="173" fontId="33" fillId="2" borderId="13" xfId="9" applyNumberFormat="1" applyFont="1" applyFill="1" applyBorder="1" applyAlignment="1">
      <alignment horizontal="right"/>
    </xf>
    <xf numFmtId="0" fontId="53" fillId="0" borderId="3" xfId="0" applyFont="1" applyFill="1" applyBorder="1" applyAlignment="1">
      <alignment vertical="center" wrapText="1"/>
    </xf>
    <xf numFmtId="0" fontId="31" fillId="5" borderId="1" xfId="0" applyFont="1" applyFill="1" applyBorder="1" applyAlignment="1">
      <alignment horizontal="left" vertical="center" wrapText="1"/>
    </xf>
    <xf numFmtId="0" fontId="39" fillId="0" borderId="3" xfId="0" applyFont="1" applyBorder="1" applyAlignment="1">
      <alignment wrapText="1"/>
    </xf>
    <xf numFmtId="0" fontId="39" fillId="0" borderId="2" xfId="0" applyFont="1" applyBorder="1"/>
    <xf numFmtId="0" fontId="39" fillId="2" borderId="13" xfId="0" applyFont="1" applyFill="1" applyBorder="1"/>
    <xf numFmtId="0" fontId="35" fillId="5" borderId="4" xfId="0" applyFont="1" applyFill="1" applyBorder="1" applyAlignment="1">
      <alignment horizontal="left" vertical="center" wrapText="1"/>
    </xf>
    <xf numFmtId="166" fontId="31" fillId="5" borderId="4" xfId="2" applyNumberFormat="1" applyFont="1" applyFill="1" applyBorder="1" applyAlignment="1">
      <alignment horizontal="center" vertical="center" wrapText="1"/>
    </xf>
    <xf numFmtId="166" fontId="31" fillId="2" borderId="16" xfId="2" applyNumberFormat="1" applyFont="1" applyFill="1" applyBorder="1" applyAlignment="1">
      <alignment horizontal="center" vertical="center" wrapText="1"/>
    </xf>
    <xf numFmtId="171" fontId="33" fillId="0" borderId="0" xfId="0" applyNumberFormat="1" applyFont="1" applyFill="1"/>
    <xf numFmtId="171" fontId="33" fillId="2" borderId="0" xfId="0" applyNumberFormat="1" applyFont="1" applyFill="1"/>
    <xf numFmtId="0" fontId="43" fillId="6" borderId="0" xfId="10" applyFont="1" applyFill="1" applyBorder="1" applyAlignment="1">
      <alignment vertical="center" wrapText="1"/>
    </xf>
    <xf numFmtId="0" fontId="43" fillId="7" borderId="9" xfId="10" applyFont="1" applyFill="1" applyBorder="1" applyAlignment="1">
      <alignment wrapText="1"/>
    </xf>
    <xf numFmtId="0" fontId="34" fillId="7" borderId="10" xfId="10" applyFont="1" applyFill="1" applyBorder="1" applyAlignment="1">
      <alignment wrapText="1"/>
    </xf>
    <xf numFmtId="0" fontId="43" fillId="7" borderId="12" xfId="10" applyFont="1" applyFill="1" applyBorder="1" applyAlignment="1">
      <alignment wrapText="1"/>
    </xf>
    <xf numFmtId="0" fontId="38" fillId="0" borderId="3" xfId="0" applyFont="1" applyFill="1" applyBorder="1" applyAlignment="1">
      <alignment vertical="center" wrapText="1"/>
    </xf>
    <xf numFmtId="0" fontId="66" fillId="0" borderId="0" xfId="0" applyFont="1" applyBorder="1" applyAlignment="1">
      <alignment horizontal="left" vertical="center"/>
    </xf>
    <xf numFmtId="172" fontId="60" fillId="0" borderId="0" xfId="4" applyFont="1" applyFill="1" applyBorder="1" applyAlignment="1">
      <alignment vertical="center"/>
    </xf>
    <xf numFmtId="0" fontId="67" fillId="0" borderId="17" xfId="0" applyFont="1" applyFill="1" applyBorder="1" applyAlignment="1">
      <alignment horizontal="center" vertical="center" wrapText="1"/>
    </xf>
    <xf numFmtId="1" fontId="47" fillId="2" borderId="7" xfId="0" applyNumberFormat="1" applyFont="1" applyFill="1" applyBorder="1" applyAlignment="1">
      <alignment horizontal="center" vertical="center"/>
    </xf>
    <xf numFmtId="1" fontId="47" fillId="0" borderId="30" xfId="0" applyNumberFormat="1" applyFont="1" applyFill="1" applyBorder="1" applyAlignment="1">
      <alignment horizontal="center" vertical="center"/>
    </xf>
    <xf numFmtId="0" fontId="48" fillId="0" borderId="22" xfId="0" applyFont="1" applyFill="1" applyBorder="1" applyAlignment="1">
      <alignment horizontal="left" vertical="center" wrapText="1"/>
    </xf>
    <xf numFmtId="166" fontId="47" fillId="0" borderId="32" xfId="2" applyNumberFormat="1" applyFont="1" applyFill="1" applyBorder="1" applyAlignment="1">
      <alignment horizontal="center" vertical="center" wrapText="1"/>
    </xf>
    <xf numFmtId="0" fontId="50" fillId="0" borderId="22" xfId="0" applyFont="1" applyFill="1" applyBorder="1" applyAlignment="1">
      <alignment horizontal="left" vertical="center" wrapText="1" indent="1"/>
    </xf>
    <xf numFmtId="166" fontId="49" fillId="0" borderId="32" xfId="2" applyNumberFormat="1" applyFont="1" applyFill="1" applyBorder="1" applyAlignment="1">
      <alignment horizontal="center" vertical="center" wrapText="1"/>
    </xf>
    <xf numFmtId="166" fontId="49" fillId="2" borderId="23" xfId="2" applyNumberFormat="1" applyFont="1" applyFill="1" applyBorder="1" applyAlignment="1">
      <alignment horizontal="center" vertical="center" wrapText="1"/>
    </xf>
    <xf numFmtId="166" fontId="49" fillId="2" borderId="32" xfId="2" applyNumberFormat="1" applyFont="1" applyFill="1" applyBorder="1" applyAlignment="1">
      <alignment horizontal="center" vertical="center" wrapText="1"/>
    </xf>
    <xf numFmtId="166" fontId="47" fillId="2" borderId="23" xfId="2" applyNumberFormat="1" applyFont="1" applyFill="1" applyBorder="1" applyAlignment="1">
      <alignment horizontal="center" vertical="center" wrapText="1"/>
    </xf>
    <xf numFmtId="171" fontId="39" fillId="0" borderId="0" xfId="0" applyNumberFormat="1" applyFont="1"/>
    <xf numFmtId="0" fontId="50" fillId="0" borderId="58" xfId="0" applyFont="1" applyFill="1" applyBorder="1" applyAlignment="1">
      <alignment horizontal="left" vertical="center" wrapText="1" indent="1"/>
    </xf>
    <xf numFmtId="166" fontId="49" fillId="2" borderId="50" xfId="2" applyNumberFormat="1" applyFont="1" applyFill="1" applyBorder="1" applyAlignment="1">
      <alignment horizontal="center" vertical="center" wrapText="1"/>
    </xf>
    <xf numFmtId="166" fontId="49" fillId="0" borderId="74" xfId="2" applyNumberFormat="1" applyFont="1" applyFill="1" applyBorder="1" applyAlignment="1">
      <alignment horizontal="center" vertical="center" wrapText="1"/>
    </xf>
    <xf numFmtId="0" fontId="57" fillId="0" borderId="0" xfId="0" applyFont="1" applyFill="1" applyBorder="1" applyAlignment="1">
      <alignment vertical="center"/>
    </xf>
    <xf numFmtId="165" fontId="47" fillId="0" borderId="23" xfId="2" applyNumberFormat="1" applyFont="1" applyFill="1" applyBorder="1" applyAlignment="1">
      <alignment horizontal="center" vertical="center" wrapText="1"/>
    </xf>
    <xf numFmtId="165" fontId="47" fillId="2" borderId="23" xfId="2" applyNumberFormat="1" applyFont="1" applyFill="1" applyBorder="1" applyAlignment="1">
      <alignment horizontal="center" vertical="center" wrapText="1"/>
    </xf>
    <xf numFmtId="0" fontId="39" fillId="2" borderId="0" xfId="0" applyFont="1" applyFill="1"/>
    <xf numFmtId="186" fontId="39" fillId="0" borderId="0" xfId="0" applyNumberFormat="1" applyFont="1"/>
    <xf numFmtId="171" fontId="39" fillId="2" borderId="0" xfId="0" applyNumberFormat="1" applyFont="1" applyFill="1"/>
    <xf numFmtId="188" fontId="39" fillId="0" borderId="0" xfId="0" applyNumberFormat="1" applyFont="1"/>
    <xf numFmtId="169" fontId="31" fillId="0" borderId="0" xfId="1" applyNumberFormat="1" applyFont="1" applyFill="1" applyBorder="1" applyAlignment="1">
      <alignment vertical="center" wrapText="1"/>
    </xf>
    <xf numFmtId="0" fontId="31" fillId="2" borderId="0" xfId="0" applyFont="1" applyFill="1" applyBorder="1" applyAlignment="1">
      <alignment vertical="center" wrapText="1"/>
    </xf>
    <xf numFmtId="0" fontId="39" fillId="0" borderId="0" xfId="0" applyFont="1" applyAlignment="1">
      <alignment wrapText="1"/>
    </xf>
    <xf numFmtId="176" fontId="47" fillId="0" borderId="106" xfId="0" applyNumberFormat="1" applyFont="1" applyFill="1" applyBorder="1" applyAlignment="1">
      <alignment horizontal="center" vertical="center" wrapText="1"/>
    </xf>
    <xf numFmtId="176" fontId="69" fillId="0" borderId="107" xfId="0" applyNumberFormat="1" applyFont="1" applyFill="1" applyBorder="1" applyAlignment="1">
      <alignment horizontal="center" vertical="center" wrapText="1"/>
    </xf>
    <xf numFmtId="176" fontId="69" fillId="0" borderId="93" xfId="0" applyNumberFormat="1" applyFont="1" applyFill="1" applyBorder="1" applyAlignment="1">
      <alignment horizontal="center" vertical="center" wrapText="1"/>
    </xf>
    <xf numFmtId="176" fontId="69" fillId="0" borderId="7" xfId="0" applyNumberFormat="1" applyFont="1" applyFill="1" applyBorder="1" applyAlignment="1">
      <alignment horizontal="center" vertical="center" wrapText="1"/>
    </xf>
    <xf numFmtId="176" fontId="69" fillId="0" borderId="94" xfId="0" applyNumberFormat="1" applyFont="1" applyFill="1" applyBorder="1" applyAlignment="1">
      <alignment horizontal="center" vertical="center" wrapText="1"/>
    </xf>
    <xf numFmtId="176" fontId="69" fillId="0" borderId="115" xfId="0" applyNumberFormat="1" applyFont="1" applyFill="1" applyBorder="1" applyAlignment="1">
      <alignment horizontal="center" vertical="center" wrapText="1"/>
    </xf>
    <xf numFmtId="0" fontId="48" fillId="0" borderId="32" xfId="0" applyFont="1" applyFill="1" applyBorder="1" applyAlignment="1">
      <alignment horizontal="left" vertical="center" wrapText="1"/>
    </xf>
    <xf numFmtId="166" fontId="47" fillId="0" borderId="108" xfId="2" applyNumberFormat="1" applyFont="1" applyFill="1" applyBorder="1" applyAlignment="1">
      <alignment horizontal="center" vertical="center" wrapText="1"/>
    </xf>
    <xf numFmtId="166" fontId="47" fillId="0" borderId="86" xfId="2" applyNumberFormat="1" applyFont="1" applyFill="1" applyBorder="1" applyAlignment="1">
      <alignment horizontal="center" vertical="center" wrapText="1"/>
    </xf>
    <xf numFmtId="166" fontId="47" fillId="0" borderId="111" xfId="2" applyNumberFormat="1" applyFont="1" applyFill="1" applyBorder="1" applyAlignment="1">
      <alignment horizontal="center" vertical="center" wrapText="1"/>
    </xf>
    <xf numFmtId="166" fontId="47" fillId="0" borderId="97" xfId="2" applyNumberFormat="1" applyFont="1" applyFill="1" applyBorder="1" applyAlignment="1">
      <alignment horizontal="center" vertical="center" wrapText="1"/>
    </xf>
    <xf numFmtId="0" fontId="47" fillId="0" borderId="112" xfId="2" applyNumberFormat="1" applyFont="1" applyFill="1" applyBorder="1" applyAlignment="1">
      <alignment horizontal="center" vertical="center" wrapText="1"/>
    </xf>
    <xf numFmtId="0" fontId="50" fillId="0" borderId="32" xfId="0" applyFont="1" applyFill="1" applyBorder="1" applyAlignment="1">
      <alignment horizontal="left" vertical="center" wrapText="1"/>
    </xf>
    <xf numFmtId="166" fontId="49" fillId="0" borderId="108" xfId="2" applyNumberFormat="1" applyFont="1" applyFill="1" applyBorder="1" applyAlignment="1">
      <alignment horizontal="center" vertical="center" wrapText="1"/>
    </xf>
    <xf numFmtId="166" fontId="49" fillId="0" borderId="86" xfId="2" applyNumberFormat="1" applyFont="1" applyFill="1" applyBorder="1" applyAlignment="1">
      <alignment horizontal="center" vertical="center" wrapText="1"/>
    </xf>
    <xf numFmtId="166" fontId="49" fillId="0" borderId="112" xfId="2" applyNumberFormat="1" applyFont="1" applyFill="1" applyBorder="1" applyAlignment="1">
      <alignment horizontal="center" vertical="center" wrapText="1"/>
    </xf>
    <xf numFmtId="166" fontId="49" fillId="0" borderId="97" xfId="2" applyNumberFormat="1" applyFont="1" applyFill="1" applyBorder="1" applyAlignment="1">
      <alignment horizontal="center" vertical="center" wrapText="1"/>
    </xf>
    <xf numFmtId="0" fontId="50" fillId="40" borderId="32" xfId="0" applyFont="1" applyFill="1" applyBorder="1" applyAlignment="1">
      <alignment horizontal="left" vertical="center" wrapText="1"/>
    </xf>
    <xf numFmtId="166" fontId="49" fillId="40" borderId="108" xfId="2" applyNumberFormat="1" applyFont="1" applyFill="1" applyBorder="1" applyAlignment="1">
      <alignment horizontal="center" vertical="center" wrapText="1"/>
    </xf>
    <xf numFmtId="166" fontId="49" fillId="40" borderId="86" xfId="2" applyNumberFormat="1" applyFont="1" applyFill="1" applyBorder="1" applyAlignment="1">
      <alignment horizontal="center" vertical="center" wrapText="1"/>
    </xf>
    <xf numFmtId="166" fontId="49" fillId="40" borderId="112" xfId="2" applyNumberFormat="1" applyFont="1" applyFill="1" applyBorder="1" applyAlignment="1">
      <alignment horizontal="center" vertical="center" wrapText="1"/>
    </xf>
    <xf numFmtId="166" fontId="49" fillId="40" borderId="97" xfId="2" applyNumberFormat="1" applyFont="1" applyFill="1" applyBorder="1" applyAlignment="1">
      <alignment horizontal="center" vertical="center" wrapText="1"/>
    </xf>
    <xf numFmtId="166" fontId="47" fillId="0" borderId="112" xfId="2" applyNumberFormat="1" applyFont="1" applyFill="1" applyBorder="1" applyAlignment="1">
      <alignment horizontal="center" vertical="center" wrapText="1"/>
    </xf>
    <xf numFmtId="166" fontId="47" fillId="0" borderId="98" xfId="2" applyNumberFormat="1" applyFont="1" applyFill="1" applyBorder="1" applyAlignment="1">
      <alignment horizontal="center" vertical="center" wrapText="1"/>
    </xf>
    <xf numFmtId="0" fontId="50" fillId="40" borderId="71" xfId="0" applyFont="1" applyFill="1" applyBorder="1" applyAlignment="1">
      <alignment horizontal="left" vertical="center" wrapText="1"/>
    </xf>
    <xf numFmtId="166" fontId="49" fillId="40" borderId="109" xfId="2" applyNumberFormat="1" applyFont="1" applyFill="1" applyBorder="1" applyAlignment="1">
      <alignment horizontal="center" vertical="center" wrapText="1"/>
    </xf>
    <xf numFmtId="166" fontId="49" fillId="40" borderId="42" xfId="2" applyNumberFormat="1" applyFont="1" applyFill="1" applyBorder="1" applyAlignment="1">
      <alignment horizontal="center" vertical="center" wrapText="1"/>
    </xf>
    <xf numFmtId="166" fontId="49" fillId="40" borderId="113" xfId="2" applyNumberFormat="1" applyFont="1" applyFill="1" applyBorder="1" applyAlignment="1">
      <alignment horizontal="center" vertical="center" wrapText="1"/>
    </xf>
    <xf numFmtId="0" fontId="48" fillId="0" borderId="74" xfId="0" applyFont="1" applyFill="1" applyBorder="1" applyAlignment="1">
      <alignment horizontal="left" vertical="center" wrapText="1"/>
    </xf>
    <xf numFmtId="166" fontId="47" fillId="0" borderId="110" xfId="2" applyNumberFormat="1" applyFont="1" applyFill="1" applyBorder="1" applyAlignment="1">
      <alignment horizontal="center" vertical="center" wrapText="1"/>
    </xf>
    <xf numFmtId="166" fontId="47" fillId="0" borderId="101" xfId="2" applyNumberFormat="1" applyFont="1" applyFill="1" applyBorder="1" applyAlignment="1">
      <alignment horizontal="center" vertical="center" wrapText="1"/>
    </xf>
    <xf numFmtId="166" fontId="47" fillId="0" borderId="114" xfId="2" applyNumberFormat="1" applyFont="1" applyFill="1" applyBorder="1" applyAlignment="1">
      <alignment horizontal="center" vertical="center" wrapText="1"/>
    </xf>
    <xf numFmtId="166" fontId="47" fillId="0" borderId="104" xfId="2" applyNumberFormat="1" applyFont="1" applyFill="1" applyBorder="1" applyAlignment="1">
      <alignment horizontal="center" vertical="center" wrapText="1"/>
    </xf>
    <xf numFmtId="176" fontId="47" fillId="0" borderId="57" xfId="0" applyNumberFormat="1" applyFont="1" applyFill="1" applyBorder="1" applyAlignment="1">
      <alignment horizontal="center" vertical="center"/>
    </xf>
    <xf numFmtId="176" fontId="69" fillId="0" borderId="93" xfId="0" applyNumberFormat="1" applyFont="1" applyFill="1" applyBorder="1" applyAlignment="1">
      <alignment horizontal="center" vertical="center"/>
    </xf>
    <xf numFmtId="176" fontId="69" fillId="0" borderId="7" xfId="0" applyNumberFormat="1" applyFont="1" applyFill="1" applyBorder="1" applyAlignment="1">
      <alignment horizontal="center" vertical="center"/>
    </xf>
    <xf numFmtId="176" fontId="69" fillId="0" borderId="94" xfId="0" applyNumberFormat="1" applyFont="1" applyFill="1" applyBorder="1" applyAlignment="1">
      <alignment horizontal="center" vertical="center"/>
    </xf>
    <xf numFmtId="0" fontId="50" fillId="0" borderId="32" xfId="0" applyFont="1" applyFill="1" applyBorder="1" applyAlignment="1">
      <alignment horizontal="left" vertical="center" wrapText="1" indent="2"/>
    </xf>
    <xf numFmtId="166" fontId="49" fillId="0" borderId="95" xfId="2" applyNumberFormat="1" applyFont="1" applyFill="1" applyBorder="1" applyAlignment="1">
      <alignment horizontal="center" vertical="center" wrapText="1"/>
    </xf>
    <xf numFmtId="166" fontId="49" fillId="0" borderId="96" xfId="2" applyNumberFormat="1" applyFont="1" applyFill="1" applyBorder="1" applyAlignment="1">
      <alignment horizontal="center" vertical="center" wrapText="1"/>
    </xf>
    <xf numFmtId="166" fontId="49" fillId="0" borderId="98" xfId="2" applyNumberFormat="1" applyFont="1" applyFill="1" applyBorder="1" applyAlignment="1">
      <alignment horizontal="center" vertical="center" wrapText="1"/>
    </xf>
    <xf numFmtId="166" fontId="49" fillId="40" borderId="23" xfId="2" applyNumberFormat="1" applyFont="1" applyFill="1" applyBorder="1" applyAlignment="1">
      <alignment horizontal="center" vertical="center" wrapText="1"/>
    </xf>
    <xf numFmtId="166" fontId="49" fillId="40" borderId="98" xfId="2" applyNumberFormat="1" applyFont="1" applyFill="1" applyBorder="1" applyAlignment="1">
      <alignment horizontal="center" vertical="center" wrapText="1"/>
    </xf>
    <xf numFmtId="166" fontId="49" fillId="40" borderId="96" xfId="2" applyNumberFormat="1" applyFont="1" applyFill="1" applyBorder="1" applyAlignment="1">
      <alignment horizontal="center" vertical="center" wrapText="1"/>
    </xf>
    <xf numFmtId="0" fontId="48" fillId="0" borderId="32" xfId="0" applyFont="1" applyFill="1" applyBorder="1" applyAlignment="1">
      <alignment horizontal="left" vertical="center" wrapText="1" indent="2"/>
    </xf>
    <xf numFmtId="166" fontId="47" fillId="0" borderId="96" xfId="2" applyNumberFormat="1" applyFont="1" applyFill="1" applyBorder="1" applyAlignment="1">
      <alignment horizontal="center" vertical="center" wrapText="1"/>
    </xf>
    <xf numFmtId="166" fontId="49" fillId="40" borderId="0" xfId="2" applyNumberFormat="1" applyFont="1" applyFill="1" applyBorder="1" applyAlignment="1">
      <alignment horizontal="center" vertical="center" wrapText="1"/>
    </xf>
    <xf numFmtId="166" fontId="49" fillId="40" borderId="100" xfId="2" applyNumberFormat="1" applyFont="1" applyFill="1" applyBorder="1" applyAlignment="1">
      <alignment horizontal="center" vertical="center" wrapText="1"/>
    </xf>
    <xf numFmtId="166" fontId="49" fillId="40" borderId="99" xfId="2" applyNumberFormat="1" applyFont="1" applyFill="1" applyBorder="1" applyAlignment="1">
      <alignment horizontal="center" vertical="center" wrapText="1"/>
    </xf>
    <xf numFmtId="166" fontId="49" fillId="40" borderId="51" xfId="2" applyNumberFormat="1" applyFont="1" applyFill="1" applyBorder="1" applyAlignment="1">
      <alignment horizontal="center" vertical="center" wrapText="1"/>
    </xf>
    <xf numFmtId="166" fontId="47" fillId="0" borderId="88" xfId="2" applyNumberFormat="1" applyFont="1" applyFill="1" applyBorder="1" applyAlignment="1">
      <alignment horizontal="center" vertical="center" wrapText="1"/>
    </xf>
    <xf numFmtId="166" fontId="47" fillId="0" borderId="102" xfId="2" applyNumberFormat="1" applyFont="1" applyFill="1" applyBorder="1" applyAlignment="1">
      <alignment horizontal="center" vertical="center" wrapText="1"/>
    </xf>
    <xf numFmtId="166" fontId="47" fillId="0" borderId="103" xfId="2" applyNumberFormat="1" applyFont="1" applyFill="1" applyBorder="1" applyAlignment="1">
      <alignment horizontal="center" vertical="center" wrapText="1"/>
    </xf>
    <xf numFmtId="0" fontId="54" fillId="0" borderId="0" xfId="0" applyFont="1" applyFill="1" applyBorder="1" applyAlignment="1">
      <alignment horizontal="left" vertical="center" wrapText="1"/>
    </xf>
    <xf numFmtId="0" fontId="39" fillId="0" borderId="0" xfId="0" applyFont="1" applyBorder="1" applyAlignment="1">
      <alignment wrapText="1"/>
    </xf>
    <xf numFmtId="171" fontId="31" fillId="2" borderId="0" xfId="0" applyNumberFormat="1" applyFont="1" applyFill="1" applyBorder="1" applyAlignment="1">
      <alignment vertical="center" wrapText="1"/>
    </xf>
    <xf numFmtId="0" fontId="42" fillId="0" borderId="17" xfId="0" applyFont="1" applyFill="1" applyBorder="1" applyAlignment="1">
      <alignment vertical="center"/>
    </xf>
    <xf numFmtId="176" fontId="42" fillId="0" borderId="7" xfId="0" applyNumberFormat="1" applyFont="1" applyFill="1" applyBorder="1" applyAlignment="1">
      <alignment horizontal="center" vertical="center"/>
    </xf>
    <xf numFmtId="178" fontId="42" fillId="0" borderId="7" xfId="0" applyNumberFormat="1" applyFont="1" applyFill="1" applyBorder="1" applyAlignment="1">
      <alignment horizontal="center" vertical="center"/>
    </xf>
    <xf numFmtId="1" fontId="42" fillId="40" borderId="7" xfId="0" applyNumberFormat="1" applyFont="1" applyFill="1" applyBorder="1" applyAlignment="1">
      <alignment horizontal="center" vertical="center" wrapText="1"/>
    </xf>
    <xf numFmtId="0" fontId="41" fillId="0" borderId="0" xfId="0" applyFont="1" applyFill="1" applyBorder="1" applyAlignment="1">
      <alignment horizontal="left" vertical="center"/>
    </xf>
    <xf numFmtId="166" fontId="32" fillId="0" borderId="0" xfId="2" applyNumberFormat="1" applyFont="1" applyFill="1" applyBorder="1" applyAlignment="1">
      <alignment horizontal="center" vertical="center" wrapText="1"/>
    </xf>
    <xf numFmtId="167" fontId="32" fillId="40" borderId="0" xfId="1" applyNumberFormat="1" applyFont="1" applyFill="1" applyBorder="1" applyAlignment="1">
      <alignment horizontal="center" vertical="center" wrapText="1"/>
    </xf>
    <xf numFmtId="0" fontId="41" fillId="0" borderId="18" xfId="0" applyFont="1" applyFill="1" applyBorder="1" applyAlignment="1">
      <alignment horizontal="left" vertical="center"/>
    </xf>
    <xf numFmtId="166" fontId="32" fillId="0" borderId="19" xfId="2" applyNumberFormat="1" applyFont="1" applyFill="1" applyBorder="1" applyAlignment="1">
      <alignment horizontal="center" vertical="center" wrapText="1"/>
    </xf>
    <xf numFmtId="167" fontId="32" fillId="40" borderId="29" xfId="1" applyNumberFormat="1" applyFont="1" applyFill="1" applyBorder="1" applyAlignment="1">
      <alignment horizontal="center" vertical="center" wrapText="1"/>
    </xf>
    <xf numFmtId="0" fontId="41" fillId="0" borderId="20" xfId="0" applyFont="1" applyFill="1" applyBorder="1" applyAlignment="1">
      <alignment horizontal="left" vertical="center"/>
    </xf>
    <xf numFmtId="166" fontId="32" fillId="0" borderId="21" xfId="2" applyNumberFormat="1" applyFont="1" applyFill="1" applyBorder="1" applyAlignment="1">
      <alignment horizontal="center" vertical="center" wrapText="1"/>
    </xf>
    <xf numFmtId="0" fontId="45" fillId="0" borderId="18" xfId="0" applyFont="1" applyFill="1" applyBorder="1" applyAlignment="1">
      <alignment horizontal="left" vertical="center" indent="1"/>
    </xf>
    <xf numFmtId="168" fontId="44" fillId="0" borderId="19" xfId="2" applyNumberFormat="1" applyFont="1" applyFill="1" applyBorder="1" applyAlignment="1">
      <alignment horizontal="center" vertical="center" wrapText="1"/>
    </xf>
    <xf numFmtId="179" fontId="44" fillId="40" borderId="29" xfId="1" applyNumberFormat="1" applyFont="1" applyFill="1" applyBorder="1" applyAlignment="1">
      <alignment horizontal="center" vertical="center" wrapText="1"/>
    </xf>
    <xf numFmtId="0" fontId="41" fillId="0" borderId="18" xfId="0" applyFont="1" applyFill="1" applyBorder="1" applyAlignment="1">
      <alignment horizontal="left" vertical="center" indent="1"/>
    </xf>
    <xf numFmtId="171" fontId="32" fillId="0" borderId="19" xfId="2" applyNumberFormat="1" applyFont="1" applyFill="1" applyBorder="1" applyAlignment="1">
      <alignment horizontal="center" vertical="center" wrapText="1"/>
    </xf>
    <xf numFmtId="167" fontId="32" fillId="40" borderId="43" xfId="1" applyNumberFormat="1" applyFont="1" applyFill="1" applyBorder="1" applyAlignment="1">
      <alignment horizontal="center" vertical="center" wrapText="1"/>
    </xf>
    <xf numFmtId="0" fontId="41" fillId="0" borderId="24" xfId="0" applyFont="1" applyFill="1" applyBorder="1" applyAlignment="1">
      <alignment horizontal="left" vertical="center"/>
    </xf>
    <xf numFmtId="166" fontId="32" fillId="0" borderId="25" xfId="2" applyNumberFormat="1" applyFont="1" applyFill="1" applyBorder="1" applyAlignment="1">
      <alignment horizontal="center" vertical="center" wrapText="1"/>
    </xf>
    <xf numFmtId="167" fontId="32" fillId="40" borderId="28" xfId="1" applyNumberFormat="1" applyFont="1" applyFill="1" applyBorder="1" applyAlignment="1">
      <alignment horizontal="center" vertical="center" wrapText="1"/>
    </xf>
    <xf numFmtId="0" fontId="41" fillId="0" borderId="22" xfId="0" applyFont="1" applyFill="1" applyBorder="1" applyAlignment="1">
      <alignment horizontal="left" vertical="center"/>
    </xf>
    <xf numFmtId="166" fontId="32" fillId="0" borderId="23" xfId="2" applyNumberFormat="1" applyFont="1" applyFill="1" applyBorder="1" applyAlignment="1">
      <alignment horizontal="center" vertical="center" wrapText="1"/>
    </xf>
    <xf numFmtId="0" fontId="41" fillId="0" borderId="7" xfId="0" applyFont="1" applyFill="1" applyBorder="1" applyAlignment="1">
      <alignment horizontal="left" vertical="center"/>
    </xf>
    <xf numFmtId="166" fontId="32" fillId="0" borderId="7" xfId="2" applyNumberFormat="1" applyFont="1" applyFill="1" applyBorder="1" applyAlignment="1">
      <alignment horizontal="center" vertical="center" wrapText="1"/>
    </xf>
    <xf numFmtId="167" fontId="32" fillId="40" borderId="7" xfId="1" applyNumberFormat="1" applyFont="1" applyFill="1" applyBorder="1" applyAlignment="1">
      <alignment horizontal="center" vertical="center" wrapText="1"/>
    </xf>
    <xf numFmtId="0" fontId="44" fillId="0" borderId="0" xfId="0" applyFont="1" applyFill="1" applyBorder="1" applyAlignment="1">
      <alignment vertical="center"/>
    </xf>
    <xf numFmtId="166" fontId="42" fillId="0" borderId="0" xfId="2" applyNumberFormat="1" applyFont="1" applyFill="1" applyBorder="1" applyAlignment="1">
      <alignment horizontal="center" vertical="center" wrapText="1"/>
    </xf>
    <xf numFmtId="167" fontId="42" fillId="40" borderId="0" xfId="1" applyNumberFormat="1" applyFont="1" applyFill="1" applyBorder="1" applyAlignment="1">
      <alignment horizontal="center" vertical="center" wrapText="1"/>
    </xf>
    <xf numFmtId="0" fontId="41" fillId="0" borderId="17" xfId="0" applyFont="1" applyFill="1" applyBorder="1" applyAlignment="1">
      <alignment horizontal="left" vertical="center" indent="1"/>
    </xf>
    <xf numFmtId="0" fontId="40" fillId="0" borderId="22" xfId="0" applyFont="1" applyFill="1" applyBorder="1" applyAlignment="1">
      <alignment horizontal="left" vertical="center"/>
    </xf>
    <xf numFmtId="166" fontId="42" fillId="0" borderId="23" xfId="2" applyNumberFormat="1" applyFont="1" applyFill="1" applyBorder="1" applyAlignment="1">
      <alignment horizontal="center" vertical="center" wrapText="1"/>
    </xf>
    <xf numFmtId="0" fontId="41" fillId="0" borderId="0" xfId="0" applyFont="1" applyFill="1" applyBorder="1" applyAlignment="1">
      <alignment horizontal="left" vertical="center" indent="1"/>
    </xf>
    <xf numFmtId="0" fontId="41" fillId="0" borderId="47" xfId="0" applyFont="1" applyFill="1" applyBorder="1" applyAlignment="1">
      <alignment horizontal="left" vertical="center" indent="1"/>
    </xf>
    <xf numFmtId="166" fontId="32" fillId="0" borderId="48" xfId="2" applyNumberFormat="1" applyFont="1" applyFill="1" applyBorder="1" applyAlignment="1">
      <alignment horizontal="center" vertical="center" wrapText="1"/>
    </xf>
    <xf numFmtId="180" fontId="32" fillId="40" borderId="61" xfId="1" applyNumberFormat="1" applyFont="1" applyFill="1" applyBorder="1" applyAlignment="1">
      <alignment horizontal="center" vertical="center" wrapText="1"/>
    </xf>
    <xf numFmtId="167" fontId="32" fillId="40" borderId="61" xfId="1" applyNumberFormat="1" applyFont="1" applyFill="1" applyBorder="1" applyAlignment="1">
      <alignment horizontal="center" vertical="center" wrapText="1"/>
    </xf>
    <xf numFmtId="0" fontId="41" fillId="0" borderId="17" xfId="0" applyFont="1" applyFill="1" applyBorder="1" applyAlignment="1">
      <alignment horizontal="left" vertical="center" indent="2"/>
    </xf>
    <xf numFmtId="168" fontId="44" fillId="0" borderId="7" xfId="2" applyNumberFormat="1" applyFont="1" applyFill="1" applyBorder="1" applyAlignment="1">
      <alignment horizontal="center" vertical="center" wrapText="1"/>
    </xf>
    <xf numFmtId="179" fontId="44" fillId="40" borderId="49" xfId="1" applyNumberFormat="1" applyFont="1" applyFill="1" applyBorder="1" applyAlignment="1">
      <alignment horizontal="center" vertical="center" wrapText="1"/>
    </xf>
    <xf numFmtId="0" fontId="41" fillId="0" borderId="50" xfId="0" applyFont="1" applyFill="1" applyBorder="1" applyAlignment="1">
      <alignment horizontal="left" vertical="center" indent="1"/>
    </xf>
    <xf numFmtId="167" fontId="42" fillId="40" borderId="29" xfId="1" applyNumberFormat="1" applyFont="1" applyFill="1" applyBorder="1" applyAlignment="1">
      <alignment horizontal="center" vertical="center" wrapText="1"/>
    </xf>
    <xf numFmtId="0" fontId="51" fillId="0" borderId="0" xfId="0" applyFont="1"/>
    <xf numFmtId="168" fontId="44" fillId="0" borderId="23" xfId="2" applyNumberFormat="1" applyFont="1" applyFill="1" applyBorder="1" applyAlignment="1">
      <alignment horizontal="center" vertical="center" wrapText="1"/>
    </xf>
    <xf numFmtId="168" fontId="44" fillId="0" borderId="0" xfId="2" applyNumberFormat="1" applyFont="1" applyFill="1" applyBorder="1" applyAlignment="1">
      <alignment horizontal="center" vertical="center" wrapText="1"/>
    </xf>
    <xf numFmtId="179" fontId="44" fillId="40" borderId="46" xfId="1" applyNumberFormat="1" applyFont="1" applyFill="1" applyBorder="1" applyAlignment="1">
      <alignment horizontal="center" vertical="center" wrapText="1"/>
    </xf>
    <xf numFmtId="166" fontId="32" fillId="0" borderId="83" xfId="2" applyNumberFormat="1" applyFont="1" applyFill="1" applyBorder="1" applyAlignment="1">
      <alignment horizontal="center" vertical="center" wrapText="1"/>
    </xf>
    <xf numFmtId="167" fontId="32" fillId="40" borderId="84" xfId="1" applyNumberFormat="1" applyFont="1" applyFill="1" applyBorder="1" applyAlignment="1">
      <alignment horizontal="center" vertical="center" wrapText="1"/>
    </xf>
    <xf numFmtId="167" fontId="32" fillId="40" borderId="85" xfId="1" applyNumberFormat="1" applyFont="1" applyFill="1" applyBorder="1" applyAlignment="1">
      <alignment horizontal="center" vertical="center" wrapText="1"/>
    </xf>
    <xf numFmtId="167" fontId="42" fillId="40" borderId="87" xfId="1" applyNumberFormat="1" applyFont="1" applyFill="1" applyBorder="1" applyAlignment="1">
      <alignment horizontal="center" vertical="center" wrapText="1"/>
    </xf>
    <xf numFmtId="167" fontId="32" fillId="40" borderId="87" xfId="1" applyNumberFormat="1" applyFont="1" applyFill="1" applyBorder="1" applyAlignment="1">
      <alignment horizontal="center" vertical="center" wrapText="1"/>
    </xf>
    <xf numFmtId="168" fontId="44" fillId="0" borderId="88" xfId="2" applyNumberFormat="1" applyFont="1" applyFill="1" applyBorder="1" applyAlignment="1">
      <alignment horizontal="center" vertical="center" wrapText="1"/>
    </xf>
    <xf numFmtId="179" fontId="44" fillId="40" borderId="61" xfId="1" applyNumberFormat="1" applyFont="1" applyFill="1" applyBorder="1" applyAlignment="1">
      <alignment horizontal="center" vertical="center" wrapText="1"/>
    </xf>
    <xf numFmtId="179" fontId="44" fillId="40" borderId="89" xfId="1" applyNumberFormat="1" applyFont="1" applyFill="1" applyBorder="1" applyAlignment="1">
      <alignment horizontal="center" vertical="center" wrapText="1"/>
    </xf>
    <xf numFmtId="168" fontId="44" fillId="0" borderId="50" xfId="2" applyNumberFormat="1" applyFont="1" applyFill="1" applyBorder="1" applyAlignment="1">
      <alignment horizontal="center" vertical="center" wrapText="1"/>
    </xf>
    <xf numFmtId="166" fontId="32" fillId="0" borderId="80" xfId="2" applyNumberFormat="1" applyFont="1" applyFill="1" applyBorder="1" applyAlignment="1">
      <alignment horizontal="center" vertical="center" wrapText="1"/>
    </xf>
    <xf numFmtId="166" fontId="42" fillId="0" borderId="80" xfId="2" applyNumberFormat="1" applyFont="1" applyFill="1" applyBorder="1" applyAlignment="1">
      <alignment horizontal="center" vertical="center" wrapText="1"/>
    </xf>
    <xf numFmtId="171" fontId="42" fillId="0" borderId="23" xfId="2" applyNumberFormat="1" applyFont="1" applyFill="1" applyBorder="1" applyAlignment="1">
      <alignment horizontal="center" vertical="center" wrapText="1"/>
    </xf>
    <xf numFmtId="180" fontId="42" fillId="40" borderId="29" xfId="1" applyNumberFormat="1" applyFont="1" applyFill="1" applyBorder="1" applyAlignment="1">
      <alignment horizontal="center" vertical="center" wrapText="1"/>
    </xf>
    <xf numFmtId="168" fontId="44" fillId="0" borderId="116" xfId="2" applyNumberFormat="1" applyFont="1" applyFill="1" applyBorder="1" applyAlignment="1">
      <alignment horizontal="center" vertical="center" wrapText="1"/>
    </xf>
    <xf numFmtId="168" fontId="32" fillId="0" borderId="23" xfId="2" applyNumberFormat="1" applyFont="1" applyFill="1" applyBorder="1" applyAlignment="1">
      <alignment horizontal="center" vertical="center" wrapText="1"/>
    </xf>
    <xf numFmtId="168" fontId="32" fillId="0" borderId="116" xfId="2" applyNumberFormat="1" applyFont="1" applyFill="1" applyBorder="1" applyAlignment="1">
      <alignment horizontal="center" vertical="center" wrapText="1"/>
    </xf>
    <xf numFmtId="190" fontId="44" fillId="0" borderId="0" xfId="2" applyNumberFormat="1" applyFont="1" applyFill="1" applyBorder="1" applyAlignment="1">
      <alignment horizontal="center" vertical="center" wrapText="1"/>
    </xf>
    <xf numFmtId="0" fontId="42" fillId="2" borderId="7" xfId="0" applyFont="1" applyFill="1" applyBorder="1" applyAlignment="1">
      <alignment vertical="center"/>
    </xf>
    <xf numFmtId="166" fontId="42" fillId="0" borderId="7" xfId="2" applyNumberFormat="1" applyFont="1" applyFill="1" applyBorder="1" applyAlignment="1">
      <alignment horizontal="center" vertical="center" wrapText="1"/>
    </xf>
    <xf numFmtId="167" fontId="32" fillId="40" borderId="49" xfId="1" applyNumberFormat="1" applyFont="1" applyFill="1" applyBorder="1" applyAlignment="1">
      <alignment horizontal="center" vertical="center" wrapText="1"/>
    </xf>
    <xf numFmtId="0" fontId="42" fillId="2" borderId="17" xfId="0" applyFont="1" applyFill="1" applyBorder="1" applyAlignment="1">
      <alignment vertical="center"/>
    </xf>
    <xf numFmtId="1" fontId="42" fillId="0" borderId="7" xfId="0" applyNumberFormat="1" applyFont="1" applyFill="1" applyBorder="1" applyAlignment="1">
      <alignment horizontal="center" vertical="center"/>
    </xf>
    <xf numFmtId="0" fontId="40" fillId="0" borderId="18" xfId="0" applyFont="1" applyFill="1" applyBorder="1" applyAlignment="1">
      <alignment horizontal="left" vertical="center" indent="1"/>
    </xf>
    <xf numFmtId="166" fontId="42" fillId="0" borderId="19" xfId="2" applyNumberFormat="1" applyFont="1" applyFill="1" applyBorder="1" applyAlignment="1">
      <alignment horizontal="center" vertical="center" wrapText="1"/>
    </xf>
    <xf numFmtId="167" fontId="42" fillId="40" borderId="21" xfId="1" applyNumberFormat="1" applyFont="1" applyFill="1" applyBorder="1" applyAlignment="1">
      <alignment horizontal="center" vertical="center" wrapText="1"/>
    </xf>
    <xf numFmtId="0" fontId="45" fillId="0" borderId="59" xfId="0" applyFont="1" applyFill="1" applyBorder="1" applyAlignment="1">
      <alignment horizontal="left" vertical="center" wrapText="1" indent="2"/>
    </xf>
    <xf numFmtId="9" fontId="32" fillId="0" borderId="23" xfId="2" applyNumberFormat="1" applyFont="1" applyFill="1" applyBorder="1" applyAlignment="1">
      <alignment horizontal="center" vertical="center" wrapText="1"/>
    </xf>
    <xf numFmtId="0" fontId="40" fillId="0" borderId="18" xfId="0" applyFont="1" applyFill="1" applyBorder="1" applyAlignment="1">
      <alignment horizontal="left" vertical="center" indent="2"/>
    </xf>
    <xf numFmtId="0" fontId="41" fillId="0" borderId="22" xfId="0" applyFont="1" applyFill="1" applyBorder="1" applyAlignment="1">
      <alignment horizontal="left" vertical="center" indent="3"/>
    </xf>
    <xf numFmtId="167" fontId="32" fillId="40" borderId="60" xfId="1" applyNumberFormat="1" applyFont="1" applyFill="1" applyBorder="1" applyAlignment="1">
      <alignment horizontal="center" vertical="center" wrapText="1"/>
    </xf>
    <xf numFmtId="180" fontId="32" fillId="40" borderId="60" xfId="1" applyNumberFormat="1" applyFont="1" applyFill="1" applyBorder="1" applyAlignment="1">
      <alignment horizontal="center" vertical="center" wrapText="1"/>
    </xf>
    <xf numFmtId="166" fontId="32" fillId="0" borderId="23" xfId="2" quotePrefix="1" applyNumberFormat="1" applyFont="1" applyFill="1" applyBorder="1" applyAlignment="1">
      <alignment horizontal="center" vertical="center" wrapText="1"/>
    </xf>
    <xf numFmtId="0" fontId="45" fillId="0" borderId="7" xfId="0" applyFont="1" applyFill="1" applyBorder="1" applyAlignment="1">
      <alignment horizontal="left" vertical="center" wrapText="1" indent="2"/>
    </xf>
    <xf numFmtId="0" fontId="40" fillId="0" borderId="0" xfId="0" applyFont="1" applyFill="1" applyBorder="1" applyAlignment="1">
      <alignment horizontal="left" vertical="center" wrapText="1" indent="1"/>
    </xf>
    <xf numFmtId="165" fontId="42" fillId="0" borderId="0" xfId="2" applyNumberFormat="1" applyFont="1" applyFill="1" applyBorder="1" applyAlignment="1">
      <alignment horizontal="center" vertical="center" wrapText="1"/>
    </xf>
    <xf numFmtId="0" fontId="42" fillId="0" borderId="17" xfId="0" applyFont="1" applyFill="1" applyBorder="1" applyAlignment="1">
      <alignment vertical="center" wrapText="1"/>
    </xf>
    <xf numFmtId="0" fontId="41" fillId="0" borderId="18" xfId="0" applyFont="1" applyFill="1" applyBorder="1" applyAlignment="1">
      <alignment horizontal="left" vertical="center" indent="2"/>
    </xf>
    <xf numFmtId="167" fontId="32" fillId="40" borderId="21" xfId="1" applyNumberFormat="1" applyFont="1" applyFill="1" applyBorder="1" applyAlignment="1">
      <alignment horizontal="center" vertical="center" wrapText="1"/>
    </xf>
    <xf numFmtId="0" fontId="41" fillId="0" borderId="22" xfId="0" applyFont="1" applyFill="1" applyBorder="1" applyAlignment="1">
      <alignment horizontal="left" vertical="center" indent="2"/>
    </xf>
    <xf numFmtId="0" fontId="40" fillId="0" borderId="22" xfId="0" applyFont="1" applyFill="1" applyBorder="1" applyAlignment="1">
      <alignment horizontal="left" vertical="center" wrapText="1" indent="1"/>
    </xf>
    <xf numFmtId="0" fontId="41" fillId="0" borderId="22" xfId="0" applyFont="1" applyFill="1" applyBorder="1" applyAlignment="1">
      <alignment horizontal="left" vertical="center" wrapText="1" indent="2"/>
    </xf>
    <xf numFmtId="0" fontId="40" fillId="0" borderId="17" xfId="0" applyFont="1" applyFill="1" applyBorder="1" applyAlignment="1">
      <alignment horizontal="left" vertical="center" indent="1"/>
    </xf>
    <xf numFmtId="167" fontId="42" fillId="40" borderId="49" xfId="1" applyNumberFormat="1" applyFont="1" applyFill="1" applyBorder="1" applyAlignment="1">
      <alignment horizontal="center" vertical="center" wrapText="1"/>
    </xf>
    <xf numFmtId="0" fontId="40" fillId="0" borderId="18" xfId="0" applyFont="1" applyFill="1" applyBorder="1" applyAlignment="1">
      <alignment horizontal="left" vertical="center"/>
    </xf>
    <xf numFmtId="0" fontId="41" fillId="0" borderId="22" xfId="0" applyFont="1" applyFill="1" applyBorder="1" applyAlignment="1">
      <alignment horizontal="left" vertical="center" indent="1"/>
    </xf>
    <xf numFmtId="0" fontId="41" fillId="0" borderId="22" xfId="0" applyFont="1" applyFill="1" applyBorder="1" applyAlignment="1">
      <alignment horizontal="left" vertical="center" wrapText="1" indent="1"/>
    </xf>
    <xf numFmtId="0" fontId="40" fillId="0" borderId="22" xfId="0" applyFont="1" applyFill="1" applyBorder="1" applyAlignment="1">
      <alignment horizontal="left" vertical="center" wrapText="1"/>
    </xf>
    <xf numFmtId="0" fontId="45" fillId="0" borderId="22" xfId="0" applyFont="1" applyFill="1" applyBorder="1" applyAlignment="1">
      <alignment horizontal="left" vertical="center" wrapText="1" indent="2"/>
    </xf>
    <xf numFmtId="0" fontId="45" fillId="0" borderId="17" xfId="0" applyFont="1" applyFill="1" applyBorder="1" applyAlignment="1">
      <alignment horizontal="left" vertical="center" wrapText="1" indent="2"/>
    </xf>
    <xf numFmtId="0" fontId="32" fillId="0" borderId="0" xfId="0" applyFont="1" applyFill="1" applyBorder="1" applyAlignment="1">
      <alignment vertical="center"/>
    </xf>
    <xf numFmtId="0" fontId="30" fillId="0" borderId="7" xfId="0" applyFont="1" applyBorder="1"/>
    <xf numFmtId="181" fontId="42" fillId="0" borderId="7" xfId="0" applyNumberFormat="1" applyFont="1" applyFill="1" applyBorder="1" applyAlignment="1">
      <alignment horizontal="center" vertical="center"/>
    </xf>
    <xf numFmtId="178" fontId="42" fillId="0" borderId="30" xfId="0" applyNumberFormat="1" applyFont="1" applyFill="1" applyBorder="1" applyAlignment="1">
      <alignment horizontal="center" vertical="center"/>
    </xf>
    <xf numFmtId="0" fontId="42" fillId="0" borderId="3" xfId="0" applyFont="1" applyFill="1" applyBorder="1" applyAlignment="1">
      <alignment vertical="center"/>
    </xf>
    <xf numFmtId="166" fontId="42" fillId="0" borderId="0" xfId="0" applyNumberFormat="1" applyFont="1" applyFill="1" applyBorder="1" applyAlignment="1">
      <alignment horizontal="center" vertical="center"/>
    </xf>
    <xf numFmtId="166" fontId="42" fillId="0" borderId="71" xfId="0" applyNumberFormat="1" applyFont="1" applyFill="1" applyBorder="1" applyAlignment="1">
      <alignment horizontal="center" vertical="center"/>
    </xf>
    <xf numFmtId="0" fontId="41" fillId="0" borderId="18" xfId="0" applyFont="1" applyFill="1" applyBorder="1" applyAlignment="1">
      <alignment horizontal="left" vertical="center" wrapText="1" indent="1"/>
    </xf>
    <xf numFmtId="166" fontId="32" fillId="0" borderId="31" xfId="2" applyNumberFormat="1" applyFont="1" applyFill="1" applyBorder="1" applyAlignment="1">
      <alignment horizontal="center" vertical="center" wrapText="1"/>
    </xf>
    <xf numFmtId="0" fontId="41" fillId="0" borderId="20" xfId="0" applyFont="1" applyFill="1" applyBorder="1" applyAlignment="1">
      <alignment horizontal="left" vertical="center" indent="2"/>
    </xf>
    <xf numFmtId="166" fontId="32" fillId="0" borderId="72" xfId="2" applyNumberFormat="1" applyFont="1" applyFill="1" applyBorder="1" applyAlignment="1">
      <alignment horizontal="center" vertical="center" wrapText="1"/>
    </xf>
    <xf numFmtId="0" fontId="41" fillId="40" borderId="26" xfId="0" applyFont="1" applyFill="1" applyBorder="1" applyAlignment="1">
      <alignment horizontal="left" vertical="center" indent="1"/>
    </xf>
    <xf numFmtId="166" fontId="32" fillId="40" borderId="27" xfId="2" applyNumberFormat="1" applyFont="1" applyFill="1" applyBorder="1" applyAlignment="1">
      <alignment horizontal="center" vertical="center" wrapText="1"/>
    </xf>
    <xf numFmtId="166" fontId="32" fillId="40" borderId="73" xfId="2" applyNumberFormat="1" applyFont="1" applyFill="1" applyBorder="1" applyAlignment="1">
      <alignment horizontal="center" vertical="center" wrapText="1"/>
    </xf>
    <xf numFmtId="166" fontId="32" fillId="40" borderId="79" xfId="2" applyNumberFormat="1" applyFont="1" applyFill="1" applyBorder="1" applyAlignment="1">
      <alignment horizontal="center" vertical="center" wrapText="1"/>
    </xf>
    <xf numFmtId="166" fontId="32" fillId="0" borderId="32" xfId="2" applyNumberFormat="1" applyFont="1" applyFill="1" applyBorder="1" applyAlignment="1">
      <alignment horizontal="center" vertical="center" wrapText="1"/>
    </xf>
    <xf numFmtId="0" fontId="40" fillId="0" borderId="50" xfId="0" applyFont="1" applyFill="1" applyBorder="1" applyAlignment="1">
      <alignment horizontal="left" vertical="center"/>
    </xf>
    <xf numFmtId="166" fontId="42" fillId="0" borderId="50" xfId="2" applyNumberFormat="1" applyFont="1" applyFill="1" applyBorder="1" applyAlignment="1">
      <alignment horizontal="center" vertical="center" wrapText="1"/>
    </xf>
    <xf numFmtId="166" fontId="42" fillId="0" borderId="74" xfId="2" applyNumberFormat="1" applyFont="1" applyFill="1" applyBorder="1" applyAlignment="1">
      <alignment horizontal="center" vertical="center" wrapText="1"/>
    </xf>
    <xf numFmtId="181" fontId="30" fillId="0" borderId="0" xfId="0" applyNumberFormat="1" applyFont="1"/>
    <xf numFmtId="181" fontId="30" fillId="0" borderId="11" xfId="0" applyNumberFormat="1" applyFont="1" applyBorder="1"/>
    <xf numFmtId="181" fontId="30" fillId="0" borderId="0" xfId="0" applyNumberFormat="1" applyFont="1" applyBorder="1"/>
    <xf numFmtId="176" fontId="42" fillId="2" borderId="7" xfId="0" applyNumberFormat="1" applyFont="1" applyFill="1" applyBorder="1" applyAlignment="1">
      <alignment horizontal="center" vertical="center"/>
    </xf>
    <xf numFmtId="0" fontId="41" fillId="0" borderId="44" xfId="0" applyFont="1" applyFill="1" applyBorder="1" applyAlignment="1">
      <alignment horizontal="left" vertical="center" wrapText="1" indent="1"/>
    </xf>
    <xf numFmtId="166" fontId="32" fillId="2" borderId="45" xfId="2" applyNumberFormat="1" applyFont="1" applyFill="1" applyBorder="1" applyAlignment="1">
      <alignment horizontal="center" vertical="center" wrapText="1"/>
    </xf>
    <xf numFmtId="166" fontId="32" fillId="2" borderId="23" xfId="2" applyNumberFormat="1" applyFont="1" applyFill="1" applyBorder="1" applyAlignment="1">
      <alignment horizontal="center" vertical="center" wrapText="1"/>
    </xf>
    <xf numFmtId="0" fontId="40" fillId="0" borderId="18" xfId="0" applyFont="1" applyFill="1" applyBorder="1" applyAlignment="1">
      <alignment horizontal="left" vertical="center" wrapText="1"/>
    </xf>
    <xf numFmtId="166" fontId="42" fillId="2" borderId="23" xfId="2" applyNumberFormat="1" applyFont="1" applyFill="1" applyBorder="1" applyAlignment="1">
      <alignment horizontal="center" vertical="center" wrapText="1"/>
    </xf>
    <xf numFmtId="166" fontId="32" fillId="2" borderId="19" xfId="2" applyNumberFormat="1" applyFont="1" applyFill="1" applyBorder="1" applyAlignment="1">
      <alignment horizontal="center" vertical="center" wrapText="1"/>
    </xf>
    <xf numFmtId="166" fontId="42" fillId="2" borderId="19" xfId="2" applyNumberFormat="1" applyFont="1" applyFill="1" applyBorder="1" applyAlignment="1">
      <alignment horizontal="center" vertical="center" wrapText="1"/>
    </xf>
    <xf numFmtId="0" fontId="40" fillId="40" borderId="21" xfId="0" applyFont="1" applyFill="1" applyBorder="1" applyAlignment="1">
      <alignment horizontal="left" vertical="center" wrapText="1"/>
    </xf>
    <xf numFmtId="166" fontId="42" fillId="40" borderId="0" xfId="2" applyNumberFormat="1" applyFont="1" applyFill="1" applyBorder="1" applyAlignment="1">
      <alignment horizontal="center" vertical="center" wrapText="1"/>
    </xf>
    <xf numFmtId="0" fontId="45" fillId="40" borderId="59" xfId="0" applyFont="1" applyFill="1" applyBorder="1" applyAlignment="1">
      <alignment horizontal="left" vertical="center" indent="2"/>
    </xf>
    <xf numFmtId="182" fontId="44" fillId="40" borderId="59" xfId="2" applyNumberFormat="1" applyFont="1" applyFill="1" applyBorder="1" applyAlignment="1">
      <alignment horizontal="center" vertical="center" wrapText="1"/>
    </xf>
    <xf numFmtId="0" fontId="40" fillId="40" borderId="0" xfId="0" applyFont="1" applyFill="1" applyBorder="1" applyAlignment="1">
      <alignment horizontal="left" vertical="center" wrapText="1"/>
    </xf>
    <xf numFmtId="0" fontId="45" fillId="40" borderId="50" xfId="0" applyFont="1" applyFill="1" applyBorder="1" applyAlignment="1">
      <alignment horizontal="left" vertical="center" indent="2"/>
    </xf>
    <xf numFmtId="182" fontId="44" fillId="40" borderId="50" xfId="2" applyNumberFormat="1" applyFont="1" applyFill="1" applyBorder="1" applyAlignment="1">
      <alignment horizontal="center" vertical="center" wrapText="1"/>
    </xf>
    <xf numFmtId="0" fontId="45" fillId="0" borderId="0" xfId="0" applyFont="1" applyFill="1" applyBorder="1" applyAlignment="1">
      <alignment horizontal="left" vertical="center" indent="2"/>
    </xf>
    <xf numFmtId="182" fontId="44" fillId="0" borderId="0" xfId="2" applyNumberFormat="1" applyFont="1" applyFill="1" applyBorder="1" applyAlignment="1">
      <alignment horizontal="center" vertical="center" wrapText="1"/>
    </xf>
    <xf numFmtId="0" fontId="42" fillId="40" borderId="7" xfId="0" applyFont="1" applyFill="1" applyBorder="1" applyAlignment="1">
      <alignment horizontal="left" vertical="center" indent="1"/>
    </xf>
    <xf numFmtId="181" fontId="42" fillId="40" borderId="7" xfId="0" applyNumberFormat="1" applyFont="1" applyFill="1" applyBorder="1" applyAlignment="1">
      <alignment horizontal="center" vertical="center"/>
    </xf>
    <xf numFmtId="181" fontId="42" fillId="40" borderId="30" xfId="0" applyNumberFormat="1" applyFont="1" applyFill="1" applyBorder="1" applyAlignment="1">
      <alignment horizontal="center" vertical="center"/>
    </xf>
    <xf numFmtId="0" fontId="41" fillId="40" borderId="22" xfId="0" applyFont="1" applyFill="1" applyBorder="1" applyAlignment="1">
      <alignment horizontal="left" vertical="center" indent="1"/>
    </xf>
    <xf numFmtId="166" fontId="32" fillId="40" borderId="19" xfId="2" applyNumberFormat="1" applyFont="1" applyFill="1" applyBorder="1" applyAlignment="1">
      <alignment horizontal="center" vertical="center" wrapText="1"/>
    </xf>
    <xf numFmtId="166" fontId="32" fillId="40" borderId="31" xfId="2" applyNumberFormat="1" applyFont="1" applyFill="1" applyBorder="1" applyAlignment="1">
      <alignment horizontal="center" vertical="center" wrapText="1"/>
    </xf>
    <xf numFmtId="0" fontId="41" fillId="40" borderId="18" xfId="0" applyFont="1" applyFill="1" applyBorder="1" applyAlignment="1">
      <alignment horizontal="left" vertical="center" indent="1"/>
    </xf>
    <xf numFmtId="0" fontId="41" fillId="40" borderId="20" xfId="0" applyFont="1" applyFill="1" applyBorder="1" applyAlignment="1">
      <alignment horizontal="left" vertical="center" indent="1"/>
    </xf>
    <xf numFmtId="166" fontId="32" fillId="40" borderId="21" xfId="2" applyNumberFormat="1" applyFont="1" applyFill="1" applyBorder="1" applyAlignment="1">
      <alignment horizontal="center" vertical="center" wrapText="1"/>
    </xf>
    <xf numFmtId="166" fontId="32" fillId="40" borderId="72" xfId="2" applyNumberFormat="1" applyFont="1" applyFill="1" applyBorder="1" applyAlignment="1">
      <alignment horizontal="center" vertical="center" wrapText="1"/>
    </xf>
    <xf numFmtId="0" fontId="40" fillId="40" borderId="62" xfId="0" applyFont="1" applyFill="1" applyBorder="1" applyAlignment="1">
      <alignment horizontal="left" vertical="center"/>
    </xf>
    <xf numFmtId="166" fontId="42" fillId="40" borderId="8" xfId="2" applyNumberFormat="1" applyFont="1" applyFill="1" applyBorder="1" applyAlignment="1">
      <alignment horizontal="center" vertical="center" wrapText="1"/>
    </xf>
    <xf numFmtId="166" fontId="42" fillId="40" borderId="75" xfId="2" applyNumberFormat="1" applyFont="1" applyFill="1" applyBorder="1" applyAlignment="1">
      <alignment horizontal="center" vertical="center" wrapText="1"/>
    </xf>
    <xf numFmtId="0" fontId="51" fillId="0" borderId="63" xfId="0" applyFont="1" applyBorder="1" applyAlignment="1">
      <alignment vertical="center"/>
    </xf>
    <xf numFmtId="0" fontId="51" fillId="0" borderId="54" xfId="0" applyFont="1" applyBorder="1" applyAlignment="1">
      <alignment horizontal="center" vertical="center"/>
    </xf>
    <xf numFmtId="0" fontId="70" fillId="0" borderId="63" xfId="0" applyFont="1" applyBorder="1" applyAlignment="1">
      <alignment vertical="center" wrapText="1"/>
    </xf>
    <xf numFmtId="168" fontId="51" fillId="0" borderId="54" xfId="0" applyNumberFormat="1" applyFont="1" applyBorder="1" applyAlignment="1">
      <alignment horizontal="center" vertical="center" wrapText="1"/>
    </xf>
    <xf numFmtId="0" fontId="70" fillId="0" borderId="64" xfId="0" applyFont="1" applyBorder="1" applyAlignment="1">
      <alignment horizontal="left" vertical="center" indent="1"/>
    </xf>
    <xf numFmtId="170" fontId="51" fillId="0" borderId="65" xfId="0" applyNumberFormat="1" applyFont="1" applyBorder="1" applyAlignment="1">
      <alignment horizontal="center" vertical="center" wrapText="1"/>
    </xf>
    <xf numFmtId="0" fontId="71" fillId="0" borderId="64" xfId="0" applyFont="1" applyBorder="1" applyAlignment="1">
      <alignment horizontal="left" vertical="center" wrapText="1" indent="2"/>
    </xf>
    <xf numFmtId="170" fontId="30" fillId="0" borderId="65" xfId="0" applyNumberFormat="1" applyFont="1" applyBorder="1" applyAlignment="1">
      <alignment horizontal="center" vertical="center" wrapText="1"/>
    </xf>
    <xf numFmtId="0" fontId="71" fillId="0" borderId="63" xfId="0" applyFont="1" applyBorder="1" applyAlignment="1">
      <alignment horizontal="left" vertical="center" indent="2"/>
    </xf>
    <xf numFmtId="170" fontId="30" fillId="0" borderId="54" xfId="0" applyNumberFormat="1" applyFont="1" applyBorder="1" applyAlignment="1">
      <alignment horizontal="center" vertical="center" wrapText="1"/>
    </xf>
    <xf numFmtId="0" fontId="70" fillId="0" borderId="66" xfId="0" applyFont="1" applyBorder="1" applyAlignment="1">
      <alignment vertical="center" wrapText="1"/>
    </xf>
    <xf numFmtId="0" fontId="70" fillId="0" borderId="67" xfId="0" applyFont="1" applyBorder="1" applyAlignment="1">
      <alignment horizontal="center" vertical="center" wrapText="1"/>
    </xf>
    <xf numFmtId="0" fontId="71" fillId="6" borderId="68" xfId="0" applyFont="1" applyFill="1" applyBorder="1" applyAlignment="1">
      <alignment vertical="center" wrapText="1"/>
    </xf>
    <xf numFmtId="3" fontId="71" fillId="6" borderId="69" xfId="0" applyNumberFormat="1" applyFont="1" applyFill="1" applyBorder="1" applyAlignment="1">
      <alignment horizontal="center" vertical="center"/>
    </xf>
    <xf numFmtId="0" fontId="72" fillId="6" borderId="68" xfId="146" applyFont="1" applyFill="1" applyBorder="1" applyAlignment="1">
      <alignment vertical="center" wrapText="1"/>
    </xf>
    <xf numFmtId="0" fontId="70" fillId="6" borderId="68" xfId="0" applyFont="1" applyFill="1" applyBorder="1" applyAlignment="1">
      <alignment vertical="center" wrapText="1"/>
    </xf>
    <xf numFmtId="3" fontId="70" fillId="6" borderId="69" xfId="0" applyNumberFormat="1" applyFont="1" applyFill="1" applyBorder="1" applyAlignment="1">
      <alignment horizontal="center" vertical="center"/>
    </xf>
    <xf numFmtId="168" fontId="70" fillId="6" borderId="69" xfId="0" applyNumberFormat="1" applyFont="1" applyFill="1" applyBorder="1" applyAlignment="1">
      <alignment horizontal="center" vertical="center"/>
    </xf>
    <xf numFmtId="0" fontId="70" fillId="0" borderId="68" xfId="0" applyFont="1" applyBorder="1" applyAlignment="1">
      <alignment vertical="center" wrapText="1"/>
    </xf>
    <xf numFmtId="3" fontId="70" fillId="0" borderId="69" xfId="0" applyNumberFormat="1" applyFont="1" applyBorder="1" applyAlignment="1">
      <alignment horizontal="center" vertical="center"/>
    </xf>
    <xf numFmtId="0" fontId="70" fillId="0" borderId="0" xfId="0" applyFont="1" applyBorder="1" applyAlignment="1">
      <alignment vertical="center" wrapText="1"/>
    </xf>
    <xf numFmtId="3" fontId="70" fillId="0" borderId="0" xfId="0" applyNumberFormat="1" applyFont="1" applyBorder="1" applyAlignment="1">
      <alignment horizontal="center" vertical="center"/>
    </xf>
    <xf numFmtId="9" fontId="70" fillId="0" borderId="0" xfId="0" applyNumberFormat="1" applyFont="1" applyBorder="1" applyAlignment="1">
      <alignment horizontal="center" vertical="center"/>
    </xf>
    <xf numFmtId="168" fontId="71" fillId="6" borderId="69" xfId="0" applyNumberFormat="1" applyFont="1" applyFill="1" applyBorder="1" applyAlignment="1">
      <alignment horizontal="center" vertical="center"/>
    </xf>
    <xf numFmtId="168" fontId="70" fillId="0" borderId="69" xfId="0" applyNumberFormat="1" applyFont="1" applyBorder="1" applyAlignment="1">
      <alignment horizontal="center" vertical="center"/>
    </xf>
    <xf numFmtId="9" fontId="44" fillId="0" borderId="0" xfId="0" applyNumberFormat="1" applyFont="1" applyFill="1" applyBorder="1" applyAlignment="1">
      <alignment vertical="center"/>
    </xf>
    <xf numFmtId="176" fontId="42" fillId="0" borderId="75" xfId="0" applyNumberFormat="1" applyFont="1" applyFill="1" applyBorder="1" applyAlignment="1">
      <alignment horizontal="center" vertical="center"/>
    </xf>
    <xf numFmtId="176" fontId="47" fillId="0" borderId="8" xfId="0" applyNumberFormat="1" applyFont="1" applyFill="1" applyBorder="1" applyAlignment="1">
      <alignment horizontal="center" vertical="center" wrapText="1"/>
    </xf>
    <xf numFmtId="166" fontId="42" fillId="0" borderId="32" xfId="2" applyNumberFormat="1" applyFont="1" applyFill="1" applyBorder="1" applyAlignment="1">
      <alignment horizontal="center" vertical="center" wrapText="1"/>
    </xf>
    <xf numFmtId="166" fontId="42" fillId="0" borderId="96" xfId="2" applyNumberFormat="1" applyFont="1" applyFill="1" applyBorder="1" applyAlignment="1">
      <alignment horizontal="center" vertical="center" wrapText="1"/>
    </xf>
    <xf numFmtId="166" fontId="32" fillId="0" borderId="96" xfId="2" applyNumberFormat="1" applyFont="1" applyFill="1" applyBorder="1" applyAlignment="1">
      <alignment horizontal="center" vertical="center" wrapText="1"/>
    </xf>
    <xf numFmtId="168" fontId="44" fillId="0" borderId="32" xfId="2" applyNumberFormat="1" applyFont="1" applyFill="1" applyBorder="1" applyAlignment="1">
      <alignment horizontal="center" vertical="center" wrapText="1"/>
    </xf>
    <xf numFmtId="168" fontId="44" fillId="0" borderId="96" xfId="2" applyNumberFormat="1" applyFont="1" applyFill="1" applyBorder="1" applyAlignment="1">
      <alignment horizontal="center" vertical="center" wrapText="1"/>
    </xf>
    <xf numFmtId="168" fontId="44" fillId="0" borderId="71" xfId="2" applyNumberFormat="1" applyFont="1" applyFill="1" applyBorder="1" applyAlignment="1">
      <alignment horizontal="center" vertical="center" wrapText="1"/>
    </xf>
    <xf numFmtId="168" fontId="44" fillId="0" borderId="99" xfId="2" applyNumberFormat="1" applyFont="1" applyFill="1" applyBorder="1" applyAlignment="1">
      <alignment horizontal="center" vertical="center" wrapText="1"/>
    </xf>
    <xf numFmtId="166" fontId="32" fillId="0" borderId="118" xfId="2" applyNumberFormat="1" applyFont="1" applyFill="1" applyBorder="1" applyAlignment="1">
      <alignment horizontal="center" vertical="center" wrapText="1"/>
    </xf>
    <xf numFmtId="166" fontId="32" fillId="0" borderId="119" xfId="2" applyNumberFormat="1" applyFont="1" applyFill="1" applyBorder="1" applyAlignment="1">
      <alignment horizontal="center" vertical="center" wrapText="1"/>
    </xf>
    <xf numFmtId="168" fontId="44" fillId="0" borderId="120" xfId="2" applyNumberFormat="1" applyFont="1" applyFill="1" applyBorder="1" applyAlignment="1">
      <alignment horizontal="center" vertical="center" wrapText="1"/>
    </xf>
    <xf numFmtId="168" fontId="44" fillId="0" borderId="103" xfId="2" applyNumberFormat="1" applyFont="1" applyFill="1" applyBorder="1" applyAlignment="1">
      <alignment horizontal="center" vertical="center" wrapText="1"/>
    </xf>
    <xf numFmtId="178" fontId="42" fillId="0" borderId="75" xfId="0" applyNumberFormat="1" applyFont="1" applyFill="1" applyBorder="1" applyAlignment="1">
      <alignment horizontal="center" vertical="center"/>
    </xf>
    <xf numFmtId="178" fontId="47" fillId="0" borderId="8" xfId="0" applyNumberFormat="1" applyFont="1" applyFill="1" applyBorder="1" applyAlignment="1">
      <alignment horizontal="center" vertical="center" wrapText="1"/>
    </xf>
    <xf numFmtId="178" fontId="42" fillId="0" borderId="117" xfId="0" applyNumberFormat="1" applyFont="1" applyFill="1" applyBorder="1" applyAlignment="1">
      <alignment horizontal="center" vertical="center"/>
    </xf>
    <xf numFmtId="166" fontId="42" fillId="0" borderId="83" xfId="2" applyNumberFormat="1" applyFont="1" applyFill="1" applyBorder="1" applyAlignment="1">
      <alignment horizontal="center" vertical="center" wrapText="1"/>
    </xf>
    <xf numFmtId="0" fontId="41" fillId="0" borderId="59" xfId="0" applyFont="1" applyFill="1" applyBorder="1" applyAlignment="1">
      <alignment horizontal="left" vertical="center" indent="2"/>
    </xf>
    <xf numFmtId="0" fontId="47" fillId="2" borderId="0" xfId="0" applyFont="1" applyFill="1" applyBorder="1" applyAlignment="1">
      <alignment vertical="center"/>
    </xf>
    <xf numFmtId="171" fontId="42" fillId="0" borderId="88" xfId="2" applyNumberFormat="1" applyFont="1" applyFill="1" applyBorder="1" applyAlignment="1">
      <alignment horizontal="center" vertical="center" wrapText="1"/>
    </xf>
    <xf numFmtId="176" fontId="42" fillId="0" borderId="8" xfId="0" applyNumberFormat="1" applyFont="1" applyFill="1" applyBorder="1" applyAlignment="1">
      <alignment horizontal="center" vertical="center"/>
    </xf>
    <xf numFmtId="171" fontId="42" fillId="0" borderId="96" xfId="2" applyNumberFormat="1" applyFont="1" applyFill="1" applyBorder="1" applyAlignment="1">
      <alignment horizontal="center" vertical="center" wrapText="1"/>
    </xf>
    <xf numFmtId="171" fontId="42" fillId="0" borderId="103" xfId="2" applyNumberFormat="1" applyFont="1" applyFill="1" applyBorder="1" applyAlignment="1">
      <alignment horizontal="center" vertical="center" wrapText="1"/>
    </xf>
    <xf numFmtId="178" fontId="42" fillId="0" borderId="8" xfId="0" applyNumberFormat="1" applyFont="1" applyFill="1" applyBorder="1" applyAlignment="1">
      <alignment horizontal="center" vertical="center"/>
    </xf>
    <xf numFmtId="178" fontId="47" fillId="0" borderId="117" xfId="0" quotePrefix="1" applyNumberFormat="1" applyFont="1" applyFill="1" applyBorder="1" applyAlignment="1">
      <alignment horizontal="center" vertical="center" wrapText="1"/>
    </xf>
    <xf numFmtId="166" fontId="42" fillId="0" borderId="121" xfId="2" applyNumberFormat="1" applyFont="1" applyFill="1" applyBorder="1" applyAlignment="1">
      <alignment horizontal="center" vertical="center" wrapText="1"/>
    </xf>
    <xf numFmtId="171" fontId="39" fillId="0" borderId="0" xfId="0" applyNumberFormat="1" applyFont="1" applyAlignment="1">
      <alignment wrapText="1"/>
    </xf>
    <xf numFmtId="178" fontId="47" fillId="0" borderId="8" xfId="0" quotePrefix="1" applyNumberFormat="1" applyFont="1" applyFill="1" applyBorder="1" applyAlignment="1">
      <alignment horizontal="center" vertical="center" wrapText="1"/>
    </xf>
    <xf numFmtId="9" fontId="42" fillId="0" borderId="23" xfId="2" applyNumberFormat="1" applyFont="1" applyFill="1" applyBorder="1" applyAlignment="1">
      <alignment horizontal="center" vertical="center" wrapText="1"/>
    </xf>
    <xf numFmtId="178" fontId="42" fillId="0" borderId="122" xfId="0" applyNumberFormat="1" applyFont="1" applyFill="1" applyBorder="1" applyAlignment="1">
      <alignment horizontal="center" vertical="center"/>
    </xf>
    <xf numFmtId="166" fontId="42" fillId="0" borderId="123" xfId="2" applyNumberFormat="1" applyFont="1" applyFill="1" applyBorder="1" applyAlignment="1">
      <alignment horizontal="center" vertical="center" wrapText="1"/>
    </xf>
    <xf numFmtId="166" fontId="32" fillId="0" borderId="123" xfId="2" applyNumberFormat="1" applyFont="1" applyFill="1" applyBorder="1" applyAlignment="1">
      <alignment horizontal="center" vertical="center" wrapText="1"/>
    </xf>
    <xf numFmtId="168" fontId="44" fillId="0" borderId="123" xfId="2" applyNumberFormat="1" applyFont="1" applyFill="1" applyBorder="1" applyAlignment="1">
      <alignment horizontal="center" vertical="center" wrapText="1"/>
    </xf>
    <xf numFmtId="168" fontId="44" fillId="0" borderId="124" xfId="2" applyNumberFormat="1" applyFont="1" applyFill="1" applyBorder="1" applyAlignment="1">
      <alignment horizontal="center" vertical="center" wrapText="1"/>
    </xf>
    <xf numFmtId="166" fontId="32" fillId="0" borderId="125" xfId="2" applyNumberFormat="1" applyFont="1" applyFill="1" applyBorder="1" applyAlignment="1">
      <alignment horizontal="center" vertical="center" wrapText="1"/>
    </xf>
    <xf numFmtId="168" fontId="44" fillId="0" borderId="126" xfId="2" applyNumberFormat="1" applyFont="1" applyFill="1" applyBorder="1" applyAlignment="1">
      <alignment horizontal="center" vertical="center" wrapText="1"/>
    </xf>
    <xf numFmtId="166" fontId="42" fillId="0" borderId="127" xfId="2" applyNumberFormat="1" applyFont="1" applyFill="1" applyBorder="1" applyAlignment="1">
      <alignment horizontal="center" vertical="center" wrapText="1"/>
    </xf>
    <xf numFmtId="171" fontId="42" fillId="0" borderId="105" xfId="2" applyNumberFormat="1" applyFont="1" applyFill="1" applyBorder="1" applyAlignment="1">
      <alignment horizontal="center" vertical="center" wrapText="1"/>
    </xf>
    <xf numFmtId="0" fontId="68" fillId="8" borderId="0" xfId="0" applyFont="1" applyFill="1"/>
    <xf numFmtId="0" fontId="39" fillId="0" borderId="0" xfId="0" quotePrefix="1" applyFont="1" applyAlignment="1">
      <alignment wrapText="1"/>
    </xf>
    <xf numFmtId="0" fontId="39" fillId="0" borderId="0" xfId="0" applyFont="1" applyAlignment="1"/>
    <xf numFmtId="168" fontId="39" fillId="0" borderId="0" xfId="0" applyNumberFormat="1" applyFont="1" applyAlignment="1">
      <alignment wrapText="1"/>
    </xf>
    <xf numFmtId="171" fontId="39" fillId="0" borderId="0" xfId="0" quotePrefix="1" applyNumberFormat="1" applyFont="1" applyAlignment="1">
      <alignment wrapText="1"/>
    </xf>
    <xf numFmtId="0" fontId="46" fillId="8" borderId="0" xfId="0" applyFont="1" applyFill="1" applyAlignment="1">
      <alignment vertical="center"/>
    </xf>
    <xf numFmtId="0" fontId="39" fillId="0" borderId="0" xfId="0" applyFont="1" applyAlignment="1">
      <alignment vertical="center"/>
    </xf>
    <xf numFmtId="0" fontId="46" fillId="0" borderId="0" xfId="0" applyFont="1" applyAlignment="1">
      <alignment vertical="center"/>
    </xf>
    <xf numFmtId="166" fontId="57" fillId="0" borderId="0" xfId="0" applyNumberFormat="1" applyFont="1" applyAlignment="1">
      <alignment horizontal="center" vertical="center"/>
    </xf>
    <xf numFmtId="166" fontId="58" fillId="0" borderId="70" xfId="0" applyNumberFormat="1" applyFont="1" applyBorder="1" applyAlignment="1">
      <alignment horizontal="center" vertical="center"/>
    </xf>
    <xf numFmtId="191" fontId="39" fillId="0" borderId="0" xfId="0" applyNumberFormat="1" applyFont="1" applyAlignment="1"/>
    <xf numFmtId="4" fontId="39" fillId="0" borderId="0" xfId="0" applyNumberFormat="1" applyFont="1" applyAlignment="1"/>
    <xf numFmtId="168" fontId="42" fillId="0" borderId="23" xfId="2" applyNumberFormat="1" applyFont="1" applyFill="1" applyBorder="1" applyAlignment="1">
      <alignment horizontal="center" vertical="center" wrapText="1"/>
    </xf>
    <xf numFmtId="168" fontId="42" fillId="0" borderId="96" xfId="2" applyNumberFormat="1" applyFont="1" applyFill="1" applyBorder="1" applyAlignment="1">
      <alignment horizontal="center" vertical="center" wrapText="1"/>
    </xf>
    <xf numFmtId="168" fontId="32" fillId="0" borderId="96" xfId="2" applyNumberFormat="1" applyFont="1" applyFill="1" applyBorder="1" applyAlignment="1">
      <alignment horizontal="center" vertical="center" wrapText="1"/>
    </xf>
    <xf numFmtId="168" fontId="32" fillId="0" borderId="83" xfId="2" applyNumberFormat="1" applyFont="1" applyFill="1" applyBorder="1" applyAlignment="1">
      <alignment horizontal="center" vertical="center" wrapText="1"/>
    </xf>
    <xf numFmtId="168" fontId="32" fillId="0" borderId="128" xfId="2" applyNumberFormat="1" applyFont="1" applyFill="1" applyBorder="1" applyAlignment="1">
      <alignment horizontal="center" vertical="center" wrapText="1"/>
    </xf>
    <xf numFmtId="168" fontId="42" fillId="0" borderId="97" xfId="2" applyNumberFormat="1" applyFont="1" applyFill="1" applyBorder="1" applyAlignment="1">
      <alignment horizontal="center" vertical="center" wrapText="1"/>
    </xf>
    <xf numFmtId="168" fontId="32" fillId="0" borderId="97" xfId="2" applyNumberFormat="1" applyFont="1" applyFill="1" applyBorder="1" applyAlignment="1">
      <alignment horizontal="center" vertical="center" wrapText="1"/>
    </xf>
    <xf numFmtId="168" fontId="32" fillId="0" borderId="119" xfId="2" applyNumberFormat="1" applyFont="1" applyFill="1" applyBorder="1" applyAlignment="1">
      <alignment horizontal="center" vertical="center" wrapText="1"/>
    </xf>
    <xf numFmtId="168" fontId="42" fillId="0" borderId="50" xfId="2" applyNumberFormat="1" applyFont="1" applyFill="1" applyBorder="1" applyAlignment="1">
      <alignment horizontal="center" vertical="center" wrapText="1"/>
    </xf>
    <xf numFmtId="168" fontId="42" fillId="0" borderId="121" xfId="2" applyNumberFormat="1" applyFont="1" applyFill="1" applyBorder="1" applyAlignment="1">
      <alignment horizontal="center" vertical="center" wrapText="1"/>
    </xf>
    <xf numFmtId="2" fontId="42" fillId="40" borderId="7" xfId="0" applyNumberFormat="1" applyFont="1" applyFill="1" applyBorder="1" applyAlignment="1">
      <alignment horizontal="center" vertical="center" wrapText="1"/>
    </xf>
    <xf numFmtId="2" fontId="42" fillId="40" borderId="7" xfId="0" applyNumberFormat="1" applyFont="1" applyFill="1" applyBorder="1" applyAlignment="1">
      <alignment horizontal="center" vertical="center" wrapText="1"/>
    </xf>
    <xf numFmtId="0" fontId="34" fillId="0" borderId="0" xfId="0" applyFont="1"/>
    <xf numFmtId="0" fontId="34" fillId="0" borderId="54" xfId="0" applyFont="1" applyBorder="1"/>
    <xf numFmtId="0" fontId="68" fillId="0" borderId="0" xfId="0" quotePrefix="1" applyFont="1" applyBorder="1" applyAlignment="1">
      <alignment horizontal="center" vertical="center" wrapText="1"/>
    </xf>
    <xf numFmtId="0" fontId="68" fillId="0" borderId="7" xfId="0" applyFont="1" applyBorder="1" applyAlignment="1">
      <alignment horizontal="center" vertical="center" wrapText="1"/>
    </xf>
    <xf numFmtId="176" fontId="47" fillId="0" borderId="55" xfId="0" applyNumberFormat="1" applyFont="1" applyFill="1" applyBorder="1" applyAlignment="1">
      <alignment horizontal="center" vertical="center"/>
    </xf>
    <xf numFmtId="176" fontId="47" fillId="0" borderId="57" xfId="0" applyNumberFormat="1" applyFont="1" applyFill="1" applyBorder="1" applyAlignment="1">
      <alignment horizontal="center" vertical="center"/>
    </xf>
    <xf numFmtId="176" fontId="47" fillId="0" borderId="56" xfId="0" applyNumberFormat="1" applyFont="1" applyFill="1" applyBorder="1" applyAlignment="1">
      <alignment horizontal="center" vertical="center"/>
    </xf>
    <xf numFmtId="178" fontId="47" fillId="0" borderId="55" xfId="0" applyNumberFormat="1" applyFont="1" applyFill="1" applyBorder="1" applyAlignment="1">
      <alignment horizontal="center" vertical="center"/>
    </xf>
    <xf numFmtId="178" fontId="47" fillId="0" borderId="57" xfId="0" applyNumberFormat="1" applyFont="1" applyFill="1" applyBorder="1" applyAlignment="1">
      <alignment horizontal="center" vertical="center"/>
    </xf>
    <xf numFmtId="178" fontId="47" fillId="0" borderId="56" xfId="0" applyNumberFormat="1" applyFont="1" applyFill="1" applyBorder="1" applyAlignment="1">
      <alignment horizontal="center" vertical="center"/>
    </xf>
    <xf numFmtId="176" fontId="47" fillId="0" borderId="55" xfId="0" applyNumberFormat="1" applyFont="1" applyFill="1" applyBorder="1" applyAlignment="1">
      <alignment horizontal="center" vertical="center" wrapText="1"/>
    </xf>
    <xf numFmtId="176" fontId="47" fillId="0" borderId="57" xfId="0" applyNumberFormat="1" applyFont="1" applyFill="1" applyBorder="1" applyAlignment="1">
      <alignment horizontal="center" vertical="center" wrapText="1"/>
    </xf>
    <xf numFmtId="176" fontId="47" fillId="0" borderId="56" xfId="0" applyNumberFormat="1" applyFont="1" applyFill="1" applyBorder="1" applyAlignment="1">
      <alignment horizontal="center" vertical="center" wrapText="1"/>
    </xf>
    <xf numFmtId="178" fontId="47" fillId="0" borderId="55" xfId="0" applyNumberFormat="1" applyFont="1" applyFill="1" applyBorder="1" applyAlignment="1">
      <alignment horizontal="center" vertical="center" wrapText="1"/>
    </xf>
    <xf numFmtId="178" fontId="47" fillId="0" borderId="57" xfId="0" applyNumberFormat="1" applyFont="1" applyFill="1" applyBorder="1" applyAlignment="1">
      <alignment horizontal="center" vertical="center" wrapText="1"/>
    </xf>
    <xf numFmtId="178" fontId="47" fillId="0" borderId="56" xfId="0" applyNumberFormat="1" applyFont="1" applyFill="1" applyBorder="1" applyAlignment="1">
      <alignment horizontal="center" vertical="center" wrapText="1"/>
    </xf>
    <xf numFmtId="0" fontId="33" fillId="0" borderId="17" xfId="0" applyFont="1" applyFill="1" applyBorder="1" applyAlignment="1">
      <alignment vertical="center" wrapText="1"/>
    </xf>
    <xf numFmtId="180" fontId="31" fillId="8" borderId="29" xfId="1" applyNumberFormat="1" applyFont="1" applyFill="1" applyBorder="1" applyAlignment="1">
      <alignment horizontal="center" vertical="center" wrapText="1"/>
    </xf>
    <xf numFmtId="4" fontId="47" fillId="0" borderId="0" xfId="1" applyNumberFormat="1" applyFont="1" applyFill="1" applyBorder="1" applyAlignment="1">
      <alignment horizontal="center" vertical="center" wrapText="1"/>
    </xf>
    <xf numFmtId="9" fontId="56" fillId="0" borderId="0" xfId="0" applyNumberFormat="1" applyFont="1"/>
    <xf numFmtId="171" fontId="31" fillId="2" borderId="0" xfId="0" applyNumberFormat="1" applyFont="1" applyFill="1" applyBorder="1" applyAlignment="1">
      <alignment vertical="center"/>
    </xf>
  </cellXfs>
  <cellStyles count="203">
    <cellStyle name="20% - Ênfase1 2" xfId="38"/>
    <cellStyle name="20% - Ênfase2 2" xfId="39"/>
    <cellStyle name="20% - Ênfase3 2" xfId="40"/>
    <cellStyle name="20% - Ênfase4 2" xfId="41"/>
    <cellStyle name="20% - Ênfase5 2" xfId="42"/>
    <cellStyle name="20% - Ênfase6 2" xfId="43"/>
    <cellStyle name="40% - Ênfase1 2" xfId="44"/>
    <cellStyle name="40% - Ênfase2 2" xfId="45"/>
    <cellStyle name="40% - Ênfase3 2" xfId="46"/>
    <cellStyle name="40% - Ênfase4 2" xfId="47"/>
    <cellStyle name="40% - Ênfase5 2" xfId="48"/>
    <cellStyle name="40% - Ênfase6 2" xfId="49"/>
    <cellStyle name="60% - Ênfase1 2" xfId="50"/>
    <cellStyle name="60% - Ênfase2 2" xfId="51"/>
    <cellStyle name="60% - Ênfase3 2" xfId="52"/>
    <cellStyle name="60% - Ênfase4 2" xfId="53"/>
    <cellStyle name="60% - Ênfase5 2" xfId="54"/>
    <cellStyle name="60% - Ênfase6 2" xfId="55"/>
    <cellStyle name="Bom 2" xfId="66"/>
    <cellStyle name="Cálculo 2" xfId="63"/>
    <cellStyle name="Célula de Verificação 2" xfId="64"/>
    <cellStyle name="Célula Vinculada 2" xfId="72"/>
    <cellStyle name="Ênfase1 2" xfId="56"/>
    <cellStyle name="Ênfase2 2" xfId="57"/>
    <cellStyle name="Ênfase3 2" xfId="58"/>
    <cellStyle name="Ênfase4 2" xfId="59"/>
    <cellStyle name="Ênfase5 2" xfId="60"/>
    <cellStyle name="Ênfase6 2" xfId="61"/>
    <cellStyle name="Entrada 2" xfId="71"/>
    <cellStyle name="Hiperlink" xfId="146" builtinId="8"/>
    <cellStyle name="Incorreto 2" xfId="62"/>
    <cellStyle name="Moeda 2" xfId="88"/>
    <cellStyle name="Neutra 2" xfId="73"/>
    <cellStyle name="Normal" xfId="0" builtinId="0"/>
    <cellStyle name="Normal 10" xfId="100"/>
    <cellStyle name="Normal 114" xfId="83"/>
    <cellStyle name="Normal 2" xfId="12"/>
    <cellStyle name="Normal 2 2" xfId="17"/>
    <cellStyle name="Normal 2 2 2" xfId="30"/>
    <cellStyle name="Normal 2 2 2 2 2 12" xfId="4"/>
    <cellStyle name="Normal 2 2 4" xfId="34"/>
    <cellStyle name="Normal 2 2 5" xfId="35"/>
    <cellStyle name="Normal 2 3" xfId="82"/>
    <cellStyle name="Normal 2 4" xfId="108"/>
    <cellStyle name="Normal 2 4 2" xfId="140"/>
    <cellStyle name="Normal 2 5" xfId="14"/>
    <cellStyle name="Normal 2 6" xfId="117"/>
    <cellStyle name="Normal 3" xfId="22"/>
    <cellStyle name="Normal 3 2" xfId="25"/>
    <cellStyle name="Normal 3 2 2" xfId="86"/>
    <cellStyle name="Normal 3 3" xfId="32"/>
    <cellStyle name="Normal 3 4" xfId="93"/>
    <cellStyle name="Normal 4" xfId="10"/>
    <cellStyle name="Normal 4 2" xfId="33"/>
    <cellStyle name="Normal 4 2 2" xfId="111"/>
    <cellStyle name="Normal 4 3" xfId="106"/>
    <cellStyle name="Normal 4 4" xfId="112"/>
    <cellStyle name="Normal 5" xfId="27"/>
    <cellStyle name="Normal 6" xfId="36"/>
    <cellStyle name="Normal 7" xfId="91"/>
    <cellStyle name="Normal 8" xfId="92"/>
    <cellStyle name="Normal 9" xfId="94"/>
    <cellStyle name="Normal_9_Rentab. por Cliente - Veiculos 2" xfId="5"/>
    <cellStyle name="Nota 2" xfId="74"/>
    <cellStyle name="Porcentagem" xfId="1" builtinId="5"/>
    <cellStyle name="Porcentagem 2" xfId="8"/>
    <cellStyle name="Porcentagem 2 2" xfId="20"/>
    <cellStyle name="Porcentagem 2 3" xfId="84"/>
    <cellStyle name="Porcentagem 2 4" xfId="16"/>
    <cellStyle name="Porcentagem 3" xfId="21"/>
    <cellStyle name="Porcentagem 3 2" xfId="81"/>
    <cellStyle name="Porcentagem 4" xfId="24"/>
    <cellStyle name="Porcentagem 5" xfId="29"/>
    <cellStyle name="Porcentagem 6" xfId="101"/>
    <cellStyle name="Porcentagem 7" xfId="115"/>
    <cellStyle name="Saída 2" xfId="75"/>
    <cellStyle name="Separador de milhares 10" xfId="97"/>
    <cellStyle name="Separador de milhares 10 2" xfId="132"/>
    <cellStyle name="Separador de milhares 10 2 2" xfId="190"/>
    <cellStyle name="Separador de milhares 10 3" xfId="162"/>
    <cellStyle name="Separador de milhares 2" xfId="6"/>
    <cellStyle name="Separador de milhares 2 2" xfId="31"/>
    <cellStyle name="Separador de milhares 2 3" xfId="89"/>
    <cellStyle name="Separador de milhares 2 4" xfId="85"/>
    <cellStyle name="Separador de milhares 2 4 2" xfId="127"/>
    <cellStyle name="Separador de milhares 2 4 2 2" xfId="185"/>
    <cellStyle name="Separador de milhares 2 4 3" xfId="157"/>
    <cellStyle name="Separador de milhares 2 5" xfId="103"/>
    <cellStyle name="Separador de milhares 2 5 2" xfId="136"/>
    <cellStyle name="Separador de milhares 2 5 2 2" xfId="194"/>
    <cellStyle name="Separador de milhares 2 5 3" xfId="166"/>
    <cellStyle name="Separador de milhares 2 6" xfId="18"/>
    <cellStyle name="Separador de milhares 2 6 2" xfId="119"/>
    <cellStyle name="Separador de milhares 2 6 2 2" xfId="177"/>
    <cellStyle name="Separador de milhares 2 6 3" xfId="149"/>
    <cellStyle name="Separador de milhares 25" xfId="80"/>
    <cellStyle name="Separador de milhares 25 2" xfId="126"/>
    <cellStyle name="Separador de milhares 25 2 2" xfId="184"/>
    <cellStyle name="Separador de milhares 25 3" xfId="156"/>
    <cellStyle name="Separador de milhares 3" xfId="79"/>
    <cellStyle name="Separador de milhares 3 2" xfId="125"/>
    <cellStyle name="Separador de milhares 3 2 2" xfId="183"/>
    <cellStyle name="Separador de milhares 3 3" xfId="155"/>
    <cellStyle name="Texto de Aviso 2" xfId="78"/>
    <cellStyle name="Texto Explicativo 2" xfId="65"/>
    <cellStyle name="Título 1 2" xfId="67"/>
    <cellStyle name="Título 2 2" xfId="68"/>
    <cellStyle name="Título 3 2" xfId="69"/>
    <cellStyle name="Título 4 2" xfId="70"/>
    <cellStyle name="Título 5" xfId="37"/>
    <cellStyle name="Total 2" xfId="77"/>
    <cellStyle name="Vírgula 10" xfId="174"/>
    <cellStyle name="Vírgula 17" xfId="9"/>
    <cellStyle name="Vírgula 17 2" xfId="105"/>
    <cellStyle name="Vírgula 17 2 2" xfId="138"/>
    <cellStyle name="Vírgula 17 2 2 2" xfId="196"/>
    <cellStyle name="Vírgula 17 2 3" xfId="168"/>
    <cellStyle name="Vírgula 17 3" xfId="98"/>
    <cellStyle name="Vírgula 17 3 2" xfId="133"/>
    <cellStyle name="Vírgula 17 3 2 2" xfId="191"/>
    <cellStyle name="Vírgula 17 3 3" xfId="163"/>
    <cellStyle name="Vírgula 19 2" xfId="110"/>
    <cellStyle name="Vírgula 19 2 2" xfId="142"/>
    <cellStyle name="Vírgula 19 2 2 2" xfId="199"/>
    <cellStyle name="Vírgula 19 2 3" xfId="171"/>
    <cellStyle name="Vírgula 2" xfId="2"/>
    <cellStyle name="Vírgula 2 2" xfId="3"/>
    <cellStyle name="Vírgula 2 2 2" xfId="102"/>
    <cellStyle name="Vírgula 2 2 2 2" xfId="135"/>
    <cellStyle name="Vírgula 2 2 2 2 2" xfId="193"/>
    <cellStyle name="Vírgula 2 2 2 3" xfId="165"/>
    <cellStyle name="Vírgula 2 2 3" xfId="76"/>
    <cellStyle name="Vírgula 2 2 3 2" xfId="124"/>
    <cellStyle name="Vírgula 2 2 3 2 2" xfId="182"/>
    <cellStyle name="Vírgula 2 2 3 3" xfId="154"/>
    <cellStyle name="Vírgula 2 2 4" xfId="113"/>
    <cellStyle name="Vírgula 2 2 4 2" xfId="143"/>
    <cellStyle name="Vírgula 2 2 4 2 2" xfId="200"/>
    <cellStyle name="Vírgula 2 2 4 3" xfId="172"/>
    <cellStyle name="Vírgula 2 3" xfId="11"/>
    <cellStyle name="Vírgula 2 3 2" xfId="107"/>
    <cellStyle name="Vírgula 2 3 2 2" xfId="139"/>
    <cellStyle name="Vírgula 2 3 2 2 2" xfId="197"/>
    <cellStyle name="Vírgula 2 3 2 3" xfId="169"/>
    <cellStyle name="Vírgula 2 3 3" xfId="95"/>
    <cellStyle name="Vírgula 2 3 3 2" xfId="130"/>
    <cellStyle name="Vírgula 2 3 3 2 2" xfId="188"/>
    <cellStyle name="Vírgula 2 3 3 3" xfId="160"/>
    <cellStyle name="Vírgula 2 4" xfId="15"/>
    <cellStyle name="Vírgula 2 4 2" xfId="118"/>
    <cellStyle name="Vírgula 2 4 2 2" xfId="176"/>
    <cellStyle name="Vírgula 2 4 3" xfId="148"/>
    <cellStyle name="Vírgula 2 6" xfId="7"/>
    <cellStyle name="Vírgula 2 6 2" xfId="104"/>
    <cellStyle name="Vírgula 2 6 2 2" xfId="137"/>
    <cellStyle name="Vírgula 2 6 2 2 2" xfId="195"/>
    <cellStyle name="Vírgula 2 6 2 3" xfId="167"/>
    <cellStyle name="Vírgula 2 6 3" xfId="116"/>
    <cellStyle name="Vírgula 2 6 3 2" xfId="175"/>
    <cellStyle name="Vírgula 2 6 4" xfId="147"/>
    <cellStyle name="Vírgula 3" xfId="19"/>
    <cellStyle name="Vírgula 3 2" xfId="87"/>
    <cellStyle name="Vírgula 3 2 2" xfId="128"/>
    <cellStyle name="Vírgula 3 2 2 2" xfId="186"/>
    <cellStyle name="Vírgula 3 2 3" xfId="158"/>
    <cellStyle name="Vírgula 3 3" xfId="114"/>
    <cellStyle name="Vírgula 3 3 2" xfId="144"/>
    <cellStyle name="Vírgula 3 3 2 2" xfId="201"/>
    <cellStyle name="Vírgula 3 3 3" xfId="173"/>
    <cellStyle name="Vírgula 3 4" xfId="120"/>
    <cellStyle name="Vírgula 3 4 2" xfId="178"/>
    <cellStyle name="Vírgula 3 5" xfId="150"/>
    <cellStyle name="Vírgula 4" xfId="23"/>
    <cellStyle name="Vírgula 4 2" xfId="90"/>
    <cellStyle name="Vírgula 4 2 2" xfId="129"/>
    <cellStyle name="Vírgula 4 2 2 2" xfId="187"/>
    <cellStyle name="Vírgula 4 2 3" xfId="159"/>
    <cellStyle name="Vírgula 4 3" xfId="121"/>
    <cellStyle name="Vírgula 4 3 2" xfId="179"/>
    <cellStyle name="Vírgula 4 4" xfId="151"/>
    <cellStyle name="Vírgula 5" xfId="28"/>
    <cellStyle name="Vírgula 5 2" xfId="123"/>
    <cellStyle name="Vírgula 5 2 2" xfId="181"/>
    <cellStyle name="Vírgula 5 3" xfId="153"/>
    <cellStyle name="Vírgula 6" xfId="13"/>
    <cellStyle name="Vírgula 6 2" xfId="109"/>
    <cellStyle name="Vírgula 6 2 2" xfId="141"/>
    <cellStyle name="Vírgula 6 2 2 2" xfId="198"/>
    <cellStyle name="Vírgula 6 2 3" xfId="170"/>
    <cellStyle name="Vírgula 6 3" xfId="26"/>
    <cellStyle name="Vírgula 6 3 2" xfId="122"/>
    <cellStyle name="Vírgula 6 3 2 2" xfId="180"/>
    <cellStyle name="Vírgula 6 3 3" xfId="152"/>
    <cellStyle name="Vírgula 7" xfId="99"/>
    <cellStyle name="Vírgula 7 2" xfId="134"/>
    <cellStyle name="Vírgula 7 2 2" xfId="192"/>
    <cellStyle name="Vírgula 7 3" xfId="164"/>
    <cellStyle name="Vírgula 8" xfId="96"/>
    <cellStyle name="Vírgula 8 2" xfId="131"/>
    <cellStyle name="Vírgula 8 2 2" xfId="189"/>
    <cellStyle name="Vírgula 8 3" xfId="161"/>
    <cellStyle name="Vírgula 9" xfId="145"/>
    <cellStyle name="Vírgula 9 2" xfId="202"/>
  </cellStyles>
  <dxfs count="0"/>
  <tableStyles count="0" defaultTableStyle="TableStyleMedium2" defaultPivotStyle="PivotStyleLight16"/>
  <colors>
    <mruColors>
      <color rgb="FFF8F8F8"/>
      <color rgb="FFF2F2F2"/>
      <color rgb="FFFEF1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50" Type="http://schemas.openxmlformats.org/officeDocument/2006/relationships/externalLink" Target="externalLinks/externalLink44.xml"/><Relationship Id="rId55" Type="http://schemas.openxmlformats.org/officeDocument/2006/relationships/sharedStrings" Target="sharedStrings.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9" Type="http://schemas.openxmlformats.org/officeDocument/2006/relationships/externalLink" Target="externalLinks/externalLink23.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calcChain" Target="calcChain.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ibrhqtas10\COMMON\Documents%20and%20Settings\gdsanto\Local%20Settings\Temporary%20Internet%20Files\OLK5A\Copy%20of%20Cadastr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Q-TGL-FS-01\Documents%20and%20Settings\tomas.maciel\Configura&#231;&#245;es%20locais\Temporary%20Internet%20Files\OLK53\CPMBraxis%20FinMod%20(14.02.08).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ROGRAMA&#199;&#195;O%20FINANCEIRA\Teste%20-%20ACUMUL09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SABEL\aws\APPL\Tesouraria\Base%20de%20Dados\TESTE.XL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Q-TGL-FS-01\Tegma\RFLOCAL\Deb&#234;ntures\INDI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rfserver\DixieToga\Corporativo\Controladoria\Opera&#231;&#245;es%20Financeiras\An&#225;lise%20hedges\Aplica&#231;&#245;es%20&amp;%20Financiamentos\Aplica&#231;&#245;es%202.002\10.02%20APLICA&#199;&#213;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pghnsp02\fmol\CBES\1600-1699\1675%20Hubbell%20Service%20Center%20Steel\Data\Analysis\Hubbell%20Stl%20Master%20Data%20File%2015Aug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ic-tgl-fs-01\Financeiro\M&#225;rcia%20-%20N&#227;o%20Mexer\M&#225;rcia\Pasta%20D%20-%20M&#225;rcia\PROPOSTA%20COMERCIAL_SP\modelo\P%20C%20-%20SEGURAN&#199;A%20PESSOAL%20-%20Controladori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Q-TGL-FS-01\Documents%20and%20Settings\Karinar\Desktop\Consolida&#231;&#227;o\2010\Fluxo%20de%20Caixa\Mar&#231;o10\BalPublicdez09B.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Middle%20Office/Geral/Indicadores%20Financeiros/Indicadores%20Economicos.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Startup" Target="Front%20Office/Caixa/Benchmark/Benchmark%20BLP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TGL-FS-01\USER\JOAO\PERFIL\BAL.PERFI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Q-TGL-FS-01\Users\Note_07\AppData\Local\Temp\Temp1_IRCS%202009%20-%20ITAP%20BEMIS%20-%2009.09.2009.zip\Documents%20and%20Settings\Administrador\Configura&#231;&#245;es%20locais\Temporary%20Internet%20Files\Content.IE5\8LYZ01ER\Estudo%20de%20Hedg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ic-tgl-fs-01\Financeiro\Documents%20and%20Settings\mazazula\Local%20Settings\Temporary%20Internet%20Files\SADIA_TUBOS_RFQ_SET-0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Q-TGL-FS-01\RFLOCAL\Deb&#234;ntures\INDI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Q-TGL-FS-01\R.I\RI\RESULTADOS%202013\4T13\Planilha%20Release%204T1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asrj02\geral\Documents%20and%20Settings\tahuja\Local%20Settings\Temporary%20Internet%20Files\OLK8\TRUCK%20TRANSP%20jsv.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ic-tgl-fs-01\Financeiro\Documents%20and%20Settings\mabatist\Local%20Settings\Temporary%20Internet%20Files\OLK2\gpi\DESDOBRAMENTO2003_GPI\DESDOBRAMENTOGPI_2003\Reflex&#227;o%20Gr&#225;fico%20Apresenta&#231;&#227;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N:\Diretoria%20Industrial\DI_GESTAO2005\Metas%202005\GPINC_Gilmar%20Merk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Nasrj02\Geral\DOCUME~1\DANILO~1.ROD\CONFIG~1\Temp\Cemar%20-%20Assist&#234;ncia%20M&#233;dica%20-%20RFI%20VF.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2k3brspofs03\corp01\gpi\DESDOBRAMENTO2003_GPI\DESDOBRAMENTOGPI_2003\Reflex&#227;o%20Gr&#225;fico%20Apresenta&#231;&#227;o.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2k3brspofs03\corp01\Rotinas%20Trabalhistas\Planejamento\Gerencia%20da%20Rotina\gpi\DESDOBRAMENTO2003_GPI\DESDOBRAMENTOGPI_2003\Reflex&#227;o%20Gr&#225;fico%20Apresenta&#231;&#227;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PIEREHE\aws\APPL\Tesouraria\Base%20de%20Dados\TESTE.XL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ic-tgl-fs-01\Financeiro\gpi\DESDOBRAMENTO2003_GPI\DESDOBRAMENTOGPI_2003\Reflex&#227;o%20Gr&#225;fico%20Apresenta&#231;&#227;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dministracao12\Area%20Publica\TORO\ECOF10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2k3brspofs03\corp01\CIG\Rotinas\Benef&#237;cios\Indicadores\Item%20de%20Controle%20Benef&#237;ci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nic-tgl-fs-01\Financeiro\ME_Source%20Leilao\Clientes%20LR\Duratex\Limpeza%20e%20Jardinagem\Fases%20do%20Sourcing\1.%20Requerimentos%20Internos\Detalhamento%20de%20Rotinas%20e%20Materiais%20Limpeza%20v2.1.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Worksheet%20in%205600%20Ativo%20Imobilizado"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5210%20Aplica&#231;&#245;es%20Financeiras%20Leadsheet"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Worksheet%20in%20%20%20%20%20%20Imobilizado%20Leadsheet"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BRSILVAEL\aws\Engagements\Cia.%20Igua&#231;u\Cia.%20Igua&#231;u%20-%2031%20de%20dezembro%20de%202004\Documents\K%20Imob%20Iguacu_3o%20ITR.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Worksheet%20in%206310%201%20Empr&#233;stimos%20-%20&#205;nterim"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Worksheet%20in%20(C)%205610%20Imobilizado%20Lead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m081142\m081142\ARQUIVO%20DE%20TRABALHO\MARY\Luci\G7ABR99.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Worksheet%20in%20(C)%201202%20Rev%20anal&#237;tica%20outras%20contas%20Set.02"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Worksheet%20in%205312%20Aging%20List%20do%20Contas%20a%20Receber%20e%20C&#225;lculo%20da%20PDD%2009%202002"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Worksheet%20in%20(C)%205610%20Imobilizado"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2231%20Draft%20das%20Demonstra&#231;&#245;es%20Financeiras" TargetMode="External"/></Relationships>
</file>

<file path=xl/externalLinks/_rels/externalLink44.xml.rels><?xml version="1.0" encoding="UTF-8" standalone="yes"?>
<Relationships xmlns="http://schemas.openxmlformats.org/package/2006/relationships"><Relationship Id="rId1" Type="http://schemas.microsoft.com/office/2006/relationships/xlExternalLinkPath/xlPathMissing" Target="Worksheet%20in%206160%20EMPR&#201;STIMOS%20E%20FINANCIAMENTOS%20Combined%20Leadsheet"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Worksheet%20in%205610%20Imobilizado"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Investidores/RI/S&#201;RIE%20HIST&#211;RICA/S&#233;rie%20historica-notas%20explicativ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w_server1\SYS\Dados\Martins\Transpar&#234;ncias\fi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ministracao12\Area%20Publica\WINDOWS\TEMP\c.notes.data\ECOF11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Q-TGL-FS-01\USER\JOAO\PERFIL\COMPLEMENTO%20-%20PERFI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RCOSCOELHO\aws\FINANCEI\TESOURAR\ARQUIVO\CAIXAAMB\YTD95\CASHMA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RVARONPE\aws\mar16404\BALAN&#199;O%202003\09-2003\Bal-09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duto - Papel"/>
      <sheetName val="Produto - TPOSM"/>
      <sheetName val="Produto - Duratrans"/>
      <sheetName val="Produto - PVC"/>
      <sheetName val="Cadastro"/>
      <sheetName val="Materiais"/>
      <sheetName val="Formulário_NF"/>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MBraxis FinMod (14.02.08).a"/>
      <sheetName val="#REF"/>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IXA INDIRETO"/>
      <sheetName val="Dívida"/>
      <sheetName val="Fluxo Mês "/>
      <sheetName val="Fluxo Acum"/>
      <sheetName val="Fluxo Previsto"/>
      <sheetName val="Hexágono Mês"/>
      <sheetName val="Hexágono Dez"/>
      <sheetName val="Pentágono dez03"/>
      <sheetName val="Pentágono mês"/>
      <sheetName val="RESULTADO"/>
      <sheetName val="RESULTADO ACUMUL"/>
      <sheetName val="SENSIBILIDADE"/>
      <sheetName val="Fluxo Acum BD"/>
      <sheetName val="Dólar"/>
      <sheetName val="ACUMULADO"/>
      <sheetName val="PREVISÃ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E"/>
      <sheetName val="Depositos judiciais"/>
      <sheetName val="ce"/>
      <sheetName val="CECO"/>
      <sheetName val="TESTE.XLW"/>
      <sheetName val="E75_2002"/>
      <sheetName val="CONSOL"/>
      <sheetName val="Apur_IR_CS"/>
      <sheetName val="DRE_2014"/>
      <sheetName val="Database"/>
      <sheetName val="Variance Summary"/>
      <sheetName val="INFO"/>
      <sheetName val="Arrend."/>
    </sheetNames>
    <sheetDataSet>
      <sheetData sheetId="0" refreshError="1">
        <row r="4">
          <cell r="AR4">
            <v>0</v>
          </cell>
        </row>
        <row r="132">
          <cell r="C132">
            <v>34519</v>
          </cell>
          <cell r="E132">
            <v>1.0039800000000001</v>
          </cell>
          <cell r="H132">
            <v>0.94</v>
          </cell>
        </row>
        <row r="133">
          <cell r="C133">
            <v>34520</v>
          </cell>
          <cell r="E133">
            <v>1.0079925734000001</v>
          </cell>
          <cell r="H133">
            <v>0.93200000000000005</v>
          </cell>
        </row>
        <row r="134">
          <cell r="C134">
            <v>34521</v>
          </cell>
          <cell r="E134">
            <v>1.0120245436936002</v>
          </cell>
          <cell r="H134">
            <v>0.91500000000000004</v>
          </cell>
        </row>
        <row r="135">
          <cell r="C135">
            <v>34522</v>
          </cell>
          <cell r="E135">
            <v>1.0160422811320637</v>
          </cell>
          <cell r="H135">
            <v>0.91</v>
          </cell>
        </row>
        <row r="136">
          <cell r="C136">
            <v>34523</v>
          </cell>
          <cell r="E136">
            <v>1.0199946856056674</v>
          </cell>
          <cell r="H136">
            <v>0.92</v>
          </cell>
        </row>
        <row r="137">
          <cell r="C137">
            <v>34526</v>
          </cell>
          <cell r="E137">
            <v>1.0238264656412592</v>
          </cell>
          <cell r="H137">
            <v>0.92500000000000004</v>
          </cell>
        </row>
        <row r="138">
          <cell r="C138">
            <v>34527</v>
          </cell>
          <cell r="E138">
            <v>1.0277170062106959</v>
          </cell>
          <cell r="H138">
            <v>0.92</v>
          </cell>
        </row>
        <row r="139">
          <cell r="C139">
            <v>34528</v>
          </cell>
          <cell r="E139">
            <v>1.0316257565576508</v>
          </cell>
          <cell r="H139">
            <v>0.92</v>
          </cell>
        </row>
        <row r="140">
          <cell r="C140">
            <v>34529</v>
          </cell>
          <cell r="E140">
            <v>1.03549091439222</v>
          </cell>
          <cell r="H140">
            <v>0.92500000000000004</v>
          </cell>
        </row>
        <row r="141">
          <cell r="C141">
            <v>34530</v>
          </cell>
          <cell r="E141">
            <v>1.0390391965922039</v>
          </cell>
          <cell r="H141">
            <v>0.93500000000000005</v>
          </cell>
        </row>
        <row r="142">
          <cell r="C142">
            <v>34533</v>
          </cell>
          <cell r="E142">
            <v>1.0424922701888786</v>
          </cell>
          <cell r="H142">
            <v>0.93500000000000005</v>
          </cell>
        </row>
        <row r="143">
          <cell r="C143">
            <v>34534</v>
          </cell>
          <cell r="E143">
            <v>1.046012419087883</v>
          </cell>
          <cell r="H143">
            <v>0.93100000000000005</v>
          </cell>
        </row>
        <row r="144">
          <cell r="C144">
            <v>34535</v>
          </cell>
          <cell r="E144">
            <v>1.0495200473998911</v>
          </cell>
          <cell r="H144">
            <v>0.93200000000000005</v>
          </cell>
        </row>
        <row r="145">
          <cell r="C145">
            <v>34536</v>
          </cell>
          <cell r="E145">
            <v>1.0524202211308726</v>
          </cell>
          <cell r="H145">
            <v>0.93200000000000005</v>
          </cell>
        </row>
        <row r="146">
          <cell r="C146">
            <v>34537</v>
          </cell>
          <cell r="E146">
            <v>1.0549249812571642</v>
          </cell>
          <cell r="H146">
            <v>0.93500000000000005</v>
          </cell>
        </row>
        <row r="147">
          <cell r="C147">
            <v>34540</v>
          </cell>
          <cell r="E147">
            <v>1.0575095474612444</v>
          </cell>
          <cell r="H147">
            <v>0.93600000000000005</v>
          </cell>
        </row>
        <row r="148">
          <cell r="C148">
            <v>34541</v>
          </cell>
          <cell r="E148">
            <v>1.0599841198023037</v>
          </cell>
          <cell r="H148">
            <v>0.93400000000000005</v>
          </cell>
        </row>
        <row r="149">
          <cell r="C149">
            <v>34542</v>
          </cell>
          <cell r="E149">
            <v>1.0625846141762187</v>
          </cell>
          <cell r="H149">
            <v>0.93600000000000005</v>
          </cell>
        </row>
        <row r="150">
          <cell r="C150">
            <v>34543</v>
          </cell>
          <cell r="E150">
            <v>1.0648124999172748</v>
          </cell>
          <cell r="H150">
            <v>0.94</v>
          </cell>
        </row>
        <row r="151">
          <cell r="C151">
            <v>34544</v>
          </cell>
          <cell r="E151">
            <v>1.0667646561671231</v>
          </cell>
          <cell r="H151">
            <v>0.94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INDIPORT"/>
      <sheetName val="TABPG076"/>
      <sheetName val="TABPG081"/>
      <sheetName val="Feriados"/>
      <sheetName val="Indicadores"/>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TUDO"/>
      <sheetName val="TAXAS"/>
      <sheetName val="CONTA CORRENTE"/>
      <sheetName val="SALDOS"/>
      <sheetName val="RENDIMENTOS"/>
      <sheetName val="CAIXA APLICADO"/>
      <sheetName val="Fechamento"/>
      <sheetName val="CADASTROS"/>
      <sheetName val="8"/>
      <sheetName val="15"/>
      <sheetName val="16"/>
      <sheetName val="33"/>
      <sheetName val="40"/>
      <sheetName val="99"/>
      <sheetName val="112"/>
      <sheetName val="132"/>
      <sheetName val="137"/>
      <sheetName val="155"/>
      <sheetName val="162"/>
      <sheetName val="163"/>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SWAP"/>
      <sheetName val="NBCE2"/>
      <sheetName val="NBC-E Itap"/>
      <sheetName val="NBC-E-ITAP2"/>
      <sheetName val="NBCE-DT Voto I"/>
      <sheetName val="NBCE-DT Voto II"/>
      <sheetName val="NBC-E Abn"/>
    </sheetNames>
    <sheetDataSet>
      <sheetData sheetId="0" refreshError="1"/>
      <sheetData sheetId="1" refreshError="1">
        <row r="4">
          <cell r="A4" t="str">
            <v>PLANILHA</v>
          </cell>
          <cell r="B4" t="str">
            <v>EMPRESA</v>
          </cell>
          <cell r="C4" t="str">
            <v>BANCO</v>
          </cell>
          <cell r="D4" t="str">
            <v>TIPO</v>
          </cell>
          <cell r="E4" t="str">
            <v>CÓDIGO</v>
          </cell>
          <cell r="F4" t="str">
            <v>SALDO INICIAL</v>
          </cell>
          <cell r="G4" t="str">
            <v>RESGATES</v>
          </cell>
          <cell r="H4" t="str">
            <v>APLICAÇÕES</v>
          </cell>
          <cell r="I4" t="str">
            <v>SALDO HOJE</v>
          </cell>
          <cell r="J4" t="str">
            <v>RENDIMENTO</v>
          </cell>
          <cell r="K4" t="str">
            <v>SALDO MÉDIO</v>
          </cell>
          <cell r="L4" t="str">
            <v>% REND</v>
          </cell>
          <cell r="M4" t="str">
            <v>REND CDI</v>
          </cell>
          <cell r="N4" t="str">
            <v>% DO CDI</v>
          </cell>
          <cell r="O4" t="str">
            <v>REND USD</v>
          </cell>
          <cell r="P4" t="str">
            <v>VC + %aa</v>
          </cell>
          <cell r="Q4" t="str">
            <v>APLICAÇÃO</v>
          </cell>
          <cell r="R4" t="str">
            <v>VENCTO.</v>
          </cell>
          <cell r="S4" t="str">
            <v>REPACT.</v>
          </cell>
          <cell r="T4" t="str">
            <v>EMPRESA</v>
          </cell>
          <cell r="U4" t="str">
            <v>PLANILHA</v>
          </cell>
        </row>
        <row r="5">
          <cell r="A5">
            <v>172</v>
          </cell>
          <cell r="B5" t="str">
            <v>DIXIE NORDESTE</v>
          </cell>
          <cell r="C5" t="str">
            <v>BRADESCO</v>
          </cell>
          <cell r="D5" t="str">
            <v>CDI</v>
          </cell>
          <cell r="E5">
            <v>67</v>
          </cell>
          <cell r="F5">
            <v>0</v>
          </cell>
          <cell r="G5">
            <v>0</v>
          </cell>
          <cell r="H5">
            <v>0</v>
          </cell>
          <cell r="I5">
            <v>0</v>
          </cell>
          <cell r="J5">
            <v>0</v>
          </cell>
          <cell r="K5">
            <v>0</v>
          </cell>
          <cell r="L5">
            <v>0</v>
          </cell>
          <cell r="M5">
            <v>0</v>
          </cell>
          <cell r="N5" t="e">
            <v>#DIV/0!</v>
          </cell>
          <cell r="P5">
            <v>0</v>
          </cell>
          <cell r="Q5">
            <v>37372</v>
          </cell>
          <cell r="R5">
            <v>37733</v>
          </cell>
          <cell r="S5">
            <v>0</v>
          </cell>
          <cell r="T5" t="str">
            <v>DIXIE NORDESTE</v>
          </cell>
          <cell r="U5">
            <v>172</v>
          </cell>
        </row>
        <row r="6">
          <cell r="A6">
            <v>173</v>
          </cell>
          <cell r="B6" t="str">
            <v>DIXIE NORDESTE</v>
          </cell>
          <cell r="C6" t="str">
            <v>BBV</v>
          </cell>
          <cell r="D6" t="str">
            <v>CDI</v>
          </cell>
          <cell r="E6">
            <v>67</v>
          </cell>
          <cell r="F6">
            <v>0</v>
          </cell>
          <cell r="G6">
            <v>0</v>
          </cell>
          <cell r="H6">
            <v>0</v>
          </cell>
          <cell r="I6">
            <v>0</v>
          </cell>
          <cell r="J6">
            <v>0</v>
          </cell>
          <cell r="K6">
            <v>0</v>
          </cell>
          <cell r="L6">
            <v>0</v>
          </cell>
          <cell r="M6">
            <v>0</v>
          </cell>
          <cell r="N6" t="e">
            <v>#DIV/0!</v>
          </cell>
          <cell r="P6">
            <v>0</v>
          </cell>
          <cell r="Q6">
            <v>37398</v>
          </cell>
          <cell r="R6">
            <v>37760</v>
          </cell>
          <cell r="S6">
            <v>0</v>
          </cell>
          <cell r="T6" t="str">
            <v>DIXIE NORDESTE</v>
          </cell>
          <cell r="U6">
            <v>173</v>
          </cell>
        </row>
        <row r="7">
          <cell r="A7">
            <v>174</v>
          </cell>
          <cell r="B7" t="str">
            <v>DIXIE NORDESTE</v>
          </cell>
          <cell r="C7" t="str">
            <v>BRASIL</v>
          </cell>
          <cell r="D7" t="str">
            <v>CDI</v>
          </cell>
          <cell r="E7">
            <v>67</v>
          </cell>
          <cell r="F7">
            <v>0</v>
          </cell>
          <cell r="G7">
            <v>0</v>
          </cell>
          <cell r="H7">
            <v>0</v>
          </cell>
          <cell r="I7">
            <v>0</v>
          </cell>
          <cell r="J7">
            <v>0</v>
          </cell>
          <cell r="K7">
            <v>0</v>
          </cell>
          <cell r="L7">
            <v>0</v>
          </cell>
          <cell r="M7">
            <v>0</v>
          </cell>
          <cell r="N7" t="e">
            <v>#DIV/0!</v>
          </cell>
          <cell r="P7">
            <v>0</v>
          </cell>
          <cell r="Q7">
            <v>37404</v>
          </cell>
          <cell r="R7">
            <v>37784</v>
          </cell>
          <cell r="S7">
            <v>0</v>
          </cell>
          <cell r="T7" t="str">
            <v>DIXIE NORDESTE</v>
          </cell>
          <cell r="U7">
            <v>174</v>
          </cell>
        </row>
        <row r="8">
          <cell r="A8">
            <v>176</v>
          </cell>
          <cell r="B8" t="str">
            <v>DIXIE NORDESTE</v>
          </cell>
          <cell r="C8" t="str">
            <v>BRASIL</v>
          </cell>
          <cell r="D8" t="str">
            <v>CDI</v>
          </cell>
          <cell r="E8">
            <v>67</v>
          </cell>
          <cell r="F8">
            <v>211444.95</v>
          </cell>
          <cell r="G8">
            <v>212274.36</v>
          </cell>
          <cell r="H8">
            <v>0</v>
          </cell>
          <cell r="I8">
            <v>0</v>
          </cell>
          <cell r="J8">
            <v>829.40999999997439</v>
          </cell>
          <cell r="K8">
            <v>0</v>
          </cell>
          <cell r="L8">
            <v>0</v>
          </cell>
          <cell r="M8">
            <v>4.2819885917022085E-3</v>
          </cell>
          <cell r="N8">
            <v>0</v>
          </cell>
          <cell r="P8">
            <v>0</v>
          </cell>
          <cell r="Q8">
            <v>37410</v>
          </cell>
          <cell r="R8">
            <v>37790</v>
          </cell>
          <cell r="S8">
            <v>0</v>
          </cell>
          <cell r="T8" t="str">
            <v>DIXIE NORDESTE</v>
          </cell>
          <cell r="U8">
            <v>176</v>
          </cell>
        </row>
        <row r="9">
          <cell r="A9">
            <v>186</v>
          </cell>
          <cell r="B9" t="str">
            <v>DIXIE NORDESTE</v>
          </cell>
          <cell r="C9" t="str">
            <v>BBV</v>
          </cell>
          <cell r="D9" t="str">
            <v>CDI</v>
          </cell>
          <cell r="E9">
            <v>67</v>
          </cell>
          <cell r="F9">
            <v>0</v>
          </cell>
          <cell r="G9">
            <v>0</v>
          </cell>
          <cell r="H9">
            <v>0</v>
          </cell>
          <cell r="I9">
            <v>0</v>
          </cell>
          <cell r="J9">
            <v>0</v>
          </cell>
          <cell r="K9">
            <v>0</v>
          </cell>
          <cell r="L9">
            <v>0</v>
          </cell>
          <cell r="M9">
            <v>0</v>
          </cell>
          <cell r="N9" t="e">
            <v>#DIV/0!</v>
          </cell>
          <cell r="P9">
            <v>0</v>
          </cell>
          <cell r="Q9">
            <v>37439</v>
          </cell>
          <cell r="R9">
            <v>37839</v>
          </cell>
          <cell r="S9">
            <v>0</v>
          </cell>
          <cell r="T9" t="str">
            <v>DIXIE NORDESTE</v>
          </cell>
          <cell r="U9">
            <v>186</v>
          </cell>
        </row>
        <row r="10">
          <cell r="A10">
            <v>188</v>
          </cell>
          <cell r="B10" t="str">
            <v>DIXIE NORDESTE</v>
          </cell>
          <cell r="C10" t="str">
            <v>BBV</v>
          </cell>
          <cell r="D10" t="str">
            <v>CDI</v>
          </cell>
          <cell r="E10">
            <v>67</v>
          </cell>
          <cell r="F10">
            <v>211400.01</v>
          </cell>
          <cell r="G10">
            <v>212370.45</v>
          </cell>
          <cell r="H10">
            <v>0</v>
          </cell>
          <cell r="I10">
            <v>0</v>
          </cell>
          <cell r="J10">
            <v>970.44000000000233</v>
          </cell>
          <cell r="K10">
            <v>0</v>
          </cell>
          <cell r="L10">
            <v>0</v>
          </cell>
          <cell r="M10">
            <v>4.9956533569859105E-3</v>
          </cell>
          <cell r="N10">
            <v>0</v>
          </cell>
          <cell r="P10">
            <v>0</v>
          </cell>
          <cell r="Q10">
            <v>37454</v>
          </cell>
          <cell r="R10">
            <v>37854</v>
          </cell>
          <cell r="S10">
            <v>0</v>
          </cell>
          <cell r="T10" t="str">
            <v>DIXIE NORDESTE</v>
          </cell>
          <cell r="U10">
            <v>188</v>
          </cell>
        </row>
        <row r="11">
          <cell r="A11">
            <v>198</v>
          </cell>
          <cell r="B11" t="str">
            <v>DIXIE NORDESTE</v>
          </cell>
          <cell r="C11" t="str">
            <v>BBV</v>
          </cell>
          <cell r="D11" t="str">
            <v>CDI</v>
          </cell>
          <cell r="E11">
            <v>67</v>
          </cell>
          <cell r="F11">
            <v>0</v>
          </cell>
          <cell r="G11">
            <v>0</v>
          </cell>
          <cell r="H11">
            <v>0</v>
          </cell>
          <cell r="I11">
            <v>0</v>
          </cell>
          <cell r="J11">
            <v>0</v>
          </cell>
          <cell r="K11">
            <v>0</v>
          </cell>
          <cell r="L11">
            <v>0</v>
          </cell>
          <cell r="M11">
            <v>0</v>
          </cell>
          <cell r="N11" t="e">
            <v>#DIV/0!</v>
          </cell>
          <cell r="P11">
            <v>0</v>
          </cell>
          <cell r="Q11">
            <v>37481</v>
          </cell>
          <cell r="R11">
            <v>37881</v>
          </cell>
          <cell r="S11">
            <v>0</v>
          </cell>
          <cell r="T11" t="str">
            <v>DIXIE NORDESTE</v>
          </cell>
          <cell r="U11">
            <v>198</v>
          </cell>
        </row>
        <row r="12">
          <cell r="A12" t="str">
            <v>C/C</v>
          </cell>
          <cell r="B12" t="str">
            <v>DIXIE NORDESTE</v>
          </cell>
          <cell r="C12" t="str">
            <v>C/C</v>
          </cell>
          <cell r="D12" t="str">
            <v>C/C</v>
          </cell>
          <cell r="E12">
            <v>99</v>
          </cell>
          <cell r="I12">
            <v>430000</v>
          </cell>
          <cell r="T12" t="str">
            <v>DIXIE NORDESTE</v>
          </cell>
          <cell r="U12" t="str">
            <v>C/C</v>
          </cell>
        </row>
        <row r="13">
          <cell r="A13">
            <v>8</v>
          </cell>
          <cell r="B13" t="str">
            <v>DIXIE TOGA</v>
          </cell>
          <cell r="C13" t="str">
            <v>UNICORP</v>
          </cell>
          <cell r="D13" t="str">
            <v>USD</v>
          </cell>
          <cell r="E13">
            <v>85</v>
          </cell>
          <cell r="F13">
            <v>4348644.4400000004</v>
          </cell>
          <cell r="G13">
            <v>4315927.1339999996</v>
          </cell>
          <cell r="H13">
            <v>170676.83470800001</v>
          </cell>
          <cell r="I13">
            <v>222891.86</v>
          </cell>
          <cell r="J13">
            <v>19497.719291999063</v>
          </cell>
          <cell r="K13">
            <v>0</v>
          </cell>
          <cell r="L13">
            <v>0</v>
          </cell>
          <cell r="O13">
            <v>-6.41608256951397E-2</v>
          </cell>
          <cell r="P13">
            <v>1.8643369409846762</v>
          </cell>
          <cell r="Q13">
            <v>36056</v>
          </cell>
          <cell r="R13">
            <v>0</v>
          </cell>
          <cell r="S13">
            <v>0</v>
          </cell>
          <cell r="T13" t="str">
            <v>DIXIE TOGA</v>
          </cell>
        </row>
        <row r="14">
          <cell r="A14">
            <v>162</v>
          </cell>
          <cell r="B14" t="str">
            <v>DIXIE TOGA</v>
          </cell>
          <cell r="C14" t="str">
            <v>VOTORANTIM</v>
          </cell>
          <cell r="D14" t="str">
            <v>NBCE</v>
          </cell>
          <cell r="E14">
            <v>78</v>
          </cell>
          <cell r="F14">
            <v>822794.97</v>
          </cell>
          <cell r="G14">
            <v>42876.74</v>
          </cell>
          <cell r="H14">
            <v>0</v>
          </cell>
          <cell r="I14">
            <v>734382.31</v>
          </cell>
          <cell r="J14">
            <v>-45535.919999999918</v>
          </cell>
          <cell r="K14">
            <v>0</v>
          </cell>
          <cell r="L14">
            <v>0</v>
          </cell>
          <cell r="O14">
            <v>-2.7143886620225821E-2</v>
          </cell>
          <cell r="P14">
            <v>0.54761641009963524</v>
          </cell>
          <cell r="Q14">
            <v>37334</v>
          </cell>
          <cell r="R14">
            <v>38092</v>
          </cell>
          <cell r="S14" t="str">
            <v>Vinc. BM&amp;F</v>
          </cell>
          <cell r="T14" t="str">
            <v>DIXIE TOGA</v>
          </cell>
          <cell r="U14">
            <v>162</v>
          </cell>
        </row>
        <row r="15">
          <cell r="A15">
            <v>163</v>
          </cell>
          <cell r="B15" t="str">
            <v>DIXIE TOGA</v>
          </cell>
          <cell r="C15" t="str">
            <v>VOTORANTIM</v>
          </cell>
          <cell r="D15" t="str">
            <v>NBCE</v>
          </cell>
          <cell r="E15">
            <v>78</v>
          </cell>
          <cell r="F15">
            <v>817838.37</v>
          </cell>
          <cell r="G15">
            <v>42618.45</v>
          </cell>
          <cell r="H15">
            <v>0</v>
          </cell>
          <cell r="I15">
            <v>729958.32</v>
          </cell>
          <cell r="J15">
            <v>-45261.600000000049</v>
          </cell>
          <cell r="K15">
            <v>0</v>
          </cell>
          <cell r="L15">
            <v>0</v>
          </cell>
          <cell r="O15">
            <v>-2.7143886620225821E-2</v>
          </cell>
          <cell r="P15">
            <v>0.54761641009963524</v>
          </cell>
          <cell r="Q15">
            <v>37337</v>
          </cell>
          <cell r="R15">
            <v>38092</v>
          </cell>
          <cell r="S15" t="str">
            <v>Vinc. BM&amp;F</v>
          </cell>
          <cell r="T15" t="str">
            <v>DIXIE TOGA</v>
          </cell>
          <cell r="U15">
            <v>163</v>
          </cell>
        </row>
        <row r="16">
          <cell r="A16">
            <v>165</v>
          </cell>
          <cell r="B16" t="str">
            <v>DIXIE TOGA</v>
          </cell>
          <cell r="C16" t="str">
            <v>BRASIL</v>
          </cell>
          <cell r="D16" t="str">
            <v>CDI</v>
          </cell>
          <cell r="E16">
            <v>67</v>
          </cell>
          <cell r="F16">
            <v>7034960.1699999999</v>
          </cell>
          <cell r="G16">
            <v>0</v>
          </cell>
          <cell r="H16">
            <v>0</v>
          </cell>
          <cell r="I16">
            <v>7150434.0199999996</v>
          </cell>
          <cell r="J16">
            <v>115473.84999999963</v>
          </cell>
          <cell r="K16">
            <v>0</v>
          </cell>
          <cell r="L16">
            <v>0</v>
          </cell>
          <cell r="M16">
            <v>0</v>
          </cell>
          <cell r="N16" t="e">
            <v>#DIV/0!</v>
          </cell>
          <cell r="P16">
            <v>0</v>
          </cell>
          <cell r="Q16">
            <v>37361</v>
          </cell>
          <cell r="R16">
            <v>37722</v>
          </cell>
          <cell r="S16">
            <v>3581000</v>
          </cell>
          <cell r="T16" t="str">
            <v>DIXIE TOGA</v>
          </cell>
          <cell r="U16">
            <v>165</v>
          </cell>
        </row>
        <row r="17">
          <cell r="A17">
            <v>179</v>
          </cell>
          <cell r="B17" t="str">
            <v>DIXIE TOGA</v>
          </cell>
          <cell r="C17" t="str">
            <v>BBV</v>
          </cell>
          <cell r="D17" t="str">
            <v>CDI</v>
          </cell>
          <cell r="E17">
            <v>67</v>
          </cell>
          <cell r="F17">
            <v>842210.69</v>
          </cell>
          <cell r="G17">
            <v>0</v>
          </cell>
          <cell r="H17">
            <v>0</v>
          </cell>
          <cell r="I17">
            <v>855980.44</v>
          </cell>
          <cell r="J17">
            <v>13769.75</v>
          </cell>
          <cell r="K17">
            <v>0</v>
          </cell>
          <cell r="L17">
            <v>0</v>
          </cell>
          <cell r="M17">
            <v>1.6414289601525134E-2</v>
          </cell>
          <cell r="N17">
            <v>0</v>
          </cell>
          <cell r="P17">
            <v>0</v>
          </cell>
          <cell r="Q17">
            <v>37419</v>
          </cell>
          <cell r="R17">
            <v>37819</v>
          </cell>
          <cell r="S17">
            <v>800000</v>
          </cell>
          <cell r="T17" t="str">
            <v>DIXIE TOGA</v>
          </cell>
          <cell r="U17">
            <v>179</v>
          </cell>
        </row>
        <row r="18">
          <cell r="A18">
            <v>180</v>
          </cell>
          <cell r="B18" t="str">
            <v>DIXIE TOGA</v>
          </cell>
          <cell r="C18" t="str">
            <v>VOTORANTIM</v>
          </cell>
          <cell r="D18" t="str">
            <v>PRÉ</v>
          </cell>
          <cell r="E18">
            <v>80</v>
          </cell>
          <cell r="F18">
            <v>2123946.4500000002</v>
          </cell>
          <cell r="G18">
            <v>0</v>
          </cell>
          <cell r="H18">
            <v>0</v>
          </cell>
          <cell r="I18">
            <v>2160924.2831999366</v>
          </cell>
          <cell r="J18">
            <v>36977.833199936431</v>
          </cell>
          <cell r="K18">
            <v>0</v>
          </cell>
          <cell r="L18">
            <v>0</v>
          </cell>
          <cell r="M18">
            <v>1.6414289601525134E-2</v>
          </cell>
          <cell r="N18">
            <v>0</v>
          </cell>
          <cell r="P18">
            <v>0</v>
          </cell>
          <cell r="Q18">
            <v>37421</v>
          </cell>
          <cell r="R18">
            <v>37601</v>
          </cell>
          <cell r="S18">
            <v>0</v>
          </cell>
          <cell r="T18" t="str">
            <v>DIXIE TOGA</v>
          </cell>
          <cell r="U18">
            <v>180</v>
          </cell>
        </row>
        <row r="19">
          <cell r="A19">
            <v>181</v>
          </cell>
          <cell r="B19" t="str">
            <v>DIXIE TOGA</v>
          </cell>
          <cell r="C19" t="str">
            <v>BBV</v>
          </cell>
          <cell r="D19" t="str">
            <v>CDI</v>
          </cell>
          <cell r="E19">
            <v>67</v>
          </cell>
          <cell r="F19">
            <v>2101355.4</v>
          </cell>
          <cell r="G19">
            <v>0</v>
          </cell>
          <cell r="H19">
            <v>0</v>
          </cell>
          <cell r="I19">
            <v>2135917.16</v>
          </cell>
          <cell r="J19">
            <v>34561.760000000242</v>
          </cell>
          <cell r="K19">
            <v>0</v>
          </cell>
          <cell r="L19">
            <v>0</v>
          </cell>
          <cell r="M19">
            <v>1.6414289601525134E-2</v>
          </cell>
          <cell r="N19">
            <v>0</v>
          </cell>
          <cell r="P19">
            <v>0</v>
          </cell>
          <cell r="Q19">
            <v>37424</v>
          </cell>
          <cell r="R19">
            <v>37824</v>
          </cell>
          <cell r="S19">
            <v>2000000</v>
          </cell>
          <cell r="T19" t="str">
            <v>DIXIE TOGA</v>
          </cell>
          <cell r="U19">
            <v>181</v>
          </cell>
        </row>
        <row r="20">
          <cell r="A20">
            <v>183</v>
          </cell>
          <cell r="B20" t="str">
            <v>DIXIE TOGA</v>
          </cell>
          <cell r="C20" t="str">
            <v>BBV</v>
          </cell>
          <cell r="D20" t="str">
            <v>PRÉ</v>
          </cell>
          <cell r="E20">
            <v>80</v>
          </cell>
          <cell r="F20">
            <v>1588531.66</v>
          </cell>
          <cell r="G20">
            <v>0</v>
          </cell>
          <cell r="H20">
            <v>0</v>
          </cell>
          <cell r="I20">
            <v>1616186.37</v>
          </cell>
          <cell r="J20">
            <v>27654.710000000196</v>
          </cell>
          <cell r="K20">
            <v>0</v>
          </cell>
          <cell r="L20">
            <v>0</v>
          </cell>
          <cell r="M20">
            <v>1.6414289601525134E-2</v>
          </cell>
          <cell r="N20">
            <v>0</v>
          </cell>
          <cell r="P20">
            <v>0</v>
          </cell>
          <cell r="Q20">
            <v>37426</v>
          </cell>
          <cell r="R20">
            <v>37606</v>
          </cell>
          <cell r="S20">
            <v>0</v>
          </cell>
          <cell r="T20" t="str">
            <v>DIXIE TOGA</v>
          </cell>
          <cell r="U20">
            <v>183</v>
          </cell>
        </row>
        <row r="21">
          <cell r="A21">
            <v>184</v>
          </cell>
          <cell r="B21" t="str">
            <v>DIXIE TOGA</v>
          </cell>
          <cell r="C21" t="str">
            <v>SANTANDER</v>
          </cell>
          <cell r="D21" t="str">
            <v>PRÉ</v>
          </cell>
          <cell r="E21">
            <v>80</v>
          </cell>
          <cell r="F21">
            <v>1588942.55</v>
          </cell>
          <cell r="G21">
            <v>0</v>
          </cell>
          <cell r="H21">
            <v>0</v>
          </cell>
          <cell r="I21">
            <v>1615237.1962627356</v>
          </cell>
          <cell r="J21">
            <v>26294.646262735594</v>
          </cell>
          <cell r="K21">
            <v>0</v>
          </cell>
          <cell r="L21">
            <v>0</v>
          </cell>
          <cell r="M21">
            <v>1.6414289601525134E-2</v>
          </cell>
          <cell r="N21">
            <v>0</v>
          </cell>
          <cell r="P21">
            <v>0</v>
          </cell>
          <cell r="Q21">
            <v>37426</v>
          </cell>
          <cell r="R21">
            <v>37606</v>
          </cell>
          <cell r="S21">
            <v>0</v>
          </cell>
          <cell r="T21" t="str">
            <v>DIXIE TOGA</v>
          </cell>
          <cell r="U21">
            <v>184</v>
          </cell>
        </row>
        <row r="22">
          <cell r="A22">
            <v>185</v>
          </cell>
          <cell r="B22" t="str">
            <v>DIXIE TOGA</v>
          </cell>
          <cell r="C22" t="str">
            <v>SANTANDER</v>
          </cell>
          <cell r="D22" t="str">
            <v>CDI</v>
          </cell>
          <cell r="E22">
            <v>67</v>
          </cell>
          <cell r="F22">
            <v>0</v>
          </cell>
          <cell r="G22">
            <v>0</v>
          </cell>
          <cell r="H22">
            <v>0</v>
          </cell>
          <cell r="I22">
            <v>0</v>
          </cell>
          <cell r="J22">
            <v>0</v>
          </cell>
          <cell r="K22">
            <v>0</v>
          </cell>
          <cell r="L22">
            <v>0</v>
          </cell>
          <cell r="M22">
            <v>0</v>
          </cell>
          <cell r="N22" t="e">
            <v>#DIV/0!</v>
          </cell>
          <cell r="P22">
            <v>0</v>
          </cell>
          <cell r="Q22">
            <v>37428</v>
          </cell>
          <cell r="R22">
            <v>37830</v>
          </cell>
          <cell r="S22">
            <v>0</v>
          </cell>
          <cell r="T22" t="str">
            <v>DIXIE TOGA</v>
          </cell>
          <cell r="U22">
            <v>185</v>
          </cell>
        </row>
        <row r="23">
          <cell r="A23">
            <v>187</v>
          </cell>
          <cell r="B23" t="str">
            <v>DIXIE TOGA</v>
          </cell>
          <cell r="C23" t="str">
            <v>BBV</v>
          </cell>
          <cell r="D23" t="str">
            <v>CDI</v>
          </cell>
          <cell r="E23">
            <v>67</v>
          </cell>
          <cell r="F23">
            <v>729898.59</v>
          </cell>
          <cell r="G23">
            <v>0</v>
          </cell>
          <cell r="H23">
            <v>0</v>
          </cell>
          <cell r="I23">
            <v>741844.1</v>
          </cell>
          <cell r="J23">
            <v>11945.510000000009</v>
          </cell>
          <cell r="K23">
            <v>0</v>
          </cell>
          <cell r="L23">
            <v>0</v>
          </cell>
          <cell r="M23">
            <v>1.6414289601525134E-2</v>
          </cell>
          <cell r="N23">
            <v>0</v>
          </cell>
          <cell r="P23">
            <v>0</v>
          </cell>
          <cell r="Q23">
            <v>37454</v>
          </cell>
          <cell r="R23">
            <v>37854</v>
          </cell>
          <cell r="S23">
            <v>1000000</v>
          </cell>
          <cell r="T23" t="str">
            <v>DIXIE TOGA</v>
          </cell>
          <cell r="U23">
            <v>187</v>
          </cell>
        </row>
        <row r="24">
          <cell r="A24">
            <v>189</v>
          </cell>
          <cell r="B24" t="str">
            <v>DIXIE TOGA</v>
          </cell>
          <cell r="C24" t="str">
            <v>BBV</v>
          </cell>
          <cell r="D24" t="str">
            <v>CDI</v>
          </cell>
          <cell r="E24">
            <v>67</v>
          </cell>
          <cell r="F24">
            <v>515623.29</v>
          </cell>
          <cell r="G24">
            <v>518084.05</v>
          </cell>
          <cell r="H24">
            <v>0</v>
          </cell>
          <cell r="I24">
            <v>0</v>
          </cell>
          <cell r="J24">
            <v>2460.7600000000093</v>
          </cell>
          <cell r="K24">
            <v>0</v>
          </cell>
          <cell r="L24">
            <v>0</v>
          </cell>
          <cell r="M24">
            <v>7.1366476528370148E-3</v>
          </cell>
          <cell r="N24">
            <v>0</v>
          </cell>
          <cell r="P24">
            <v>0</v>
          </cell>
          <cell r="Q24">
            <v>37462</v>
          </cell>
          <cell r="R24">
            <v>37852</v>
          </cell>
          <cell r="S24">
            <v>0</v>
          </cell>
          <cell r="T24" t="str">
            <v>DIXIE TOGA</v>
          </cell>
          <cell r="U24">
            <v>189</v>
          </cell>
        </row>
        <row r="25">
          <cell r="A25">
            <v>190</v>
          </cell>
          <cell r="B25" t="str">
            <v>DIXIE TOGA</v>
          </cell>
          <cell r="C25" t="str">
            <v>BRADESCO</v>
          </cell>
          <cell r="D25" t="str">
            <v>CDI</v>
          </cell>
          <cell r="E25">
            <v>67</v>
          </cell>
          <cell r="F25">
            <v>0</v>
          </cell>
          <cell r="G25">
            <v>0</v>
          </cell>
          <cell r="H25">
            <v>0</v>
          </cell>
          <cell r="I25">
            <v>0</v>
          </cell>
          <cell r="J25">
            <v>0</v>
          </cell>
          <cell r="K25">
            <v>0</v>
          </cell>
          <cell r="L25">
            <v>0</v>
          </cell>
          <cell r="M25">
            <v>0</v>
          </cell>
          <cell r="N25" t="e">
            <v>#DIV/0!</v>
          </cell>
          <cell r="P25">
            <v>0</v>
          </cell>
          <cell r="Q25">
            <v>37463</v>
          </cell>
          <cell r="R25">
            <v>37853</v>
          </cell>
          <cell r="S25">
            <v>0</v>
          </cell>
          <cell r="T25" t="str">
            <v>DIXIE TOGA</v>
          </cell>
          <cell r="U25">
            <v>190</v>
          </cell>
        </row>
        <row r="26">
          <cell r="A26">
            <v>191</v>
          </cell>
          <cell r="B26" t="str">
            <v>DIXIE TOGA</v>
          </cell>
          <cell r="C26" t="str">
            <v>BICBANCO</v>
          </cell>
          <cell r="D26" t="str">
            <v>CDI</v>
          </cell>
          <cell r="E26">
            <v>67</v>
          </cell>
          <cell r="F26">
            <v>1030478.83</v>
          </cell>
          <cell r="G26">
            <v>0</v>
          </cell>
          <cell r="H26">
            <v>0</v>
          </cell>
          <cell r="I26">
            <v>1047393.44</v>
          </cell>
          <cell r="J26">
            <v>16914.609999999986</v>
          </cell>
          <cell r="K26">
            <v>0</v>
          </cell>
          <cell r="L26">
            <v>0</v>
          </cell>
          <cell r="M26">
            <v>1.6414289601525134E-2</v>
          </cell>
          <cell r="N26">
            <v>0</v>
          </cell>
          <cell r="P26">
            <v>0</v>
          </cell>
          <cell r="Q26">
            <v>37466</v>
          </cell>
          <cell r="R26">
            <v>37916</v>
          </cell>
          <cell r="S26">
            <v>0</v>
          </cell>
          <cell r="T26" t="str">
            <v>DIXIE TOGA</v>
          </cell>
          <cell r="U26">
            <v>191</v>
          </cell>
        </row>
        <row r="27">
          <cell r="A27">
            <v>192</v>
          </cell>
          <cell r="B27" t="str">
            <v>DIXIE TOGA</v>
          </cell>
          <cell r="C27" t="str">
            <v>BRADESCO</v>
          </cell>
          <cell r="D27" t="str">
            <v>CDI</v>
          </cell>
          <cell r="E27">
            <v>67</v>
          </cell>
          <cell r="F27">
            <v>3605584.91</v>
          </cell>
          <cell r="G27">
            <v>3620872.5599999996</v>
          </cell>
          <cell r="H27">
            <v>0</v>
          </cell>
          <cell r="I27">
            <v>0</v>
          </cell>
          <cell r="J27">
            <v>15287.649999999441</v>
          </cell>
          <cell r="K27">
            <v>0</v>
          </cell>
          <cell r="L27">
            <v>0</v>
          </cell>
          <cell r="M27">
            <v>7.1366476528370148E-3</v>
          </cell>
          <cell r="N27">
            <v>0</v>
          </cell>
          <cell r="P27">
            <v>0</v>
          </cell>
          <cell r="Q27">
            <v>37467</v>
          </cell>
          <cell r="R27">
            <v>38187</v>
          </cell>
          <cell r="S27">
            <v>0</v>
          </cell>
          <cell r="T27" t="str">
            <v>DIXIE TOGA</v>
          </cell>
          <cell r="U27">
            <v>192</v>
          </cell>
        </row>
        <row r="28">
          <cell r="A28">
            <v>193</v>
          </cell>
          <cell r="B28" t="str">
            <v>DIXIE TOGA</v>
          </cell>
          <cell r="C28" t="str">
            <v>BRASIL</v>
          </cell>
          <cell r="D28" t="str">
            <v>CDI</v>
          </cell>
          <cell r="E28">
            <v>67</v>
          </cell>
          <cell r="F28">
            <v>0</v>
          </cell>
          <cell r="G28">
            <v>0</v>
          </cell>
          <cell r="H28">
            <v>0</v>
          </cell>
          <cell r="I28">
            <v>0</v>
          </cell>
          <cell r="J28">
            <v>0</v>
          </cell>
          <cell r="K28">
            <v>0</v>
          </cell>
          <cell r="L28">
            <v>0</v>
          </cell>
          <cell r="M28">
            <v>0</v>
          </cell>
          <cell r="N28" t="e">
            <v>#DIV/0!</v>
          </cell>
          <cell r="P28">
            <v>0</v>
          </cell>
          <cell r="Q28">
            <v>37467</v>
          </cell>
          <cell r="R28">
            <v>37827</v>
          </cell>
          <cell r="S28">
            <v>0</v>
          </cell>
          <cell r="T28" t="str">
            <v>DIXIE TOGA</v>
          </cell>
          <cell r="U28">
            <v>193</v>
          </cell>
        </row>
        <row r="29">
          <cell r="A29">
            <v>195</v>
          </cell>
          <cell r="B29" t="str">
            <v>DIXIE TOGA</v>
          </cell>
          <cell r="C29" t="str">
            <v>SANTANDER</v>
          </cell>
          <cell r="D29" t="str">
            <v>CDI</v>
          </cell>
          <cell r="E29">
            <v>67</v>
          </cell>
          <cell r="F29">
            <v>356490.83</v>
          </cell>
          <cell r="G29">
            <v>100698.72</v>
          </cell>
          <cell r="H29">
            <v>0</v>
          </cell>
          <cell r="I29">
            <v>260665.98</v>
          </cell>
          <cell r="J29">
            <v>4873.8699999999953</v>
          </cell>
          <cell r="K29">
            <v>0</v>
          </cell>
          <cell r="L29">
            <v>0</v>
          </cell>
          <cell r="M29">
            <v>1.6414289601525134E-2</v>
          </cell>
          <cell r="N29">
            <v>0</v>
          </cell>
          <cell r="P29">
            <v>0</v>
          </cell>
          <cell r="Q29">
            <v>37468</v>
          </cell>
          <cell r="R29">
            <v>37830</v>
          </cell>
          <cell r="S29">
            <v>250000</v>
          </cell>
          <cell r="T29" t="str">
            <v>DIXIE TOGA</v>
          </cell>
          <cell r="U29">
            <v>195</v>
          </cell>
        </row>
        <row r="30">
          <cell r="A30">
            <v>201</v>
          </cell>
          <cell r="B30" t="str">
            <v>DIXIE TOGA</v>
          </cell>
          <cell r="C30" t="str">
            <v>VOTORANTIM</v>
          </cell>
          <cell r="D30" t="str">
            <v>CDI</v>
          </cell>
          <cell r="E30">
            <v>67</v>
          </cell>
          <cell r="F30">
            <v>501993.11</v>
          </cell>
          <cell r="G30">
            <v>0</v>
          </cell>
          <cell r="H30">
            <v>0</v>
          </cell>
          <cell r="I30">
            <v>510311.92</v>
          </cell>
          <cell r="J30">
            <v>8318.8099999999977</v>
          </cell>
          <cell r="K30">
            <v>0</v>
          </cell>
          <cell r="L30">
            <v>0</v>
          </cell>
          <cell r="M30">
            <v>1.6414289601525134E-2</v>
          </cell>
          <cell r="N30">
            <v>0</v>
          </cell>
          <cell r="P30">
            <v>0</v>
          </cell>
          <cell r="Q30">
            <v>37519</v>
          </cell>
          <cell r="R30">
            <v>38599</v>
          </cell>
          <cell r="S30">
            <v>500000</v>
          </cell>
          <cell r="T30" t="str">
            <v>DIXIE TOGA</v>
          </cell>
          <cell r="U30">
            <v>201</v>
          </cell>
        </row>
        <row r="31">
          <cell r="A31">
            <v>202</v>
          </cell>
          <cell r="B31" t="str">
            <v>DIXIE TOGA</v>
          </cell>
          <cell r="C31" t="str">
            <v>BICBANCO</v>
          </cell>
          <cell r="D31" t="str">
            <v>CDI</v>
          </cell>
          <cell r="E31">
            <v>67</v>
          </cell>
          <cell r="F31">
            <v>502326.33</v>
          </cell>
          <cell r="G31">
            <v>0</v>
          </cell>
          <cell r="H31">
            <v>0</v>
          </cell>
          <cell r="I31">
            <v>510700.47</v>
          </cell>
          <cell r="J31">
            <v>8374.1399999999558</v>
          </cell>
          <cell r="K31">
            <v>0</v>
          </cell>
          <cell r="L31">
            <v>0</v>
          </cell>
          <cell r="M31">
            <v>1.6414289601525134E-2</v>
          </cell>
          <cell r="N31">
            <v>0</v>
          </cell>
          <cell r="P31">
            <v>0</v>
          </cell>
          <cell r="Q31">
            <v>37519</v>
          </cell>
          <cell r="R31">
            <v>37974</v>
          </cell>
          <cell r="S31">
            <v>500000</v>
          </cell>
          <cell r="T31" t="str">
            <v>DIXIE TOGA</v>
          </cell>
          <cell r="U31">
            <v>202</v>
          </cell>
        </row>
        <row r="32">
          <cell r="A32">
            <v>203</v>
          </cell>
          <cell r="B32" t="str">
            <v>DIXIE TOGA</v>
          </cell>
          <cell r="C32" t="str">
            <v>BBV</v>
          </cell>
          <cell r="D32" t="str">
            <v>CDI</v>
          </cell>
          <cell r="E32">
            <v>67</v>
          </cell>
          <cell r="F32">
            <v>300983.90000000002</v>
          </cell>
          <cell r="G32">
            <v>0</v>
          </cell>
          <cell r="H32">
            <v>0</v>
          </cell>
          <cell r="I32">
            <v>305909.78999999998</v>
          </cell>
          <cell r="J32">
            <v>4925.8899999999558</v>
          </cell>
          <cell r="K32">
            <v>0</v>
          </cell>
          <cell r="L32">
            <v>0</v>
          </cell>
          <cell r="M32">
            <v>1.6414289601525134E-2</v>
          </cell>
          <cell r="N32">
            <v>0</v>
          </cell>
          <cell r="P32">
            <v>0</v>
          </cell>
          <cell r="Q32">
            <v>37522</v>
          </cell>
          <cell r="R32">
            <v>37922</v>
          </cell>
          <cell r="S32">
            <v>300000</v>
          </cell>
          <cell r="T32" t="str">
            <v>DIXIE TOGA</v>
          </cell>
          <cell r="U32">
            <v>203</v>
          </cell>
        </row>
        <row r="33">
          <cell r="A33">
            <v>204</v>
          </cell>
          <cell r="B33" t="str">
            <v>DIXIE TOGA</v>
          </cell>
          <cell r="C33" t="str">
            <v>BICBANCO</v>
          </cell>
          <cell r="D33" t="str">
            <v>CDI</v>
          </cell>
          <cell r="E33">
            <v>67</v>
          </cell>
          <cell r="F33">
            <v>501993.28</v>
          </cell>
          <cell r="G33">
            <v>0</v>
          </cell>
          <cell r="H33">
            <v>0</v>
          </cell>
          <cell r="I33">
            <v>510361.88</v>
          </cell>
          <cell r="J33">
            <v>8368.5999999999767</v>
          </cell>
          <cell r="K33">
            <v>0</v>
          </cell>
          <cell r="L33">
            <v>0</v>
          </cell>
          <cell r="M33">
            <v>1.6414289601525134E-2</v>
          </cell>
          <cell r="N33">
            <v>0</v>
          </cell>
          <cell r="P33">
            <v>0</v>
          </cell>
          <cell r="Q33">
            <v>37522</v>
          </cell>
          <cell r="R33">
            <v>37972</v>
          </cell>
          <cell r="S33">
            <v>500000</v>
          </cell>
          <cell r="T33" t="str">
            <v>DIXIE TOGA</v>
          </cell>
          <cell r="U33">
            <v>204</v>
          </cell>
        </row>
        <row r="34">
          <cell r="A34">
            <v>205</v>
          </cell>
          <cell r="B34" t="str">
            <v>DIXIE TOGA</v>
          </cell>
          <cell r="C34" t="str">
            <v>SANTANDER</v>
          </cell>
          <cell r="D34" t="str">
            <v>CDI</v>
          </cell>
          <cell r="E34">
            <v>67</v>
          </cell>
          <cell r="F34">
            <v>751964.78</v>
          </cell>
          <cell r="G34">
            <v>0</v>
          </cell>
          <cell r="H34">
            <v>0</v>
          </cell>
          <cell r="I34">
            <v>764332.59</v>
          </cell>
          <cell r="J34">
            <v>12367.809999999939</v>
          </cell>
          <cell r="K34">
            <v>0</v>
          </cell>
          <cell r="L34">
            <v>0</v>
          </cell>
          <cell r="M34">
            <v>1.6414289601525134E-2</v>
          </cell>
          <cell r="N34">
            <v>0</v>
          </cell>
          <cell r="P34">
            <v>0</v>
          </cell>
          <cell r="Q34">
            <v>37523</v>
          </cell>
          <cell r="R34">
            <v>37973</v>
          </cell>
          <cell r="S34">
            <v>0</v>
          </cell>
          <cell r="T34" t="str">
            <v>DIXIE TOGA</v>
          </cell>
          <cell r="U34">
            <v>205</v>
          </cell>
        </row>
        <row r="35">
          <cell r="A35">
            <v>206</v>
          </cell>
          <cell r="B35" t="str">
            <v>DIXIE TOGA</v>
          </cell>
          <cell r="C35" t="str">
            <v>BICBANCO</v>
          </cell>
          <cell r="D35" t="str">
            <v>CDI</v>
          </cell>
          <cell r="E35">
            <v>67</v>
          </cell>
          <cell r="F35">
            <v>501661.11</v>
          </cell>
          <cell r="G35">
            <v>0</v>
          </cell>
          <cell r="H35">
            <v>0</v>
          </cell>
          <cell r="I35">
            <v>510028.31</v>
          </cell>
          <cell r="J35">
            <v>8367.2000000000116</v>
          </cell>
          <cell r="K35">
            <v>0</v>
          </cell>
          <cell r="L35">
            <v>0</v>
          </cell>
          <cell r="M35">
            <v>1.6414289601525134E-2</v>
          </cell>
          <cell r="N35">
            <v>0</v>
          </cell>
          <cell r="P35">
            <v>0</v>
          </cell>
          <cell r="Q35">
            <v>37523</v>
          </cell>
          <cell r="R35">
            <v>37973</v>
          </cell>
          <cell r="S35">
            <v>500000</v>
          </cell>
          <cell r="T35" t="str">
            <v>DIXIE TOGA</v>
          </cell>
          <cell r="U35">
            <v>206</v>
          </cell>
        </row>
        <row r="36">
          <cell r="A36">
            <v>207</v>
          </cell>
          <cell r="B36" t="str">
            <v>DIXIE TOGA</v>
          </cell>
          <cell r="C36" t="str">
            <v>BRASIL</v>
          </cell>
          <cell r="D36" t="str">
            <v>CDI</v>
          </cell>
          <cell r="E36">
            <v>67</v>
          </cell>
          <cell r="F36">
            <v>752452.37</v>
          </cell>
          <cell r="G36">
            <v>0</v>
          </cell>
          <cell r="H36">
            <v>0</v>
          </cell>
          <cell r="I36">
            <v>764803.34</v>
          </cell>
          <cell r="J36">
            <v>12350.969999999972</v>
          </cell>
          <cell r="K36">
            <v>0</v>
          </cell>
          <cell r="L36">
            <v>0</v>
          </cell>
          <cell r="M36">
            <v>1.6414289601525134E-2</v>
          </cell>
          <cell r="N36">
            <v>0</v>
          </cell>
          <cell r="P36">
            <v>0</v>
          </cell>
          <cell r="Q36">
            <v>37523</v>
          </cell>
          <cell r="R36">
            <v>37883</v>
          </cell>
          <cell r="S36">
            <v>0</v>
          </cell>
          <cell r="T36" t="str">
            <v>DIXIE TOGA</v>
          </cell>
          <cell r="U36">
            <v>207</v>
          </cell>
        </row>
        <row r="37">
          <cell r="A37">
            <v>208</v>
          </cell>
          <cell r="B37" t="str">
            <v>DIXIE TOGA</v>
          </cell>
          <cell r="C37" t="str">
            <v>VOTORANTIM</v>
          </cell>
          <cell r="D37" t="str">
            <v>CDI</v>
          </cell>
          <cell r="E37">
            <v>67</v>
          </cell>
          <cell r="F37">
            <v>501327.52</v>
          </cell>
          <cell r="G37">
            <v>0</v>
          </cell>
          <cell r="H37">
            <v>0</v>
          </cell>
          <cell r="I37">
            <v>509635.29</v>
          </cell>
          <cell r="J37">
            <v>8307.7699999999604</v>
          </cell>
          <cell r="K37">
            <v>0</v>
          </cell>
          <cell r="L37">
            <v>0</v>
          </cell>
          <cell r="M37">
            <v>1.6414289601525134E-2</v>
          </cell>
          <cell r="N37">
            <v>0</v>
          </cell>
          <cell r="P37">
            <v>0</v>
          </cell>
          <cell r="Q37">
            <v>37523</v>
          </cell>
          <cell r="R37">
            <v>38604</v>
          </cell>
          <cell r="S37">
            <v>500000</v>
          </cell>
          <cell r="T37" t="str">
            <v>DIXIE TOGA</v>
          </cell>
          <cell r="U37">
            <v>208</v>
          </cell>
        </row>
        <row r="38">
          <cell r="A38">
            <v>209</v>
          </cell>
          <cell r="B38" t="str">
            <v>DIXIE TOGA</v>
          </cell>
          <cell r="C38" t="str">
            <v>BICBANCO</v>
          </cell>
          <cell r="D38" t="str">
            <v>CDI</v>
          </cell>
          <cell r="E38">
            <v>67</v>
          </cell>
          <cell r="F38">
            <v>501328.68</v>
          </cell>
          <cell r="G38">
            <v>0</v>
          </cell>
          <cell r="H38">
            <v>0</v>
          </cell>
          <cell r="I38">
            <v>509690.33</v>
          </cell>
          <cell r="J38">
            <v>8361.6500000000233</v>
          </cell>
          <cell r="K38">
            <v>0</v>
          </cell>
          <cell r="L38">
            <v>0</v>
          </cell>
          <cell r="M38">
            <v>1.6414289601525134E-2</v>
          </cell>
          <cell r="N38">
            <v>0</v>
          </cell>
          <cell r="P38">
            <v>0</v>
          </cell>
          <cell r="Q38">
            <v>37524</v>
          </cell>
          <cell r="R38">
            <v>37974</v>
          </cell>
          <cell r="S38">
            <v>500000</v>
          </cell>
          <cell r="T38" t="str">
            <v>DIXIE TOGA</v>
          </cell>
          <cell r="U38">
            <v>209</v>
          </cell>
        </row>
        <row r="39">
          <cell r="A39">
            <v>211</v>
          </cell>
          <cell r="B39" t="str">
            <v>DIXIE TOGA</v>
          </cell>
          <cell r="C39" t="str">
            <v>BBV</v>
          </cell>
          <cell r="D39" t="str">
            <v>CDI</v>
          </cell>
          <cell r="E39">
            <v>67</v>
          </cell>
          <cell r="F39">
            <v>0</v>
          </cell>
          <cell r="G39">
            <v>0</v>
          </cell>
          <cell r="H39">
            <v>500000</v>
          </cell>
          <cell r="I39">
            <v>502640.67</v>
          </cell>
          <cell r="J39">
            <v>2640.6699999999837</v>
          </cell>
          <cell r="K39">
            <v>0</v>
          </cell>
          <cell r="L39">
            <v>0</v>
          </cell>
          <cell r="M39">
            <v>5.7093181222696117E-3</v>
          </cell>
          <cell r="N39">
            <v>0</v>
          </cell>
          <cell r="P39">
            <v>0</v>
          </cell>
          <cell r="Q39">
            <v>37551</v>
          </cell>
          <cell r="R39">
            <v>37951</v>
          </cell>
          <cell r="S39">
            <v>0</v>
          </cell>
          <cell r="T39" t="str">
            <v>DIXIE TOGA</v>
          </cell>
          <cell r="U39">
            <v>211</v>
          </cell>
        </row>
        <row r="40">
          <cell r="A40">
            <v>214</v>
          </cell>
          <cell r="B40" t="str">
            <v>DIXIE TOGA</v>
          </cell>
          <cell r="C40" t="str">
            <v>SANTANDER</v>
          </cell>
          <cell r="D40" t="str">
            <v>CDI</v>
          </cell>
          <cell r="E40">
            <v>67</v>
          </cell>
          <cell r="F40">
            <v>0</v>
          </cell>
          <cell r="G40">
            <v>0</v>
          </cell>
          <cell r="H40">
            <v>1500000</v>
          </cell>
          <cell r="I40">
            <v>1504519.48</v>
          </cell>
          <cell r="J40">
            <v>4519.4799999999814</v>
          </cell>
          <cell r="K40">
            <v>0</v>
          </cell>
          <cell r="L40">
            <v>0</v>
          </cell>
          <cell r="M40">
            <v>2.8546590611348058E-3</v>
          </cell>
          <cell r="N40">
            <v>0</v>
          </cell>
          <cell r="P40">
            <v>0</v>
          </cell>
          <cell r="Q40">
            <v>37557</v>
          </cell>
          <cell r="R40">
            <v>37917</v>
          </cell>
          <cell r="S40">
            <v>0</v>
          </cell>
          <cell r="T40" t="str">
            <v>DIXIE TOGA</v>
          </cell>
          <cell r="U40">
            <v>214</v>
          </cell>
        </row>
        <row r="41">
          <cell r="A41">
            <v>215</v>
          </cell>
          <cell r="B41" t="str">
            <v>DIXIE TOGA</v>
          </cell>
          <cell r="C41" t="str">
            <v>BBV</v>
          </cell>
          <cell r="D41" t="str">
            <v>CDI</v>
          </cell>
          <cell r="E41">
            <v>67</v>
          </cell>
          <cell r="F41">
            <v>0</v>
          </cell>
          <cell r="G41">
            <v>0</v>
          </cell>
          <cell r="H41">
            <v>2000000</v>
          </cell>
          <cell r="I41">
            <v>2003010.74</v>
          </cell>
          <cell r="J41">
            <v>3010.7399999999907</v>
          </cell>
          <cell r="K41">
            <v>0</v>
          </cell>
          <cell r="L41">
            <v>0</v>
          </cell>
          <cell r="M41">
            <v>2.1409942958511043E-3</v>
          </cell>
          <cell r="N41">
            <v>0</v>
          </cell>
          <cell r="P41">
            <v>0</v>
          </cell>
          <cell r="Q41">
            <v>37558</v>
          </cell>
          <cell r="R41">
            <v>37958</v>
          </cell>
          <cell r="S41">
            <v>0</v>
          </cell>
          <cell r="T41" t="str">
            <v>DIXIE TOGA</v>
          </cell>
          <cell r="U41">
            <v>215</v>
          </cell>
        </row>
        <row r="42">
          <cell r="A42" t="str">
            <v>C/C</v>
          </cell>
          <cell r="B42" t="str">
            <v>DIXIE TOGA</v>
          </cell>
          <cell r="C42" t="str">
            <v>C/C</v>
          </cell>
          <cell r="D42" t="str">
            <v>C/C</v>
          </cell>
          <cell r="E42">
            <v>99</v>
          </cell>
          <cell r="I42">
            <v>5713000</v>
          </cell>
          <cell r="T42" t="str">
            <v>DIXIE TOGA</v>
          </cell>
          <cell r="U42" t="str">
            <v>C/C</v>
          </cell>
        </row>
        <row r="43">
          <cell r="A43">
            <v>15</v>
          </cell>
          <cell r="B43" t="str">
            <v>DT INTERNATIONAL</v>
          </cell>
          <cell r="C43" t="str">
            <v>UNICORP</v>
          </cell>
          <cell r="D43" t="str">
            <v>USD</v>
          </cell>
          <cell r="E43">
            <v>85</v>
          </cell>
          <cell r="F43">
            <v>2504505.06</v>
          </cell>
          <cell r="G43">
            <v>1035205.7895000001</v>
          </cell>
          <cell r="H43">
            <v>4317400.8381500002</v>
          </cell>
          <cell r="I43">
            <v>5346123.8</v>
          </cell>
          <cell r="J43">
            <v>-440576.30865000049</v>
          </cell>
          <cell r="K43">
            <v>0</v>
          </cell>
          <cell r="L43">
            <v>0</v>
          </cell>
          <cell r="O43">
            <v>-6.41608256951397E-2</v>
          </cell>
          <cell r="P43">
            <v>1.8643369409846762</v>
          </cell>
          <cell r="Q43">
            <v>36056</v>
          </cell>
          <cell r="R43">
            <v>0</v>
          </cell>
          <cell r="S43">
            <v>0</v>
          </cell>
          <cell r="T43" t="str">
            <v>DT INTERNATIONAL</v>
          </cell>
          <cell r="U43">
            <v>15</v>
          </cell>
        </row>
        <row r="44">
          <cell r="A44">
            <v>40</v>
          </cell>
          <cell r="B44" t="str">
            <v>DT INTERNATIONAL</v>
          </cell>
          <cell r="C44" t="str">
            <v>AIG</v>
          </cell>
          <cell r="D44" t="str">
            <v>USD</v>
          </cell>
          <cell r="E44">
            <v>85</v>
          </cell>
          <cell r="F44">
            <v>19268702.25</v>
          </cell>
          <cell r="G44">
            <v>21407.028199999997</v>
          </cell>
          <cell r="H44">
            <v>0</v>
          </cell>
          <cell r="I44">
            <v>18036742.02</v>
          </cell>
          <cell r="J44">
            <v>-1210553.2018000004</v>
          </cell>
          <cell r="K44">
            <v>0</v>
          </cell>
          <cell r="L44">
            <v>0</v>
          </cell>
          <cell r="O44">
            <v>-6.41608256951397E-2</v>
          </cell>
          <cell r="P44">
            <v>1.8643369409846762</v>
          </cell>
          <cell r="Q44">
            <v>36797</v>
          </cell>
          <cell r="R44">
            <v>0</v>
          </cell>
          <cell r="S44">
            <v>0</v>
          </cell>
          <cell r="T44" t="str">
            <v>DT INTERNATIONAL</v>
          </cell>
          <cell r="U44">
            <v>40</v>
          </cell>
        </row>
        <row r="45">
          <cell r="A45">
            <v>16</v>
          </cell>
          <cell r="B45" t="str">
            <v>DT INTERNATIONAL</v>
          </cell>
          <cell r="C45" t="str">
            <v>CHASE</v>
          </cell>
          <cell r="D45" t="str">
            <v>USD</v>
          </cell>
          <cell r="E45">
            <v>85</v>
          </cell>
          <cell r="F45">
            <v>4895.8900000000003</v>
          </cell>
          <cell r="G45">
            <v>0.93667500000000004</v>
          </cell>
          <cell r="H45">
            <v>5.3952479999999996</v>
          </cell>
          <cell r="I45">
            <v>4585.41</v>
          </cell>
          <cell r="J45">
            <v>-314.93857300000047</v>
          </cell>
          <cell r="K45">
            <v>0</v>
          </cell>
          <cell r="L45">
            <v>0</v>
          </cell>
          <cell r="O45">
            <v>-6.41608256951397E-2</v>
          </cell>
          <cell r="P45">
            <v>1.8643369409846762</v>
          </cell>
          <cell r="Q45">
            <v>36326</v>
          </cell>
          <cell r="R45">
            <v>0</v>
          </cell>
          <cell r="S45">
            <v>0</v>
          </cell>
          <cell r="T45" t="str">
            <v>DT INTERNATIONAL</v>
          </cell>
          <cell r="U45">
            <v>16</v>
          </cell>
        </row>
        <row r="46">
          <cell r="A46">
            <v>210</v>
          </cell>
          <cell r="B46" t="str">
            <v>INSIT</v>
          </cell>
          <cell r="C46" t="str">
            <v>BRASIL</v>
          </cell>
          <cell r="D46" t="str">
            <v>CDI</v>
          </cell>
          <cell r="E46">
            <v>67</v>
          </cell>
          <cell r="F46">
            <v>2504903.08</v>
          </cell>
          <cell r="G46">
            <v>2436859.19</v>
          </cell>
          <cell r="H46">
            <v>0</v>
          </cell>
          <cell r="I46">
            <v>101840.76</v>
          </cell>
          <cell r="J46">
            <v>33796.869999999646</v>
          </cell>
          <cell r="K46">
            <v>0</v>
          </cell>
          <cell r="L46">
            <v>0</v>
          </cell>
          <cell r="M46">
            <v>1.6414289601525134E-2</v>
          </cell>
          <cell r="N46">
            <v>0</v>
          </cell>
          <cell r="P46">
            <v>0</v>
          </cell>
          <cell r="Q46">
            <v>37525</v>
          </cell>
          <cell r="R46">
            <v>37886</v>
          </cell>
          <cell r="S46">
            <v>0</v>
          </cell>
          <cell r="T46" t="str">
            <v>INSIT</v>
          </cell>
          <cell r="U46">
            <v>210</v>
          </cell>
        </row>
        <row r="47">
          <cell r="A47" t="str">
            <v>C/C</v>
          </cell>
          <cell r="B47" t="str">
            <v>INSIT</v>
          </cell>
          <cell r="C47" t="str">
            <v>C/C</v>
          </cell>
          <cell r="D47" t="str">
            <v>C/C</v>
          </cell>
          <cell r="E47">
            <v>99</v>
          </cell>
          <cell r="I47">
            <v>80000</v>
          </cell>
          <cell r="T47" t="str">
            <v>INSIT</v>
          </cell>
          <cell r="U47" t="str">
            <v>C/C</v>
          </cell>
        </row>
        <row r="48">
          <cell r="A48">
            <v>194</v>
          </cell>
          <cell r="B48" t="str">
            <v>IP</v>
          </cell>
          <cell r="C48" t="str">
            <v>BBV</v>
          </cell>
          <cell r="D48" t="str">
            <v>CDI</v>
          </cell>
          <cell r="E48">
            <v>67</v>
          </cell>
          <cell r="F48">
            <v>0</v>
          </cell>
          <cell r="G48">
            <v>0</v>
          </cell>
          <cell r="H48">
            <v>0</v>
          </cell>
          <cell r="I48">
            <v>0</v>
          </cell>
          <cell r="J48">
            <v>0</v>
          </cell>
          <cell r="K48">
            <v>0</v>
          </cell>
          <cell r="L48">
            <v>0</v>
          </cell>
          <cell r="M48">
            <v>0</v>
          </cell>
          <cell r="N48" t="e">
            <v>#DIV/0!</v>
          </cell>
          <cell r="P48">
            <v>0</v>
          </cell>
          <cell r="Q48">
            <v>37468</v>
          </cell>
          <cell r="R48">
            <v>37868</v>
          </cell>
          <cell r="S48">
            <v>0</v>
          </cell>
          <cell r="T48" t="str">
            <v>IP</v>
          </cell>
          <cell r="U48">
            <v>194</v>
          </cell>
        </row>
        <row r="49">
          <cell r="A49">
            <v>196</v>
          </cell>
          <cell r="B49" t="str">
            <v>IP</v>
          </cell>
          <cell r="C49" t="str">
            <v>BBV</v>
          </cell>
          <cell r="D49" t="str">
            <v>CDI</v>
          </cell>
          <cell r="E49">
            <v>67</v>
          </cell>
          <cell r="F49">
            <v>0</v>
          </cell>
          <cell r="G49">
            <v>0</v>
          </cell>
          <cell r="H49">
            <v>0</v>
          </cell>
          <cell r="I49">
            <v>0</v>
          </cell>
          <cell r="J49">
            <v>0</v>
          </cell>
          <cell r="K49">
            <v>0</v>
          </cell>
          <cell r="L49">
            <v>0</v>
          </cell>
          <cell r="M49">
            <v>0</v>
          </cell>
          <cell r="N49" t="e">
            <v>#DIV/0!</v>
          </cell>
          <cell r="P49">
            <v>0</v>
          </cell>
          <cell r="Q49">
            <v>37481</v>
          </cell>
          <cell r="R49">
            <v>37881</v>
          </cell>
          <cell r="S49">
            <v>0</v>
          </cell>
          <cell r="T49" t="str">
            <v>IP</v>
          </cell>
          <cell r="U49">
            <v>196</v>
          </cell>
        </row>
        <row r="50">
          <cell r="A50">
            <v>197</v>
          </cell>
          <cell r="B50" t="str">
            <v>IP</v>
          </cell>
          <cell r="C50" t="str">
            <v>BICBANCO</v>
          </cell>
          <cell r="D50" t="str">
            <v>CDI</v>
          </cell>
          <cell r="E50">
            <v>67</v>
          </cell>
          <cell r="F50">
            <v>460398.31</v>
          </cell>
          <cell r="G50">
            <v>0</v>
          </cell>
          <cell r="H50">
            <v>0</v>
          </cell>
          <cell r="I50">
            <v>467955.42</v>
          </cell>
          <cell r="J50">
            <v>7557.109999999986</v>
          </cell>
          <cell r="K50">
            <v>0</v>
          </cell>
          <cell r="L50">
            <v>0</v>
          </cell>
          <cell r="M50">
            <v>1.6414289601525134E-2</v>
          </cell>
          <cell r="N50">
            <v>0</v>
          </cell>
          <cell r="P50">
            <v>0</v>
          </cell>
          <cell r="Q50">
            <v>37481</v>
          </cell>
          <cell r="R50">
            <v>37931</v>
          </cell>
          <cell r="S50">
            <v>0</v>
          </cell>
          <cell r="T50" t="str">
            <v>IP</v>
          </cell>
          <cell r="U50">
            <v>197</v>
          </cell>
        </row>
        <row r="51">
          <cell r="A51">
            <v>199</v>
          </cell>
          <cell r="B51" t="str">
            <v>IP</v>
          </cell>
          <cell r="C51" t="str">
            <v>BBV</v>
          </cell>
          <cell r="D51" t="str">
            <v>CDI</v>
          </cell>
          <cell r="E51">
            <v>67</v>
          </cell>
          <cell r="F51">
            <v>402365.04</v>
          </cell>
          <cell r="G51">
            <v>0</v>
          </cell>
          <cell r="H51">
            <v>0</v>
          </cell>
          <cell r="I51">
            <v>408989.54</v>
          </cell>
          <cell r="J51">
            <v>6624.5</v>
          </cell>
          <cell r="K51">
            <v>0</v>
          </cell>
          <cell r="L51">
            <v>0</v>
          </cell>
          <cell r="M51">
            <v>1.6414289601525134E-2</v>
          </cell>
          <cell r="N51">
            <v>0</v>
          </cell>
          <cell r="P51">
            <v>0</v>
          </cell>
          <cell r="Q51">
            <v>37517</v>
          </cell>
          <cell r="R51">
            <v>37917</v>
          </cell>
          <cell r="S51">
            <v>0</v>
          </cell>
          <cell r="T51" t="str">
            <v>IP</v>
          </cell>
          <cell r="U51">
            <v>199</v>
          </cell>
        </row>
        <row r="52">
          <cell r="A52">
            <v>216</v>
          </cell>
          <cell r="B52" t="str">
            <v>IP</v>
          </cell>
          <cell r="C52" t="str">
            <v>BBV</v>
          </cell>
          <cell r="D52" t="str">
            <v>CDI</v>
          </cell>
          <cell r="E52">
            <v>67</v>
          </cell>
          <cell r="F52">
            <v>0</v>
          </cell>
          <cell r="G52">
            <v>0</v>
          </cell>
          <cell r="H52">
            <v>150000</v>
          </cell>
          <cell r="I52">
            <v>150338.78</v>
          </cell>
          <cell r="J52">
            <v>338.77999999999884</v>
          </cell>
          <cell r="K52">
            <v>0</v>
          </cell>
          <cell r="L52">
            <v>0</v>
          </cell>
          <cell r="M52">
            <v>2.1409942958511043E-3</v>
          </cell>
          <cell r="N52">
            <v>0</v>
          </cell>
          <cell r="P52">
            <v>0</v>
          </cell>
          <cell r="Q52">
            <v>37558</v>
          </cell>
          <cell r="R52">
            <v>37958</v>
          </cell>
          <cell r="S52">
            <v>0</v>
          </cell>
          <cell r="T52" t="str">
            <v>IP</v>
          </cell>
          <cell r="U52">
            <v>216</v>
          </cell>
        </row>
        <row r="53">
          <cell r="A53">
            <v>217</v>
          </cell>
          <cell r="B53" t="str">
            <v>IP</v>
          </cell>
          <cell r="C53" t="str">
            <v>SANTANDER</v>
          </cell>
          <cell r="D53" t="str">
            <v>CDI</v>
          </cell>
          <cell r="E53">
            <v>67</v>
          </cell>
          <cell r="F53">
            <v>0</v>
          </cell>
          <cell r="G53">
            <v>0</v>
          </cell>
          <cell r="H53">
            <v>300000</v>
          </cell>
          <cell r="I53">
            <v>300451.61</v>
          </cell>
          <cell r="J53">
            <v>451.60999999998603</v>
          </cell>
          <cell r="K53">
            <v>0</v>
          </cell>
          <cell r="L53">
            <v>0</v>
          </cell>
          <cell r="M53">
            <v>2.1409942958511043E-3</v>
          </cell>
          <cell r="N53">
            <v>0</v>
          </cell>
          <cell r="P53">
            <v>0</v>
          </cell>
          <cell r="Q53">
            <v>37558</v>
          </cell>
          <cell r="R53">
            <v>37918</v>
          </cell>
          <cell r="S53">
            <v>0</v>
          </cell>
          <cell r="T53" t="str">
            <v>IP</v>
          </cell>
          <cell r="U53">
            <v>217</v>
          </cell>
        </row>
        <row r="54">
          <cell r="A54" t="str">
            <v>C/C</v>
          </cell>
          <cell r="B54" t="str">
            <v>IP</v>
          </cell>
          <cell r="C54" t="str">
            <v>C/C</v>
          </cell>
          <cell r="D54" t="str">
            <v>C/C</v>
          </cell>
          <cell r="E54">
            <v>99</v>
          </cell>
          <cell r="I54">
            <v>2947000</v>
          </cell>
          <cell r="T54" t="str">
            <v>IP</v>
          </cell>
          <cell r="U54" t="str">
            <v>C/C</v>
          </cell>
        </row>
        <row r="55">
          <cell r="A55">
            <v>33</v>
          </cell>
          <cell r="B55" t="str">
            <v>ITAP BEMIS</v>
          </cell>
          <cell r="C55" t="str">
            <v>UNICORP</v>
          </cell>
          <cell r="D55" t="str">
            <v>USD</v>
          </cell>
          <cell r="E55">
            <v>85</v>
          </cell>
          <cell r="F55">
            <v>13220.42</v>
          </cell>
          <cell r="G55">
            <v>77.134</v>
          </cell>
          <cell r="H55">
            <v>0</v>
          </cell>
          <cell r="I55">
            <v>12299.25</v>
          </cell>
          <cell r="J55">
            <v>-844.03600000000006</v>
          </cell>
          <cell r="K55">
            <v>0</v>
          </cell>
          <cell r="L55">
            <v>0</v>
          </cell>
          <cell r="O55">
            <v>-6.41608256951397E-2</v>
          </cell>
          <cell r="P55">
            <v>1.8643369409846762</v>
          </cell>
          <cell r="Q55">
            <v>0</v>
          </cell>
          <cell r="R55">
            <v>0</v>
          </cell>
          <cell r="S55">
            <v>0</v>
          </cell>
          <cell r="T55" t="str">
            <v>ITAP BEMIS</v>
          </cell>
          <cell r="U55">
            <v>33</v>
          </cell>
        </row>
        <row r="56">
          <cell r="A56">
            <v>132</v>
          </cell>
          <cell r="B56" t="str">
            <v>ITAP BEMIS</v>
          </cell>
          <cell r="C56" t="str">
            <v>CITIBANK</v>
          </cell>
          <cell r="D56" t="str">
            <v>NBCE</v>
          </cell>
          <cell r="E56">
            <v>78</v>
          </cell>
          <cell r="F56">
            <v>5234235.72</v>
          </cell>
          <cell r="G56">
            <v>0</v>
          </cell>
          <cell r="H56">
            <v>0</v>
          </cell>
          <cell r="I56">
            <v>4926631.8099999996</v>
          </cell>
          <cell r="J56">
            <v>-307603.91000000015</v>
          </cell>
          <cell r="K56">
            <v>0</v>
          </cell>
          <cell r="L56">
            <v>0</v>
          </cell>
          <cell r="O56">
            <v>-2.7143886620225821E-2</v>
          </cell>
          <cell r="P56">
            <v>0.54761641009963524</v>
          </cell>
          <cell r="Q56">
            <v>37160</v>
          </cell>
          <cell r="R56">
            <v>37637</v>
          </cell>
          <cell r="S56" t="str">
            <v>Vinc. BM&amp;F</v>
          </cell>
          <cell r="T56" t="str">
            <v>ITAP BEMIS</v>
          </cell>
          <cell r="U56">
            <v>132</v>
          </cell>
        </row>
        <row r="57">
          <cell r="A57">
            <v>137</v>
          </cell>
          <cell r="B57" t="str">
            <v>ITAP BEMIS</v>
          </cell>
          <cell r="C57" t="str">
            <v>CITIBANK</v>
          </cell>
          <cell r="D57" t="str">
            <v>NBCE</v>
          </cell>
          <cell r="E57">
            <v>78</v>
          </cell>
          <cell r="F57">
            <v>1088537.76</v>
          </cell>
          <cell r="G57">
            <v>0</v>
          </cell>
          <cell r="H57">
            <v>0</v>
          </cell>
          <cell r="I57">
            <v>1024729.43</v>
          </cell>
          <cell r="J57">
            <v>-63808.329999999958</v>
          </cell>
          <cell r="K57">
            <v>0</v>
          </cell>
          <cell r="L57">
            <v>0</v>
          </cell>
          <cell r="O57">
            <v>-2.7143886620225821E-2</v>
          </cell>
          <cell r="P57">
            <v>0.54761641009963524</v>
          </cell>
          <cell r="Q57">
            <v>37175</v>
          </cell>
          <cell r="R57">
            <v>37638</v>
          </cell>
          <cell r="S57">
            <v>0</v>
          </cell>
          <cell r="T57" t="str">
            <v>ITAP BEMIS</v>
          </cell>
          <cell r="U57">
            <v>137</v>
          </cell>
        </row>
        <row r="58">
          <cell r="A58">
            <v>199</v>
          </cell>
          <cell r="B58" t="str">
            <v>ITAP BEMIS</v>
          </cell>
          <cell r="C58" t="str">
            <v>BICBANCO</v>
          </cell>
          <cell r="D58" t="str">
            <v>CDI</v>
          </cell>
          <cell r="E58">
            <v>67</v>
          </cell>
          <cell r="F58">
            <v>603572.39</v>
          </cell>
          <cell r="G58">
            <v>0</v>
          </cell>
          <cell r="H58">
            <v>0</v>
          </cell>
          <cell r="I58">
            <v>613579.44999999995</v>
          </cell>
          <cell r="J58">
            <v>10007.059999999939</v>
          </cell>
          <cell r="K58">
            <v>0</v>
          </cell>
          <cell r="L58">
            <v>0</v>
          </cell>
          <cell r="M58">
            <v>1.6414289601525134E-2</v>
          </cell>
          <cell r="N58">
            <v>0</v>
          </cell>
          <cell r="P58">
            <v>0</v>
          </cell>
          <cell r="Q58">
            <v>37517</v>
          </cell>
          <cell r="R58">
            <v>37967</v>
          </cell>
          <cell r="S58">
            <v>0</v>
          </cell>
          <cell r="T58" t="str">
            <v>ITAP BEMIS</v>
          </cell>
          <cell r="U58">
            <v>199</v>
          </cell>
        </row>
        <row r="59">
          <cell r="A59">
            <v>212</v>
          </cell>
          <cell r="B59" t="str">
            <v>ITAP BEMIS</v>
          </cell>
          <cell r="C59" t="str">
            <v>SANTANDER</v>
          </cell>
          <cell r="D59" t="str">
            <v>CDI</v>
          </cell>
          <cell r="E59">
            <v>67</v>
          </cell>
          <cell r="F59">
            <v>0</v>
          </cell>
          <cell r="G59">
            <v>0</v>
          </cell>
          <cell r="H59">
            <v>500000</v>
          </cell>
          <cell r="I59">
            <v>503018.69</v>
          </cell>
          <cell r="J59">
            <v>3018.6900000000023</v>
          </cell>
          <cell r="K59">
            <v>0</v>
          </cell>
          <cell r="L59">
            <v>0</v>
          </cell>
          <cell r="M59">
            <v>5.7093181222696117E-3</v>
          </cell>
          <cell r="N59">
            <v>0</v>
          </cell>
          <cell r="P59">
            <v>0</v>
          </cell>
          <cell r="Q59">
            <v>37551</v>
          </cell>
          <cell r="R59">
            <v>37911</v>
          </cell>
          <cell r="S59">
            <v>0</v>
          </cell>
          <cell r="T59" t="str">
            <v>ITAP BEMIS</v>
          </cell>
          <cell r="U59">
            <v>212</v>
          </cell>
        </row>
        <row r="60">
          <cell r="A60">
            <v>213</v>
          </cell>
          <cell r="B60" t="str">
            <v>ITAP BEMIS</v>
          </cell>
          <cell r="C60" t="str">
            <v>SANTANDER</v>
          </cell>
          <cell r="D60" t="str">
            <v>CDI</v>
          </cell>
          <cell r="E60">
            <v>67</v>
          </cell>
          <cell r="F60">
            <v>0</v>
          </cell>
          <cell r="G60">
            <v>0</v>
          </cell>
          <cell r="H60">
            <v>1000000</v>
          </cell>
          <cell r="I60">
            <v>1005280</v>
          </cell>
          <cell r="J60">
            <v>5280</v>
          </cell>
          <cell r="K60">
            <v>0</v>
          </cell>
          <cell r="L60">
            <v>0</v>
          </cell>
          <cell r="M60">
            <v>4.9956533569859105E-3</v>
          </cell>
          <cell r="N60">
            <v>0</v>
          </cell>
          <cell r="P60">
            <v>0</v>
          </cell>
          <cell r="Q60">
            <v>37552</v>
          </cell>
          <cell r="R60">
            <v>37914</v>
          </cell>
          <cell r="S60">
            <v>0</v>
          </cell>
          <cell r="T60" t="str">
            <v>ITAP BEMIS</v>
          </cell>
          <cell r="U60">
            <v>213</v>
          </cell>
        </row>
        <row r="61">
          <cell r="A61" t="str">
            <v>C/C</v>
          </cell>
          <cell r="B61" t="str">
            <v>ITAP BEMIS</v>
          </cell>
          <cell r="C61" t="str">
            <v>C/C</v>
          </cell>
          <cell r="D61" t="str">
            <v>C/C</v>
          </cell>
          <cell r="E61">
            <v>99</v>
          </cell>
          <cell r="I61">
            <v>5263000</v>
          </cell>
          <cell r="T61" t="str">
            <v>ITAP BEMIS</v>
          </cell>
          <cell r="U61" t="str">
            <v>C/C</v>
          </cell>
        </row>
        <row r="63">
          <cell r="I63">
            <v>142668209.99930203</v>
          </cell>
          <cell r="U63">
            <v>0</v>
          </cell>
        </row>
        <row r="64">
          <cell r="U64">
            <v>0</v>
          </cell>
        </row>
        <row r="65">
          <cell r="U65">
            <v>0</v>
          </cell>
        </row>
        <row r="66">
          <cell r="U66">
            <v>0</v>
          </cell>
        </row>
        <row r="67">
          <cell r="U67">
            <v>0</v>
          </cell>
        </row>
        <row r="68">
          <cell r="U68">
            <v>0</v>
          </cell>
        </row>
        <row r="69">
          <cell r="U6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tting Criteria"/>
      <sheetName val="Purchased Lotting Summary"/>
      <sheetName val="All Purchased Data"/>
      <sheetName val="Lighting (Martin)"/>
      <sheetName val="Lighting (Juarez)"/>
      <sheetName val="Lighting (Christiansburg)"/>
      <sheetName val="HPS Pipe (Centralia) "/>
      <sheetName val="HPS Slit Coil (Centralia)"/>
      <sheetName val="HPS Plate (Centralia)"/>
      <sheetName val="Wiring (Puerto Rico)"/>
      <sheetName val="HEP (Freeburg)"/>
      <sheetName val="HEP (Arden)"/>
      <sheetName val="HPS Slit Coil _Centralia_"/>
      <sheetName val="REVISOES"/>
      <sheetName val="FROTA"/>
      <sheetName val="ÔNIBUS_SUMARE"/>
      <sheetName val="MICRO_SUMARE"/>
      <sheetName val="ÔNIBUS_CAMPINAS"/>
      <sheetName val="ÔNIBUS_SANTO ANDRE"/>
      <sheetName val="VAN_BARUERI"/>
      <sheetName val="RESUMO"/>
      <sheetName val="BDI"/>
      <sheetName val="COMBUSTÍVEL"/>
      <sheetName val="PIS-COFINS"/>
      <sheetName val="ENCARGOS"/>
      <sheetName val="ESTRUTURA"/>
      <sheetName val="UNIFORME&amp;EPI"/>
      <sheetName val="TREINAMENTO"/>
      <sheetName val="EXAMES&amp;PCMSO"/>
      <sheetName val="Equipamentos"/>
      <sheetName val="Utensíl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
      <sheetName val="Custo Uniformes"/>
      <sheetName val="Cotação"/>
      <sheetName val="R&amp;S"/>
      <sheetName val="Reciclagem"/>
      <sheetName val="Treinamento"/>
      <sheetName val="Exame"/>
      <sheetName val="Escalas"/>
      <sheetName val="Ag. Pessoal"/>
    </sheetNames>
    <sheetDataSet>
      <sheetData sheetId="0" refreshError="1"/>
      <sheetData sheetId="1" refreshError="1"/>
      <sheetData sheetId="2"/>
      <sheetData sheetId="3"/>
      <sheetData sheetId="4"/>
      <sheetData sheetId="5" refreshError="1"/>
      <sheetData sheetId="6" refreshError="1"/>
      <sheetData sheetId="7">
        <row r="39">
          <cell r="A39" t="str">
            <v>ASSIT. MÉDICA (PLANO BÁSICO)</v>
          </cell>
        </row>
        <row r="40">
          <cell r="A40" t="str">
            <v>ASSIT. MÉDICA (PLANO INTERMEDIÁRIO)</v>
          </cell>
        </row>
        <row r="41">
          <cell r="A41" t="str">
            <v>ASSIT. MÉDICA (PLANO TOP)</v>
          </cell>
        </row>
      </sheetData>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imentos"/>
      <sheetName val="Equiv. Patrimonial"/>
      <sheetName val="Contas a Pg "/>
      <sheetName val="Demais Ativos"/>
      <sheetName val="Demais Passivos"/>
      <sheetName val="Imob. Exteriores"/>
      <sheetName val="Imobilizado Itautec"/>
      <sheetName val="MP_Variação_Imobilizado"/>
      <sheetName val="AQUISIÇÕES_2009"/>
      <sheetName val="Estoques"/>
      <sheetName val="Dividendos e JCP"/>
      <sheetName val="Amortiz. Financ"/>
      <sheetName val="Outros Custos"/>
      <sheetName val="Remun Financ"/>
      <sheetName val="  Impostos Consol"/>
      <sheetName val="Impostos Control"/>
      <sheetName val="PDD"/>
      <sheetName val="Desp. Pessoal II Control"/>
      <sheetName val="Desp. Pessoal II Consol"/>
      <sheetName val="Desp. com pessoal I"/>
      <sheetName val="DRE Analyzer"/>
      <sheetName val="DVA"/>
      <sheetName val="BExRepositorySheet"/>
      <sheetName val="Prov e Bx Ativos"/>
      <sheetName val="MUT2005"/>
      <sheetName val="Fluxo"/>
      <sheetName val="RESPUBLIC"/>
      <sheetName val="BALPUBL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Econômicos"/>
      <sheetName val="Datas de Divulgação"/>
      <sheetName val="Indicadores Bloomberg"/>
      <sheetName val="BLP"/>
      <sheetName val="Estimativa  IP"/>
      <sheetName val="Tx Juros Efetivas"/>
      <sheetName val="Valor de Mercado"/>
      <sheetName val="Pop. Eco. At."/>
      <sheetName val="Brazil Sovereign"/>
      <sheetName val="Dados BLP"/>
      <sheetName val="Comparativo 99X00"/>
      <sheetName val="base bradesco"/>
      <sheetName val="I. INICIO"/>
      <sheetName val="Resumo (x) Contab. "/>
    </sheetNames>
    <sheetDataSet>
      <sheetData sheetId="0" refreshError="1"/>
      <sheetData sheetId="1" refreshError="1"/>
      <sheetData sheetId="2" refreshError="1"/>
      <sheetData sheetId="3" refreshError="1">
        <row r="5">
          <cell r="A5" t="e">
            <v>#NAME?</v>
          </cell>
          <cell r="C5" t="e">
            <v>#NAME?</v>
          </cell>
          <cell r="E5" t="e">
            <v>#NAME?</v>
          </cell>
          <cell r="G5" t="e">
            <v>#NAME?</v>
          </cell>
          <cell r="I5" t="e">
            <v>#NAME?</v>
          </cell>
          <cell r="K5" t="e">
            <v>#NAME?</v>
          </cell>
          <cell r="M5" t="e">
            <v>#NAME?</v>
          </cell>
          <cell r="O5" t="e">
            <v>#NAME?</v>
          </cell>
          <cell r="Q5" t="e">
            <v>#NAME?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sheetName val="Cálculos"/>
      <sheetName val="Dados BLP"/>
      <sheetName val="CDI Acumulado"/>
      <sheetName val="Bloomberg"/>
      <sheetName val="Holidays"/>
      <sheetName val="BLP"/>
      <sheetName val="Registro"/>
      <sheetName val="Brazil Sovereign"/>
      <sheetName val="I. INI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AO"/>
      <sheetName val="Divisões"/>
    </sheetNames>
    <sheetDataSet>
      <sheetData sheetId="0" refreshError="1">
        <row r="3">
          <cell r="D3" t="str">
            <v xml:space="preserve"> 94/95</v>
          </cell>
          <cell r="E3" t="str">
            <v xml:space="preserve"> 95/96</v>
          </cell>
          <cell r="F3" t="str">
            <v xml:space="preserve"> 96/97</v>
          </cell>
        </row>
        <row r="4">
          <cell r="D4">
            <v>0</v>
          </cell>
          <cell r="E4">
            <v>16878000</v>
          </cell>
          <cell r="F4">
            <v>26794210</v>
          </cell>
        </row>
        <row r="6">
          <cell r="D6">
            <v>60889000</v>
          </cell>
          <cell r="E6">
            <v>43762000</v>
          </cell>
          <cell r="F6">
            <v>25230210</v>
          </cell>
        </row>
        <row r="8">
          <cell r="D8">
            <v>60889000</v>
          </cell>
          <cell r="E8">
            <v>60640000</v>
          </cell>
          <cell r="F8">
            <v>52024420</v>
          </cell>
        </row>
        <row r="11">
          <cell r="D11">
            <v>489821</v>
          </cell>
          <cell r="E11">
            <v>827780</v>
          </cell>
          <cell r="F11">
            <v>1263771</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udo de Hedges"/>
      <sheetName val="TUDO"/>
      <sheetName val="bal"/>
      <sheetName val="#REF"/>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presentação"/>
      <sheetName val="Instruções de Preenchimento"/>
      <sheetName val="RFI"/>
      <sheetName val="Condições de Fornecimento"/>
      <sheetName val="Níveis de SLA envolvidos"/>
      <sheetName val="Cotacao Tubos"/>
      <sheetName val="Locais de Entrega"/>
      <sheetName val="Demanda_Detalhada"/>
    </sheetNames>
    <sheetDataSet>
      <sheetData sheetId="0" refreshError="1"/>
      <sheetData sheetId="1" refreshError="1"/>
      <sheetData sheetId="2" refreshError="1"/>
      <sheetData sheetId="3" refreshError="1"/>
      <sheetData sheetId="4" refreshError="1"/>
      <sheetData sheetId="5" refreshError="1"/>
      <sheetData sheetId="6" refreshError="1">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row r="54">
          <cell r="A54">
            <v>49</v>
          </cell>
        </row>
        <row r="55">
          <cell r="A55">
            <v>50</v>
          </cell>
        </row>
        <row r="56">
          <cell r="A56">
            <v>51</v>
          </cell>
        </row>
        <row r="57">
          <cell r="A57">
            <v>52</v>
          </cell>
        </row>
        <row r="58">
          <cell r="A58">
            <v>53</v>
          </cell>
        </row>
        <row r="59">
          <cell r="A59">
            <v>54</v>
          </cell>
        </row>
        <row r="60">
          <cell r="A60">
            <v>55</v>
          </cell>
        </row>
        <row r="61">
          <cell r="A61">
            <v>56</v>
          </cell>
        </row>
        <row r="62">
          <cell r="A62">
            <v>57</v>
          </cell>
        </row>
        <row r="63">
          <cell r="A63">
            <v>58</v>
          </cell>
        </row>
        <row r="64">
          <cell r="A64">
            <v>59</v>
          </cell>
        </row>
        <row r="65">
          <cell r="A65">
            <v>60</v>
          </cell>
        </row>
        <row r="66">
          <cell r="A66">
            <v>61</v>
          </cell>
        </row>
        <row r="67">
          <cell r="A67">
            <v>62</v>
          </cell>
        </row>
        <row r="68">
          <cell r="A68">
            <v>63</v>
          </cell>
        </row>
        <row r="69">
          <cell r="A69">
            <v>64</v>
          </cell>
        </row>
        <row r="70">
          <cell r="A70">
            <v>65</v>
          </cell>
        </row>
        <row r="71">
          <cell r="A71">
            <v>66</v>
          </cell>
        </row>
        <row r="72">
          <cell r="A72">
            <v>67</v>
          </cell>
        </row>
        <row r="73">
          <cell r="A73">
            <v>68</v>
          </cell>
        </row>
        <row r="74">
          <cell r="A74">
            <v>69</v>
          </cell>
        </row>
        <row r="75">
          <cell r="A75">
            <v>70</v>
          </cell>
        </row>
        <row r="76">
          <cell r="A76">
            <v>71</v>
          </cell>
        </row>
        <row r="77">
          <cell r="A77">
            <v>72</v>
          </cell>
        </row>
        <row r="78">
          <cell r="A78">
            <v>73</v>
          </cell>
        </row>
        <row r="79">
          <cell r="A79">
            <v>74</v>
          </cell>
        </row>
        <row r="80">
          <cell r="A80">
            <v>75</v>
          </cell>
        </row>
        <row r="81">
          <cell r="A81">
            <v>76</v>
          </cell>
        </row>
        <row r="82">
          <cell r="A82">
            <v>77</v>
          </cell>
        </row>
        <row r="83">
          <cell r="A83">
            <v>78</v>
          </cell>
        </row>
        <row r="84">
          <cell r="A84">
            <v>79</v>
          </cell>
        </row>
        <row r="85">
          <cell r="A85">
            <v>80</v>
          </cell>
        </row>
        <row r="86">
          <cell r="A86">
            <v>81</v>
          </cell>
        </row>
        <row r="87">
          <cell r="A87">
            <v>82</v>
          </cell>
        </row>
        <row r="88">
          <cell r="A88">
            <v>83</v>
          </cell>
        </row>
        <row r="89">
          <cell r="A89">
            <v>84</v>
          </cell>
        </row>
        <row r="90">
          <cell r="A90">
            <v>85</v>
          </cell>
        </row>
        <row r="91">
          <cell r="A91">
            <v>86</v>
          </cell>
        </row>
        <row r="92">
          <cell r="A92">
            <v>87</v>
          </cell>
        </row>
        <row r="93">
          <cell r="A93">
            <v>88</v>
          </cell>
        </row>
        <row r="94">
          <cell r="A94">
            <v>89</v>
          </cell>
        </row>
        <row r="95">
          <cell r="A95">
            <v>90</v>
          </cell>
        </row>
        <row r="96">
          <cell r="A96">
            <v>91</v>
          </cell>
        </row>
        <row r="97">
          <cell r="A97">
            <v>92</v>
          </cell>
        </row>
        <row r="98">
          <cell r="A98">
            <v>93</v>
          </cell>
        </row>
        <row r="99">
          <cell r="A99">
            <v>94</v>
          </cell>
        </row>
        <row r="100">
          <cell r="A100">
            <v>95</v>
          </cell>
        </row>
        <row r="101">
          <cell r="A101">
            <v>96</v>
          </cell>
        </row>
        <row r="102">
          <cell r="A102">
            <v>97</v>
          </cell>
        </row>
        <row r="103">
          <cell r="A103">
            <v>98</v>
          </cell>
        </row>
        <row r="104">
          <cell r="A104">
            <v>99</v>
          </cell>
        </row>
        <row r="105">
          <cell r="A105">
            <v>100</v>
          </cell>
        </row>
        <row r="106">
          <cell r="A106">
            <v>101</v>
          </cell>
        </row>
        <row r="107">
          <cell r="A107">
            <v>102</v>
          </cell>
        </row>
        <row r="108">
          <cell r="A108">
            <v>103</v>
          </cell>
        </row>
        <row r="109">
          <cell r="A109">
            <v>104</v>
          </cell>
        </row>
        <row r="110">
          <cell r="A110">
            <v>105</v>
          </cell>
        </row>
        <row r="111">
          <cell r="A111">
            <v>106</v>
          </cell>
        </row>
        <row r="112">
          <cell r="A112">
            <v>107</v>
          </cell>
        </row>
        <row r="113">
          <cell r="A113">
            <v>108</v>
          </cell>
        </row>
        <row r="114">
          <cell r="A114">
            <v>109</v>
          </cell>
        </row>
        <row r="115">
          <cell r="A115">
            <v>110</v>
          </cell>
        </row>
        <row r="116">
          <cell r="A116">
            <v>111</v>
          </cell>
        </row>
        <row r="117">
          <cell r="A117">
            <v>112</v>
          </cell>
        </row>
        <row r="118">
          <cell r="A118">
            <v>113</v>
          </cell>
        </row>
        <row r="119">
          <cell r="A119">
            <v>114</v>
          </cell>
        </row>
        <row r="120">
          <cell r="A120">
            <v>115</v>
          </cell>
        </row>
        <row r="121">
          <cell r="A121">
            <v>116</v>
          </cell>
        </row>
        <row r="122">
          <cell r="A122">
            <v>117</v>
          </cell>
        </row>
        <row r="123">
          <cell r="A123">
            <v>118</v>
          </cell>
        </row>
        <row r="124">
          <cell r="A124">
            <v>119</v>
          </cell>
        </row>
        <row r="125">
          <cell r="A125">
            <v>120</v>
          </cell>
        </row>
        <row r="126">
          <cell r="A126">
            <v>121</v>
          </cell>
        </row>
        <row r="127">
          <cell r="A127">
            <v>122</v>
          </cell>
        </row>
        <row r="128">
          <cell r="A128">
            <v>123</v>
          </cell>
        </row>
        <row r="129">
          <cell r="A129">
            <v>124</v>
          </cell>
        </row>
        <row r="130">
          <cell r="A130">
            <v>125</v>
          </cell>
        </row>
        <row r="131">
          <cell r="A131">
            <v>126</v>
          </cell>
        </row>
        <row r="132">
          <cell r="A132">
            <v>127</v>
          </cell>
        </row>
        <row r="133">
          <cell r="A133">
            <v>128</v>
          </cell>
        </row>
        <row r="134">
          <cell r="A134">
            <v>129</v>
          </cell>
        </row>
        <row r="135">
          <cell r="A135">
            <v>130</v>
          </cell>
        </row>
        <row r="136">
          <cell r="A136">
            <v>131</v>
          </cell>
        </row>
        <row r="137">
          <cell r="A137">
            <v>132</v>
          </cell>
        </row>
        <row r="138">
          <cell r="A138">
            <v>133</v>
          </cell>
        </row>
        <row r="139">
          <cell r="A139">
            <v>134</v>
          </cell>
        </row>
        <row r="140">
          <cell r="A140">
            <v>135</v>
          </cell>
        </row>
        <row r="141">
          <cell r="A141">
            <v>136</v>
          </cell>
        </row>
        <row r="142">
          <cell r="A142">
            <v>137</v>
          </cell>
        </row>
        <row r="143">
          <cell r="A143">
            <v>138</v>
          </cell>
        </row>
        <row r="144">
          <cell r="A144">
            <v>139</v>
          </cell>
        </row>
        <row r="145">
          <cell r="A145">
            <v>140</v>
          </cell>
        </row>
        <row r="146">
          <cell r="A146">
            <v>141</v>
          </cell>
        </row>
        <row r="147">
          <cell r="A147">
            <v>142</v>
          </cell>
        </row>
        <row r="148">
          <cell r="A148">
            <v>143</v>
          </cell>
        </row>
        <row r="149">
          <cell r="A149">
            <v>144</v>
          </cell>
        </row>
        <row r="150">
          <cell r="A150">
            <v>145</v>
          </cell>
        </row>
        <row r="151">
          <cell r="A151">
            <v>146</v>
          </cell>
        </row>
        <row r="152">
          <cell r="A152">
            <v>147</v>
          </cell>
        </row>
        <row r="153">
          <cell r="A153">
            <v>148</v>
          </cell>
        </row>
        <row r="154">
          <cell r="A154">
            <v>149</v>
          </cell>
        </row>
        <row r="155">
          <cell r="A155">
            <v>150</v>
          </cell>
        </row>
        <row r="156">
          <cell r="A156">
            <v>151</v>
          </cell>
        </row>
        <row r="157">
          <cell r="A157">
            <v>152</v>
          </cell>
        </row>
        <row r="158">
          <cell r="A158">
            <v>153</v>
          </cell>
        </row>
        <row r="159">
          <cell r="A159">
            <v>154</v>
          </cell>
        </row>
        <row r="160">
          <cell r="A160">
            <v>155</v>
          </cell>
        </row>
        <row r="161">
          <cell r="A161">
            <v>156</v>
          </cell>
        </row>
        <row r="162">
          <cell r="A162">
            <v>157</v>
          </cell>
        </row>
        <row r="163">
          <cell r="A163">
            <v>158</v>
          </cell>
        </row>
        <row r="164">
          <cell r="A164">
            <v>159</v>
          </cell>
        </row>
        <row r="165">
          <cell r="A165">
            <v>160</v>
          </cell>
        </row>
        <row r="166">
          <cell r="A166">
            <v>161</v>
          </cell>
        </row>
        <row r="167">
          <cell r="A167">
            <v>162</v>
          </cell>
        </row>
        <row r="168">
          <cell r="A168">
            <v>163</v>
          </cell>
        </row>
        <row r="169">
          <cell r="A169">
            <v>164</v>
          </cell>
        </row>
        <row r="170">
          <cell r="A170">
            <v>165</v>
          </cell>
        </row>
        <row r="171">
          <cell r="A171">
            <v>166</v>
          </cell>
        </row>
        <row r="172">
          <cell r="A172">
            <v>167</v>
          </cell>
        </row>
        <row r="173">
          <cell r="A173">
            <v>168</v>
          </cell>
        </row>
        <row r="174">
          <cell r="A174">
            <v>169</v>
          </cell>
        </row>
        <row r="175">
          <cell r="A175">
            <v>170</v>
          </cell>
        </row>
        <row r="176">
          <cell r="A176">
            <v>171</v>
          </cell>
        </row>
        <row r="177">
          <cell r="A177">
            <v>172</v>
          </cell>
        </row>
        <row r="178">
          <cell r="A178">
            <v>173</v>
          </cell>
        </row>
        <row r="179">
          <cell r="A179">
            <v>174</v>
          </cell>
        </row>
        <row r="180">
          <cell r="A180">
            <v>175</v>
          </cell>
        </row>
        <row r="181">
          <cell r="A181">
            <v>176</v>
          </cell>
        </row>
        <row r="182">
          <cell r="A182">
            <v>177</v>
          </cell>
        </row>
        <row r="183">
          <cell r="A183">
            <v>178</v>
          </cell>
        </row>
        <row r="184">
          <cell r="A184">
            <v>179</v>
          </cell>
        </row>
        <row r="185">
          <cell r="A185">
            <v>180</v>
          </cell>
        </row>
        <row r="186">
          <cell r="A186">
            <v>181</v>
          </cell>
        </row>
        <row r="187">
          <cell r="A187">
            <v>182</v>
          </cell>
        </row>
        <row r="188">
          <cell r="A188">
            <v>183</v>
          </cell>
        </row>
        <row r="189">
          <cell r="A189">
            <v>184</v>
          </cell>
        </row>
        <row r="190">
          <cell r="A190">
            <v>185</v>
          </cell>
        </row>
        <row r="191">
          <cell r="A191">
            <v>186</v>
          </cell>
        </row>
        <row r="192">
          <cell r="A192">
            <v>187</v>
          </cell>
        </row>
        <row r="193">
          <cell r="A193">
            <v>188</v>
          </cell>
        </row>
        <row r="194">
          <cell r="A194">
            <v>189</v>
          </cell>
        </row>
        <row r="195">
          <cell r="A195">
            <v>190</v>
          </cell>
        </row>
        <row r="196">
          <cell r="A196">
            <v>191</v>
          </cell>
        </row>
        <row r="197">
          <cell r="A197">
            <v>192</v>
          </cell>
        </row>
        <row r="198">
          <cell r="A198">
            <v>193</v>
          </cell>
        </row>
        <row r="199">
          <cell r="A199">
            <v>194</v>
          </cell>
        </row>
        <row r="200">
          <cell r="A200">
            <v>195</v>
          </cell>
        </row>
        <row r="201">
          <cell r="A201">
            <v>196</v>
          </cell>
        </row>
        <row r="202">
          <cell r="A202">
            <v>197</v>
          </cell>
        </row>
        <row r="203">
          <cell r="A203">
            <v>198</v>
          </cell>
        </row>
        <row r="204">
          <cell r="A204">
            <v>199</v>
          </cell>
        </row>
        <row r="205">
          <cell r="A205">
            <v>200</v>
          </cell>
        </row>
        <row r="206">
          <cell r="A206">
            <v>201</v>
          </cell>
        </row>
        <row r="207">
          <cell r="A207">
            <v>202</v>
          </cell>
        </row>
        <row r="208">
          <cell r="A208">
            <v>203</v>
          </cell>
        </row>
        <row r="209">
          <cell r="A209">
            <v>204</v>
          </cell>
        </row>
        <row r="210">
          <cell r="A210">
            <v>205</v>
          </cell>
        </row>
        <row r="211">
          <cell r="A211">
            <v>206</v>
          </cell>
        </row>
        <row r="212">
          <cell r="A212">
            <v>207</v>
          </cell>
        </row>
        <row r="213">
          <cell r="A213">
            <v>208</v>
          </cell>
        </row>
        <row r="214">
          <cell r="A214">
            <v>209</v>
          </cell>
        </row>
        <row r="215">
          <cell r="A215">
            <v>210</v>
          </cell>
        </row>
        <row r="216">
          <cell r="A216">
            <v>211</v>
          </cell>
        </row>
        <row r="217">
          <cell r="A217">
            <v>212</v>
          </cell>
        </row>
        <row r="218">
          <cell r="A218">
            <v>213</v>
          </cell>
        </row>
        <row r="219">
          <cell r="A219">
            <v>214</v>
          </cell>
        </row>
        <row r="220">
          <cell r="A220">
            <v>215</v>
          </cell>
        </row>
        <row r="221">
          <cell r="A221">
            <v>216</v>
          </cell>
        </row>
        <row r="222">
          <cell r="A222">
            <v>217</v>
          </cell>
        </row>
        <row r="223">
          <cell r="A223">
            <v>218</v>
          </cell>
        </row>
        <row r="224">
          <cell r="A224">
            <v>219</v>
          </cell>
        </row>
        <row r="225">
          <cell r="A225">
            <v>220</v>
          </cell>
        </row>
        <row r="226">
          <cell r="A226">
            <v>221</v>
          </cell>
        </row>
        <row r="227">
          <cell r="A227">
            <v>222</v>
          </cell>
        </row>
        <row r="228">
          <cell r="A228">
            <v>223</v>
          </cell>
        </row>
        <row r="229">
          <cell r="A229">
            <v>224</v>
          </cell>
        </row>
        <row r="230">
          <cell r="A230">
            <v>225</v>
          </cell>
        </row>
        <row r="231">
          <cell r="A231">
            <v>226</v>
          </cell>
        </row>
        <row r="232">
          <cell r="A232">
            <v>227</v>
          </cell>
        </row>
        <row r="233">
          <cell r="A233">
            <v>228</v>
          </cell>
        </row>
        <row r="234">
          <cell r="A234">
            <v>229</v>
          </cell>
        </row>
        <row r="235">
          <cell r="A235">
            <v>230</v>
          </cell>
        </row>
        <row r="236">
          <cell r="A236">
            <v>231</v>
          </cell>
        </row>
        <row r="237">
          <cell r="A237">
            <v>232</v>
          </cell>
        </row>
        <row r="238">
          <cell r="A238">
            <v>233</v>
          </cell>
        </row>
        <row r="239">
          <cell r="A239">
            <v>234</v>
          </cell>
        </row>
        <row r="240">
          <cell r="A240">
            <v>235</v>
          </cell>
        </row>
        <row r="241">
          <cell r="A241">
            <v>236</v>
          </cell>
        </row>
        <row r="242">
          <cell r="A242">
            <v>237</v>
          </cell>
        </row>
        <row r="243">
          <cell r="A243">
            <v>238</v>
          </cell>
        </row>
        <row r="244">
          <cell r="A244">
            <v>239</v>
          </cell>
        </row>
        <row r="245">
          <cell r="A245">
            <v>240</v>
          </cell>
        </row>
        <row r="246">
          <cell r="A246">
            <v>241</v>
          </cell>
        </row>
        <row r="247">
          <cell r="A247">
            <v>242</v>
          </cell>
        </row>
        <row r="248">
          <cell r="A248">
            <v>243</v>
          </cell>
        </row>
        <row r="249">
          <cell r="A249">
            <v>244</v>
          </cell>
        </row>
        <row r="250">
          <cell r="A250">
            <v>245</v>
          </cell>
        </row>
        <row r="251">
          <cell r="A251">
            <v>246</v>
          </cell>
        </row>
        <row r="252">
          <cell r="A252">
            <v>247</v>
          </cell>
        </row>
        <row r="253">
          <cell r="A253">
            <v>248</v>
          </cell>
        </row>
        <row r="254">
          <cell r="A254">
            <v>249</v>
          </cell>
        </row>
        <row r="255">
          <cell r="A255">
            <v>250</v>
          </cell>
        </row>
        <row r="256">
          <cell r="A256">
            <v>251</v>
          </cell>
        </row>
        <row r="257">
          <cell r="A257">
            <v>252</v>
          </cell>
        </row>
        <row r="258">
          <cell r="A258">
            <v>253</v>
          </cell>
        </row>
        <row r="259">
          <cell r="A259">
            <v>254</v>
          </cell>
        </row>
        <row r="260">
          <cell r="A260">
            <v>255</v>
          </cell>
        </row>
        <row r="261">
          <cell r="A261">
            <v>256</v>
          </cell>
        </row>
        <row r="262">
          <cell r="A262">
            <v>257</v>
          </cell>
        </row>
        <row r="263">
          <cell r="A263">
            <v>258</v>
          </cell>
        </row>
        <row r="264">
          <cell r="A264">
            <v>259</v>
          </cell>
        </row>
        <row r="265">
          <cell r="A265">
            <v>260</v>
          </cell>
        </row>
        <row r="266">
          <cell r="A266">
            <v>261</v>
          </cell>
        </row>
        <row r="267">
          <cell r="A267">
            <v>262</v>
          </cell>
        </row>
        <row r="268">
          <cell r="A268">
            <v>263</v>
          </cell>
        </row>
        <row r="269">
          <cell r="A269">
            <v>264</v>
          </cell>
        </row>
        <row r="270">
          <cell r="A270">
            <v>265</v>
          </cell>
        </row>
        <row r="271">
          <cell r="A271">
            <v>266</v>
          </cell>
        </row>
        <row r="272">
          <cell r="A272">
            <v>267</v>
          </cell>
        </row>
        <row r="273">
          <cell r="A273">
            <v>268</v>
          </cell>
        </row>
        <row r="274">
          <cell r="A274">
            <v>269</v>
          </cell>
        </row>
        <row r="275">
          <cell r="A275">
            <v>270</v>
          </cell>
        </row>
        <row r="276">
          <cell r="A276">
            <v>271</v>
          </cell>
        </row>
        <row r="277">
          <cell r="A277">
            <v>272</v>
          </cell>
        </row>
        <row r="278">
          <cell r="A278">
            <v>273</v>
          </cell>
        </row>
        <row r="279">
          <cell r="A279">
            <v>274</v>
          </cell>
        </row>
        <row r="280">
          <cell r="A280">
            <v>275</v>
          </cell>
        </row>
        <row r="281">
          <cell r="A281">
            <v>276</v>
          </cell>
        </row>
        <row r="282">
          <cell r="A282">
            <v>277</v>
          </cell>
        </row>
        <row r="283">
          <cell r="A283">
            <v>278</v>
          </cell>
        </row>
        <row r="284">
          <cell r="A284">
            <v>279</v>
          </cell>
        </row>
        <row r="285">
          <cell r="A285">
            <v>280</v>
          </cell>
        </row>
        <row r="286">
          <cell r="A286">
            <v>281</v>
          </cell>
        </row>
        <row r="287">
          <cell r="A287">
            <v>282</v>
          </cell>
        </row>
        <row r="288">
          <cell r="A288">
            <v>283</v>
          </cell>
        </row>
        <row r="289">
          <cell r="A289">
            <v>284</v>
          </cell>
        </row>
        <row r="290">
          <cell r="A290">
            <v>285</v>
          </cell>
        </row>
        <row r="291">
          <cell r="A291">
            <v>286</v>
          </cell>
        </row>
        <row r="292">
          <cell r="A292">
            <v>287</v>
          </cell>
        </row>
        <row r="293">
          <cell r="A293">
            <v>288</v>
          </cell>
        </row>
        <row r="294">
          <cell r="A294">
            <v>289</v>
          </cell>
        </row>
        <row r="295">
          <cell r="A295">
            <v>290</v>
          </cell>
        </row>
        <row r="296">
          <cell r="A296">
            <v>291</v>
          </cell>
        </row>
        <row r="297">
          <cell r="A297">
            <v>292</v>
          </cell>
        </row>
        <row r="298">
          <cell r="A298">
            <v>293</v>
          </cell>
        </row>
        <row r="299">
          <cell r="A299">
            <v>294</v>
          </cell>
        </row>
        <row r="300">
          <cell r="A300">
            <v>295</v>
          </cell>
        </row>
        <row r="301">
          <cell r="A301">
            <v>296</v>
          </cell>
        </row>
        <row r="302">
          <cell r="A302">
            <v>297</v>
          </cell>
        </row>
        <row r="303">
          <cell r="A303">
            <v>298</v>
          </cell>
        </row>
        <row r="304">
          <cell r="A304">
            <v>299</v>
          </cell>
        </row>
        <row r="305">
          <cell r="A305">
            <v>300</v>
          </cell>
        </row>
        <row r="306">
          <cell r="A306">
            <v>301</v>
          </cell>
        </row>
        <row r="307">
          <cell r="A307">
            <v>302</v>
          </cell>
        </row>
        <row r="308">
          <cell r="A308">
            <v>303</v>
          </cell>
        </row>
        <row r="309">
          <cell r="A309">
            <v>304</v>
          </cell>
        </row>
        <row r="310">
          <cell r="A310">
            <v>305</v>
          </cell>
        </row>
        <row r="311">
          <cell r="A311">
            <v>306</v>
          </cell>
        </row>
        <row r="312">
          <cell r="A312">
            <v>307</v>
          </cell>
        </row>
        <row r="313">
          <cell r="A313">
            <v>308</v>
          </cell>
        </row>
        <row r="314">
          <cell r="A314">
            <v>309</v>
          </cell>
        </row>
        <row r="315">
          <cell r="A315">
            <v>310</v>
          </cell>
        </row>
        <row r="316">
          <cell r="A316">
            <v>311</v>
          </cell>
        </row>
        <row r="317">
          <cell r="A317">
            <v>312</v>
          </cell>
        </row>
        <row r="318">
          <cell r="A318">
            <v>313</v>
          </cell>
        </row>
        <row r="319">
          <cell r="A319">
            <v>314</v>
          </cell>
        </row>
        <row r="320">
          <cell r="A320">
            <v>315</v>
          </cell>
        </row>
        <row r="321">
          <cell r="A321">
            <v>316</v>
          </cell>
        </row>
        <row r="322">
          <cell r="A322">
            <v>317</v>
          </cell>
        </row>
        <row r="323">
          <cell r="A323">
            <v>318</v>
          </cell>
        </row>
        <row r="324">
          <cell r="A324">
            <v>319</v>
          </cell>
        </row>
        <row r="325">
          <cell r="A325">
            <v>320</v>
          </cell>
        </row>
        <row r="326">
          <cell r="A326">
            <v>321</v>
          </cell>
        </row>
        <row r="327">
          <cell r="A327">
            <v>322</v>
          </cell>
        </row>
        <row r="328">
          <cell r="A328">
            <v>323</v>
          </cell>
        </row>
        <row r="329">
          <cell r="A329">
            <v>324</v>
          </cell>
        </row>
        <row r="330">
          <cell r="A330">
            <v>325</v>
          </cell>
        </row>
        <row r="331">
          <cell r="A331">
            <v>326</v>
          </cell>
        </row>
        <row r="332">
          <cell r="A332">
            <v>327</v>
          </cell>
        </row>
        <row r="333">
          <cell r="A333">
            <v>328</v>
          </cell>
        </row>
        <row r="334">
          <cell r="A334">
            <v>329</v>
          </cell>
        </row>
        <row r="335">
          <cell r="A335">
            <v>330</v>
          </cell>
        </row>
        <row r="336">
          <cell r="A336">
            <v>331</v>
          </cell>
        </row>
        <row r="337">
          <cell r="A337">
            <v>332</v>
          </cell>
        </row>
        <row r="338">
          <cell r="A338">
            <v>333</v>
          </cell>
        </row>
        <row r="339">
          <cell r="A339">
            <v>334</v>
          </cell>
        </row>
        <row r="340">
          <cell r="A340">
            <v>335</v>
          </cell>
        </row>
        <row r="341">
          <cell r="A341">
            <v>336</v>
          </cell>
        </row>
        <row r="342">
          <cell r="A342">
            <v>337</v>
          </cell>
        </row>
        <row r="343">
          <cell r="A343">
            <v>338</v>
          </cell>
        </row>
        <row r="344">
          <cell r="A344">
            <v>339</v>
          </cell>
        </row>
        <row r="345">
          <cell r="A345">
            <v>340</v>
          </cell>
        </row>
        <row r="346">
          <cell r="A346">
            <v>341</v>
          </cell>
        </row>
        <row r="347">
          <cell r="A347">
            <v>342</v>
          </cell>
        </row>
        <row r="348">
          <cell r="A348">
            <v>343</v>
          </cell>
        </row>
        <row r="349">
          <cell r="A349">
            <v>344</v>
          </cell>
        </row>
        <row r="350">
          <cell r="A350">
            <v>345</v>
          </cell>
        </row>
        <row r="351">
          <cell r="A351">
            <v>346</v>
          </cell>
        </row>
        <row r="352">
          <cell r="A352">
            <v>347</v>
          </cell>
        </row>
        <row r="353">
          <cell r="A353">
            <v>348</v>
          </cell>
        </row>
        <row r="354">
          <cell r="A354">
            <v>349</v>
          </cell>
        </row>
        <row r="355">
          <cell r="A355">
            <v>350</v>
          </cell>
        </row>
        <row r="356">
          <cell r="A356">
            <v>351</v>
          </cell>
        </row>
        <row r="357">
          <cell r="A357">
            <v>352</v>
          </cell>
        </row>
        <row r="358">
          <cell r="A358">
            <v>353</v>
          </cell>
        </row>
        <row r="359">
          <cell r="A359">
            <v>354</v>
          </cell>
        </row>
        <row r="360">
          <cell r="A360">
            <v>355</v>
          </cell>
        </row>
        <row r="361">
          <cell r="A361">
            <v>356</v>
          </cell>
        </row>
        <row r="362">
          <cell r="A362">
            <v>357</v>
          </cell>
        </row>
        <row r="363">
          <cell r="A363">
            <v>358</v>
          </cell>
        </row>
        <row r="364">
          <cell r="A364">
            <v>359</v>
          </cell>
        </row>
        <row r="365">
          <cell r="A365">
            <v>360</v>
          </cell>
        </row>
        <row r="366">
          <cell r="A366">
            <v>361</v>
          </cell>
        </row>
        <row r="367">
          <cell r="A367">
            <v>362</v>
          </cell>
        </row>
        <row r="368">
          <cell r="A368">
            <v>363</v>
          </cell>
        </row>
        <row r="369">
          <cell r="A369">
            <v>364</v>
          </cell>
        </row>
        <row r="370">
          <cell r="A370">
            <v>365</v>
          </cell>
        </row>
        <row r="371">
          <cell r="A371">
            <v>366</v>
          </cell>
        </row>
        <row r="372">
          <cell r="A372">
            <v>367</v>
          </cell>
        </row>
        <row r="373">
          <cell r="A373">
            <v>368</v>
          </cell>
        </row>
        <row r="374">
          <cell r="A374">
            <v>369</v>
          </cell>
        </row>
        <row r="375">
          <cell r="A375">
            <v>370</v>
          </cell>
        </row>
        <row r="376">
          <cell r="A376">
            <v>371</v>
          </cell>
        </row>
        <row r="377">
          <cell r="A377">
            <v>372</v>
          </cell>
        </row>
        <row r="378">
          <cell r="A378">
            <v>373</v>
          </cell>
        </row>
        <row r="379">
          <cell r="A379">
            <v>374</v>
          </cell>
        </row>
        <row r="380">
          <cell r="A380">
            <v>375</v>
          </cell>
        </row>
      </sheetData>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INDIPORT"/>
      <sheetName val="TABPG076"/>
      <sheetName val="TABPG081"/>
      <sheetName val="Feriados"/>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esentação"/>
      <sheetName val="Check"/>
      <sheetName val="09,12"/>
      <sheetName val="12,12"/>
      <sheetName val="09,13"/>
      <sheetName val="12,13"/>
      <sheetName val="Nota 21(H)"/>
      <sheetName val="ÑRec(H)"/>
      <sheetName val="DRECapa"/>
      <sheetName val="DRE"/>
      <sheetName val="Tabelas"/>
      <sheetName val="Plan6"/>
      <sheetName val="(Ch) DRE"/>
      <sheetName val="EBITDA"/>
      <sheetName val="DRE_Base"/>
      <sheetName val="(Ch)Tabelas"/>
      <sheetName val="ANÁLISES"/>
      <sheetName val="(Ch)DFC"/>
      <sheetName val="Tabelas(H)"/>
      <sheetName val="Nota 21"/>
      <sheetName val="Cat_Venezuela"/>
      <sheetName val="DFC"/>
      <sheetName val="BP "/>
      <sheetName val="Covenants(H)"/>
      <sheetName val="Emprestimos e Financiamento 12"/>
      <sheetName val="Plan5"/>
      <sheetName val="Tabelas (2)"/>
      <sheetName val="Veículos 4T11"/>
      <sheetName val="Histórico_DRE"/>
      <sheetName val="Histórico_segmento"/>
      <sheetName val="BP_Base"/>
      <sheetName val="Composição"/>
      <sheetName val="Plan2"/>
      <sheetName val="Plan1"/>
      <sheetName val="Plan3"/>
      <sheetName val="Histórico_Industria_Auto"/>
      <sheetName val="Contabil"/>
      <sheetName val="Pro-Forma(America Movil)"/>
    </sheetNames>
    <sheetDataSet>
      <sheetData sheetId="0">
        <row r="5">
          <cell r="E5">
            <v>2</v>
          </cell>
          <cell r="I5">
            <v>2</v>
          </cell>
        </row>
        <row r="28">
          <cell r="E28">
            <v>3</v>
          </cell>
          <cell r="I28">
            <v>3</v>
          </cell>
          <cell r="M28">
            <v>2</v>
          </cell>
          <cell r="Q28">
            <v>3</v>
          </cell>
        </row>
        <row r="48">
          <cell r="E48">
            <v>2</v>
          </cell>
          <cell r="I48">
            <v>2</v>
          </cell>
          <cell r="M48">
            <v>2</v>
          </cell>
        </row>
        <row r="70">
          <cell r="E70">
            <v>2</v>
          </cell>
          <cell r="I70">
            <v>2</v>
          </cell>
        </row>
        <row r="97">
          <cell r="E97">
            <v>3</v>
          </cell>
          <cell r="I97">
            <v>3</v>
          </cell>
          <cell r="M97">
            <v>3</v>
          </cell>
        </row>
        <row r="150">
          <cell r="E150">
            <v>3</v>
          </cell>
          <cell r="I150">
            <v>3</v>
          </cell>
          <cell r="M150">
            <v>2</v>
          </cell>
          <cell r="Q150">
            <v>3</v>
          </cell>
        </row>
      </sheetData>
      <sheetData sheetId="1"/>
      <sheetData sheetId="2"/>
      <sheetData sheetId="3"/>
      <sheetData sheetId="4"/>
      <sheetData sheetId="5"/>
      <sheetData sheetId="6"/>
      <sheetData sheetId="7"/>
      <sheetData sheetId="8">
        <row r="2">
          <cell r="R2" t="str">
            <v>Non-Recurring Events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la de Brasil"/>
      <sheetName val="Planilla BR"/>
      <sheetName val="Referencias"/>
      <sheetName val="Analisis de Costos"/>
      <sheetName val="Lotes"/>
      <sheetName val="Clasif de Viajes"/>
    </sheetNames>
    <sheetDataSet>
      <sheetData sheetId="0" refreshError="1"/>
      <sheetData sheetId="1" refreshError="1"/>
      <sheetData sheetId="2" refreshError="1">
        <row r="4">
          <cell r="F4">
            <v>2.33</v>
          </cell>
        </row>
      </sheetData>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ta1"/>
      <sheetName val="Meta2"/>
      <sheetName val="Meta3"/>
      <sheetName val="Meta4"/>
      <sheetName val="Meta5"/>
      <sheetName val="Meta6"/>
      <sheetName val="Meta7"/>
      <sheetName val="Meta7(2)"/>
      <sheetName val="Meta8"/>
      <sheetName val="Meta9"/>
      <sheetName val="Meta10"/>
      <sheetName val="Meta10(2)"/>
      <sheetName val="Meta11"/>
      <sheetName val="Meta12"/>
      <sheetName val="Meta13"/>
      <sheetName val="Meta14"/>
      <sheetName val="Meta15"/>
      <sheetName val="Meta16"/>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2">
          <cell r="C52">
            <v>55.35</v>
          </cell>
          <cell r="P52">
            <v>65</v>
          </cell>
          <cell r="R52" t="str">
            <v>Aumentar Adesão e Número de Trabalhos por funcionário na GPI até Dezembro/03.</v>
          </cell>
        </row>
        <row r="53">
          <cell r="D53">
            <v>56.668396471198754</v>
          </cell>
          <cell r="E53">
            <v>57.642149191444972</v>
          </cell>
          <cell r="F53">
            <v>57.842105263157897</v>
          </cell>
          <cell r="G53">
            <v>74.365647364996747</v>
          </cell>
          <cell r="H53">
            <v>74.387096774193552</v>
          </cell>
          <cell r="I53">
            <v>73.732119635890768</v>
          </cell>
          <cell r="J53">
            <v>74.197773411918803</v>
          </cell>
          <cell r="K53">
            <v>74.490466798159105</v>
          </cell>
          <cell r="L53">
            <v>76.677740863787378</v>
          </cell>
          <cell r="M53">
            <v>76.622516556291387</v>
          </cell>
          <cell r="N53">
            <v>76.540755467196817</v>
          </cell>
        </row>
      </sheetData>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INC_Gilmar Merks"/>
      <sheetName val="GPINC_MetaA"/>
      <sheetName val="GPINC_MetaB"/>
      <sheetName val="GPINC_MetaC"/>
      <sheetName val="GPINC_MetaD"/>
      <sheetName val="GPINC_MetaE"/>
      <sheetName val="GPINC_MetaG"/>
      <sheetName val="GPINC_MetaF"/>
      <sheetName val="GPINC_MetaH"/>
      <sheetName val="Uberlandia"/>
      <sheetName val="GeralMassas"/>
      <sheetName val="Melhoria Prato Pronto PTG"/>
      <sheetName val="Prato Pronto Peixe PTG"/>
      <sheetName val="Adequar Unidade PTG"/>
      <sheetName val="GGU_MetaA"/>
      <sheetName val="Check-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7">
          <cell r="B57" t="str">
            <v>TOTAL</v>
          </cell>
          <cell r="D57">
            <v>3457</v>
          </cell>
          <cell r="E57">
            <v>0</v>
          </cell>
          <cell r="F57">
            <v>3152.25</v>
          </cell>
          <cell r="G57">
            <v>1.484</v>
          </cell>
          <cell r="H57">
            <v>2198.25</v>
          </cell>
          <cell r="I57">
            <v>0</v>
          </cell>
          <cell r="J57">
            <v>1998.25</v>
          </cell>
          <cell r="K57">
            <v>0</v>
          </cell>
          <cell r="L57">
            <v>1998.25</v>
          </cell>
          <cell r="M57">
            <v>0</v>
          </cell>
          <cell r="N57">
            <v>2003.25</v>
          </cell>
          <cell r="O57">
            <v>0</v>
          </cell>
          <cell r="P57">
            <v>4936.0739999999996</v>
          </cell>
          <cell r="Q57">
            <v>0</v>
          </cell>
          <cell r="R57">
            <v>5471.0739999999996</v>
          </cell>
          <cell r="S57">
            <v>0</v>
          </cell>
          <cell r="T57">
            <v>5471.0739999999996</v>
          </cell>
          <cell r="U57">
            <v>0</v>
          </cell>
          <cell r="V57">
            <v>5823.6170000000002</v>
          </cell>
          <cell r="W57">
            <v>0</v>
          </cell>
          <cell r="X57">
            <v>7277.7169999999996</v>
          </cell>
          <cell r="Y57">
            <v>0</v>
          </cell>
          <cell r="Z57">
            <v>7637.7169999999996</v>
          </cell>
          <cell r="AA57">
            <v>0</v>
          </cell>
          <cell r="AB57">
            <v>51424.522999999994</v>
          </cell>
          <cell r="AC57">
            <v>1.484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para Preenchimeno"/>
      <sheetName val=" Assistência Médica"/>
      <sheetName val=" Assistência Odontológica"/>
      <sheetName val="_Assistência Médica"/>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ta1"/>
      <sheetName val="Meta2"/>
      <sheetName val="Meta3"/>
      <sheetName val="Meta4"/>
      <sheetName val="Meta5"/>
      <sheetName val="Meta6"/>
      <sheetName val="Meta7"/>
      <sheetName val="Meta7(2)"/>
      <sheetName val="Meta8"/>
      <sheetName val="Meta9"/>
      <sheetName val="Meta10"/>
      <sheetName val="Meta10(2)"/>
      <sheetName val="Meta11"/>
      <sheetName val="Meta12"/>
      <sheetName val="Meta13"/>
      <sheetName val="Meta14"/>
      <sheetName val="Meta15"/>
      <sheetName val="Meta16"/>
      <sheetName val="Meta7_2_"/>
    </sheetNames>
    <sheetDataSet>
      <sheetData sheetId="0" refreshError="1"/>
      <sheetData sheetId="1" refreshError="1"/>
      <sheetData sheetId="2" refreshError="1">
        <row r="52">
          <cell r="P52">
            <v>2149901</v>
          </cell>
          <cell r="Q52">
            <v>716634</v>
          </cell>
          <cell r="R52" t="str">
            <v>Obter ganhos de R$ 2.149 Mil com Projeto DDO Pacote Materiais nas unidade de São Paulo e Ponta Grossa até Dezembro/2003.</v>
          </cell>
        </row>
        <row r="53">
          <cell r="D53">
            <v>40163.262944533562</v>
          </cell>
          <cell r="E53">
            <v>129065.05672428322</v>
          </cell>
          <cell r="F53">
            <v>252145.74544510368</v>
          </cell>
          <cell r="G53">
            <v>404911.88953556423</v>
          </cell>
          <cell r="H53">
            <v>594875.05650447751</v>
          </cell>
          <cell r="I53">
            <v>793650.3039953023</v>
          </cell>
          <cell r="J53">
            <v>1030375.550256003</v>
          </cell>
          <cell r="K53">
            <v>1260270.8978398482</v>
          </cell>
          <cell r="L53">
            <v>1485316.6498671083</v>
          </cell>
          <cell r="M53">
            <v>1719212.0726219811</v>
          </cell>
          <cell r="N53">
            <v>1931079.6338840581</v>
          </cell>
          <cell r="O53">
            <v>2149900.8218013137</v>
          </cell>
        </row>
        <row r="54">
          <cell r="D54">
            <v>79599.289329522202</v>
          </cell>
          <cell r="E54">
            <v>167295.004596827</v>
          </cell>
          <cell r="F54">
            <v>231189.17674770413</v>
          </cell>
          <cell r="G54">
            <v>310111.30134431797</v>
          </cell>
          <cell r="H54">
            <v>384057.36756199913</v>
          </cell>
          <cell r="I54">
            <v>488042.13552350213</v>
          </cell>
          <cell r="J54">
            <v>661418.41616735596</v>
          </cell>
          <cell r="K54">
            <v>939072.9521421158</v>
          </cell>
          <cell r="L54">
            <v>1255100.9311140473</v>
          </cell>
          <cell r="M54">
            <v>1526087.1911140473</v>
          </cell>
          <cell r="N54">
            <v>1786084.5860651643</v>
          </cell>
        </row>
        <row r="57">
          <cell r="P57">
            <v>535000</v>
          </cell>
          <cell r="Q57">
            <v>438000</v>
          </cell>
          <cell r="R57" t="str">
            <v>Obter ganhos de R$ 486 Mil com Projeto DDO Pacote Materiais na unidade de Ponta Grossa até Dezembro/2003.</v>
          </cell>
        </row>
        <row r="58">
          <cell r="D58">
            <v>31961.09</v>
          </cell>
          <cell r="E58">
            <v>77060.67</v>
          </cell>
          <cell r="F58">
            <v>118999.87</v>
          </cell>
          <cell r="G58">
            <v>156121.04999999999</v>
          </cell>
          <cell r="H58">
            <v>194670.44</v>
          </cell>
          <cell r="I58">
            <v>235966.12</v>
          </cell>
          <cell r="J58">
            <v>282039.3</v>
          </cell>
          <cell r="K58">
            <v>327921.58</v>
          </cell>
          <cell r="L58">
            <v>369766.08</v>
          </cell>
          <cell r="M58">
            <v>413735.47</v>
          </cell>
          <cell r="N58">
            <v>452730.44</v>
          </cell>
          <cell r="O58">
            <v>486455.24</v>
          </cell>
        </row>
        <row r="59">
          <cell r="D59">
            <v>30897.493158115994</v>
          </cell>
          <cell r="E59">
            <v>76415.843158115997</v>
          </cell>
          <cell r="F59">
            <v>118367.143158116</v>
          </cell>
          <cell r="G59">
            <v>169523.363158116</v>
          </cell>
          <cell r="H59">
            <v>215587.483158116</v>
          </cell>
          <cell r="I59">
            <v>265968.60675564071</v>
          </cell>
          <cell r="J59">
            <v>331462.62675564073</v>
          </cell>
          <cell r="K59">
            <v>393928.49675564072</v>
          </cell>
          <cell r="L59">
            <v>458590.9767556407</v>
          </cell>
          <cell r="M59">
            <v>507650.83675564069</v>
          </cell>
          <cell r="N59">
            <v>570090.54579494894</v>
          </cell>
        </row>
        <row r="62">
          <cell r="P62">
            <v>1833457</v>
          </cell>
          <cell r="Q62">
            <v>1500857</v>
          </cell>
          <cell r="R62" t="str">
            <v>Obter ganhos de R$ 1.663 Mil com Projeto DDO Pacote Materiais na unidade de São Paulo até Dezembro/03.</v>
          </cell>
        </row>
        <row r="63">
          <cell r="D63">
            <v>8202.1729445335586</v>
          </cell>
          <cell r="E63">
            <v>52004.386724283206</v>
          </cell>
          <cell r="F63">
            <v>133145.87544510368</v>
          </cell>
          <cell r="G63">
            <v>248790.83953556424</v>
          </cell>
          <cell r="H63">
            <v>400204.61650447751</v>
          </cell>
          <cell r="I63">
            <v>557684.1839953023</v>
          </cell>
          <cell r="J63">
            <v>748336.25025600311</v>
          </cell>
          <cell r="K63">
            <v>932349.31783984823</v>
          </cell>
          <cell r="L63">
            <v>1115550.5698671083</v>
          </cell>
          <cell r="M63">
            <v>1305476.6026219809</v>
          </cell>
          <cell r="N63">
            <v>1478349.1938840579</v>
          </cell>
          <cell r="O63">
            <v>1663445.5818013134</v>
          </cell>
        </row>
        <row r="64">
          <cell r="D64">
            <v>48701.796171406204</v>
          </cell>
          <cell r="E64">
            <v>90879.161438710988</v>
          </cell>
          <cell r="F64">
            <v>112822.03358958811</v>
          </cell>
          <cell r="G64">
            <v>140587.93818620197</v>
          </cell>
          <cell r="H64">
            <v>168469.88440388313</v>
          </cell>
          <cell r="I64">
            <v>222073.52876786145</v>
          </cell>
          <cell r="J64">
            <v>329955.78941171529</v>
          </cell>
          <cell r="K64">
            <v>545144.45538647508</v>
          </cell>
          <cell r="L64">
            <v>796509.9543584066</v>
          </cell>
          <cell r="M64">
            <v>1018436.3543584066</v>
          </cell>
          <cell r="N64">
            <v>1215994.0402702156</v>
          </cell>
        </row>
      </sheetData>
      <sheetData sheetId="3" refreshError="1">
        <row r="52">
          <cell r="C52">
            <v>8</v>
          </cell>
          <cell r="P52">
            <v>4</v>
          </cell>
          <cell r="Q52">
            <v>8</v>
          </cell>
          <cell r="R52" t="str">
            <v>Reduzir a Positividade de Fator Z para máximo de 4% na G.P.I. até Dezembro/2003.</v>
          </cell>
        </row>
        <row r="53">
          <cell r="D53">
            <v>12.5</v>
          </cell>
          <cell r="E53">
            <v>6.8181818181818175</v>
          </cell>
          <cell r="F53">
            <v>5</v>
          </cell>
          <cell r="G53">
            <v>3.8759689922480618</v>
          </cell>
          <cell r="H53">
            <v>3.0030030030030028</v>
          </cell>
          <cell r="I53">
            <v>3.201970443349754</v>
          </cell>
          <cell r="J53">
            <v>2.9350104821802936</v>
          </cell>
          <cell r="K53">
            <v>2.6929982046678633</v>
          </cell>
          <cell r="L53">
            <v>2.6645768025078369</v>
          </cell>
          <cell r="M53">
            <v>2.3097826086956519</v>
          </cell>
          <cell r="N53">
            <v>2.1573604060913705</v>
          </cell>
        </row>
        <row r="57">
          <cell r="C57">
            <v>1</v>
          </cell>
          <cell r="P57">
            <v>4</v>
          </cell>
          <cell r="Q57">
            <v>8</v>
          </cell>
          <cell r="R57" t="str">
            <v>Reduzir a Positividade de Fator Z para no máximo de 4% nas famílias Pizzas, Tortas e Massas na unidade de Ponta Grossa até Dezembro/2003.</v>
          </cell>
        </row>
        <row r="58">
          <cell r="D58">
            <v>11.111111111111111</v>
          </cell>
          <cell r="E58">
            <v>5</v>
          </cell>
          <cell r="F58">
            <v>3.3333333333333335</v>
          </cell>
          <cell r="G58">
            <v>2.4096385542168677</v>
          </cell>
          <cell r="H58">
            <v>1.8867924528301887</v>
          </cell>
          <cell r="I58">
            <v>1.5151515151515151</v>
          </cell>
          <cell r="J58">
            <v>1.2738853503184715</v>
          </cell>
          <cell r="K58">
            <v>1.098901098901099</v>
          </cell>
          <cell r="L58">
            <v>0.96618357487922701</v>
          </cell>
          <cell r="M58">
            <v>0.86206896551724133</v>
          </cell>
          <cell r="N58">
            <v>0.77821011673151752</v>
          </cell>
        </row>
        <row r="62">
          <cell r="C62">
            <v>6</v>
          </cell>
          <cell r="P62">
            <v>4</v>
          </cell>
          <cell r="Q62">
            <v>8</v>
          </cell>
          <cell r="R62" t="str">
            <v>Reduzir a Positividade de Fator Z para no máximo de 4% nas famílias Doces e Fatiados na unidade de São Paulo até Dezembro/2003.</v>
          </cell>
        </row>
        <row r="63">
          <cell r="D63">
            <v>13.043478260869565</v>
          </cell>
          <cell r="E63">
            <v>7.608695652173914</v>
          </cell>
          <cell r="F63">
            <v>5.7142857142857144</v>
          </cell>
          <cell r="G63">
            <v>4.5714285714285712</v>
          </cell>
          <cell r="H63">
            <v>3.5242290748898681</v>
          </cell>
          <cell r="I63">
            <v>4.0145985401459852</v>
          </cell>
          <cell r="J63">
            <v>3.75</v>
          </cell>
          <cell r="K63">
            <v>3.4666666666666663</v>
          </cell>
          <cell r="L63">
            <v>3.4802784222737819</v>
          </cell>
          <cell r="M63">
            <v>2.9761904761904758</v>
          </cell>
          <cell r="N63">
            <v>2.8248587570621471</v>
          </cell>
        </row>
      </sheetData>
      <sheetData sheetId="4" refreshError="1">
        <row r="52">
          <cell r="C52">
            <v>10.39</v>
          </cell>
          <cell r="P52">
            <v>11.022</v>
          </cell>
          <cell r="Q52">
            <v>11.462</v>
          </cell>
          <cell r="R52" t="str">
            <v>Realizar Gastos Fixos em R$/Up's de 11,02 (média 12 meses), conforme orçamento 2003.</v>
          </cell>
        </row>
        <row r="53">
          <cell r="D53">
            <v>11.582360803395822</v>
          </cell>
          <cell r="E53">
            <v>11.817083252081824</v>
          </cell>
          <cell r="F53">
            <v>14.667534147994944</v>
          </cell>
          <cell r="G53">
            <v>12.840384796433055</v>
          </cell>
          <cell r="H53">
            <v>10.023863845423232</v>
          </cell>
          <cell r="I53">
            <v>10.948646887515272</v>
          </cell>
          <cell r="J53">
            <v>10.363713301655496</v>
          </cell>
          <cell r="K53">
            <v>10.123319945625909</v>
          </cell>
          <cell r="L53">
            <v>9.2973327262409367</v>
          </cell>
          <cell r="M53">
            <v>10.43042649725958</v>
          </cell>
          <cell r="N53">
            <v>11.268335562650661</v>
          </cell>
        </row>
        <row r="54">
          <cell r="D54">
            <v>11.582360803395822</v>
          </cell>
          <cell r="E54">
            <v>11.699722027738822</v>
          </cell>
          <cell r="F54">
            <v>12.688992734490862</v>
          </cell>
          <cell r="G54">
            <v>12.726840749976411</v>
          </cell>
          <cell r="H54">
            <v>12.186245369065777</v>
          </cell>
          <cell r="I54">
            <v>11.979978955474024</v>
          </cell>
          <cell r="J54">
            <v>11.749083862071377</v>
          </cell>
          <cell r="K54">
            <v>11.545863372515694</v>
          </cell>
          <cell r="L54">
            <v>11.296026634040722</v>
          </cell>
          <cell r="M54">
            <v>11.209466620362607</v>
          </cell>
          <cell r="N54">
            <v>11.214818342388794</v>
          </cell>
        </row>
        <row r="57">
          <cell r="C57">
            <v>8.9600000000000009</v>
          </cell>
          <cell r="P57">
            <v>10.025</v>
          </cell>
          <cell r="Q57">
            <v>10.425000000000001</v>
          </cell>
          <cell r="R57" t="str">
            <v>Realizar Gastos Fixos em R$/Up's de 10,19  (média 12 meses), conforme orçamento 2003 na unidade de Paranaguá.</v>
          </cell>
        </row>
        <row r="58">
          <cell r="D58">
            <v>9.6437200457354173</v>
          </cell>
          <cell r="E58">
            <v>8.8858542644312326</v>
          </cell>
          <cell r="F58">
            <v>11.278975782998293</v>
          </cell>
          <cell r="G58">
            <v>9.1306784971524575</v>
          </cell>
          <cell r="H58">
            <v>7.2939168583709852</v>
          </cell>
          <cell r="I58">
            <v>8.2565700604754024</v>
          </cell>
          <cell r="J58">
            <v>8.5876272677848444</v>
          </cell>
          <cell r="K58">
            <v>8.4027284999014764</v>
          </cell>
          <cell r="L58">
            <v>7.517691256202867</v>
          </cell>
          <cell r="M58">
            <v>8.5730322156619465</v>
          </cell>
          <cell r="N58">
            <v>9.445338320345865</v>
          </cell>
        </row>
        <row r="59">
          <cell r="D59">
            <v>9.6437200457354173</v>
          </cell>
          <cell r="E59">
            <v>9.2647871550833258</v>
          </cell>
          <cell r="F59">
            <v>9.9361833643883148</v>
          </cell>
          <cell r="G59">
            <v>9.7348071475793514</v>
          </cell>
          <cell r="H59">
            <v>9.2466290897376773</v>
          </cell>
          <cell r="I59">
            <v>9.0816192515272984</v>
          </cell>
          <cell r="J59">
            <v>9.0110489681355208</v>
          </cell>
          <cell r="K59">
            <v>8.9350089096062639</v>
          </cell>
          <cell r="L59">
            <v>8.7775291703392195</v>
          </cell>
          <cell r="M59">
            <v>8.7570794748714924</v>
          </cell>
          <cell r="N59">
            <v>8.8196484608237071</v>
          </cell>
        </row>
        <row r="62">
          <cell r="C62">
            <v>13.34</v>
          </cell>
          <cell r="P62">
            <v>13.944000000000001</v>
          </cell>
          <cell r="Q62">
            <v>14.343999999999999</v>
          </cell>
          <cell r="R62" t="str">
            <v>Realizar Gastos Fixos em R$/Up's de 13,78 (média 12 meses), conforme orçamento 2003 na unidade de Ponta Grossa.</v>
          </cell>
        </row>
        <row r="63">
          <cell r="D63">
            <v>15.175001147308805</v>
          </cell>
          <cell r="E63">
            <v>16.973913113375055</v>
          </cell>
          <cell r="F63">
            <v>22.474093407332845</v>
          </cell>
          <cell r="G63">
            <v>16.986200340529258</v>
          </cell>
          <cell r="H63">
            <v>15.66718693600173</v>
          </cell>
          <cell r="I63">
            <v>14.432053660339305</v>
          </cell>
          <cell r="J63">
            <v>14.039386811223279</v>
          </cell>
          <cell r="K63">
            <v>13.151637023845382</v>
          </cell>
          <cell r="L63">
            <v>12.791398628390596</v>
          </cell>
          <cell r="M63">
            <v>14.680818109249238</v>
          </cell>
          <cell r="N63">
            <v>14.915971132860038</v>
          </cell>
        </row>
        <row r="64">
          <cell r="D64">
            <v>15.175001147308805</v>
          </cell>
          <cell r="E64">
            <v>16.07445713034193</v>
          </cell>
          <cell r="F64">
            <v>18.207669222672234</v>
          </cell>
          <cell r="G64">
            <v>17.902302002136491</v>
          </cell>
          <cell r="H64">
            <v>17.455278988909537</v>
          </cell>
          <cell r="I64">
            <v>16.951408100814501</v>
          </cell>
          <cell r="J64">
            <v>16.535405059444326</v>
          </cell>
          <cell r="K64">
            <v>16.112434054994459</v>
          </cell>
          <cell r="L64">
            <v>15.743430118705142</v>
          </cell>
          <cell r="M64">
            <v>15.637168917759549</v>
          </cell>
          <cell r="N64">
            <v>15.571605482768687</v>
          </cell>
        </row>
        <row r="67">
          <cell r="C67">
            <v>9.8000000000000007</v>
          </cell>
          <cell r="P67">
            <v>9.6880000000000006</v>
          </cell>
          <cell r="Q67">
            <v>10.098000000000001</v>
          </cell>
          <cell r="R67" t="str">
            <v>Realizar Gastos Fixos em R$/Up's de 9,888 (média 12 meses), conforme orçamento 2003 na unidade de São Paulo.</v>
          </cell>
        </row>
        <row r="68">
          <cell r="D68">
            <v>11.387968195175146</v>
          </cell>
          <cell r="E68">
            <v>13.391417271105349</v>
          </cell>
          <cell r="F68">
            <v>14.10655723916874</v>
          </cell>
          <cell r="G68">
            <v>16.048699174201463</v>
          </cell>
          <cell r="H68">
            <v>11.844408722692014</v>
          </cell>
          <cell r="I68">
            <v>13.765669107541786</v>
          </cell>
          <cell r="J68">
            <v>10.610555395516906</v>
          </cell>
          <cell r="K68">
            <v>10.522958450788749</v>
          </cell>
          <cell r="L68">
            <v>10.122889122689124</v>
          </cell>
          <cell r="M68">
            <v>10.713591129646812</v>
          </cell>
          <cell r="N68">
            <v>11.324009577474301</v>
          </cell>
        </row>
        <row r="69">
          <cell r="D69">
            <v>11.387968195175146</v>
          </cell>
          <cell r="E69">
            <v>12.389692733140247</v>
          </cell>
          <cell r="F69">
            <v>12.961980901816412</v>
          </cell>
          <cell r="G69">
            <v>13.733660469912675</v>
          </cell>
          <cell r="H69">
            <v>13.355810120468542</v>
          </cell>
          <cell r="I69">
            <v>13.424119951647414</v>
          </cell>
          <cell r="J69">
            <v>13.022182157914486</v>
          </cell>
          <cell r="K69">
            <v>12.709779194523769</v>
          </cell>
          <cell r="L69">
            <v>12.422346964319919</v>
          </cell>
          <cell r="M69">
            <v>12.251471380852609</v>
          </cell>
          <cell r="N69">
            <v>12.167156671454581</v>
          </cell>
        </row>
      </sheetData>
      <sheetData sheetId="5" refreshError="1">
        <row r="52">
          <cell r="C52">
            <v>1.19</v>
          </cell>
          <cell r="P52">
            <v>0.4</v>
          </cell>
          <cell r="Q52">
            <v>0.6</v>
          </cell>
          <cell r="R52" t="str">
            <v>Reduzir de 1,19 para 0,4 o número de dias perdidos por funcionário/ano por motivo de ACA até Dezembro/2003.</v>
          </cell>
        </row>
        <row r="53">
          <cell r="D53">
            <v>1.2454592631032694E-2</v>
          </cell>
          <cell r="E53">
            <v>2.7055150884495317E-2</v>
          </cell>
          <cell r="F53">
            <v>4.7034230467729289E-2</v>
          </cell>
          <cell r="G53">
            <v>7.0289267369559344E-2</v>
          </cell>
          <cell r="H53">
            <v>7.3012439156300707E-2</v>
          </cell>
          <cell r="I53">
            <v>9.7229766431287348E-2</v>
          </cell>
          <cell r="J53">
            <v>0.12954359114512162</v>
          </cell>
          <cell r="K53">
            <v>0.16949152542372881</v>
          </cell>
          <cell r="L53">
            <v>0.19807427785419532</v>
          </cell>
          <cell r="M53">
            <v>0.27191513121161365</v>
          </cell>
          <cell r="N53">
            <v>0.34348561759729274</v>
          </cell>
        </row>
        <row r="57">
          <cell r="C57">
            <v>0.88</v>
          </cell>
          <cell r="P57">
            <v>0.4</v>
          </cell>
          <cell r="Q57">
            <v>0.6</v>
          </cell>
          <cell r="R57" t="str">
            <v>Reduzir de 0,88 para 0,4 o número de dias perdidos por funcionário/ano por motivo de ACA na unidade de Paranaguá até Dezembro/2003.</v>
          </cell>
        </row>
        <row r="58">
          <cell r="D58">
            <v>0</v>
          </cell>
          <cell r="E58">
            <v>0</v>
          </cell>
          <cell r="F58">
            <v>1.0844306738962044E-2</v>
          </cell>
          <cell r="G58">
            <v>3.4055727554179564E-2</v>
          </cell>
          <cell r="H58">
            <v>4.1315990818668706E-2</v>
          </cell>
          <cell r="I58">
            <v>0.10839694656488549</v>
          </cell>
          <cell r="J58">
            <v>0.19545454545454546</v>
          </cell>
          <cell r="K58">
            <v>0.30262172284644195</v>
          </cell>
          <cell r="L58">
            <v>0.35767511177347244</v>
          </cell>
          <cell r="M58">
            <v>0.42019302152932442</v>
          </cell>
          <cell r="N58">
            <v>0.46716417910447761</v>
          </cell>
        </row>
        <row r="62">
          <cell r="C62">
            <v>0.57999999999999996</v>
          </cell>
          <cell r="P62">
            <v>0.4</v>
          </cell>
          <cell r="Q62">
            <v>0.6</v>
          </cell>
          <cell r="R62" t="str">
            <v>Reduzir de 0,58 para 0,4 o número de dias perdidos por funcionário/ano por motivo de ACA na unidade de Ponta Grossa até Dezembro/2003.</v>
          </cell>
        </row>
        <row r="63">
          <cell r="D63">
            <v>3.0808729139922979E-2</v>
          </cell>
          <cell r="E63">
            <v>6.6838046272493568E-2</v>
          </cell>
          <cell r="F63">
            <v>0.10702772404900064</v>
          </cell>
          <cell r="G63">
            <v>0.1489655172413793</v>
          </cell>
          <cell r="H63">
            <v>0.1505226480836237</v>
          </cell>
          <cell r="I63">
            <v>0.15136650315346881</v>
          </cell>
          <cell r="J63">
            <v>0.15340909090909091</v>
          </cell>
          <cell r="K63">
            <v>0.15517241379310345</v>
          </cell>
          <cell r="L63">
            <v>0.15606936416184972</v>
          </cell>
          <cell r="M63">
            <v>0.20086705202312138</v>
          </cell>
          <cell r="N63">
            <v>0.26231884057971017</v>
          </cell>
        </row>
        <row r="67">
          <cell r="C67">
            <v>2.68</v>
          </cell>
          <cell r="P67">
            <v>0.4</v>
          </cell>
          <cell r="Q67">
            <v>0.6</v>
          </cell>
          <cell r="R67" t="str">
            <v>Reduzir de 2,68 para 0,4 o número de dias perdidos por funcionário/ano por motivo de ACA na unidade de São Paulo até Dezembro/2003.</v>
          </cell>
        </row>
        <row r="68">
          <cell r="D68">
            <v>0</v>
          </cell>
          <cell r="E68">
            <v>0</v>
          </cell>
          <cell r="F68">
            <v>0</v>
          </cell>
          <cell r="G68">
            <v>0</v>
          </cell>
          <cell r="H68">
            <v>0</v>
          </cell>
          <cell r="I68">
            <v>0</v>
          </cell>
          <cell r="J68">
            <v>0</v>
          </cell>
          <cell r="K68">
            <v>0</v>
          </cell>
          <cell r="L68">
            <v>2.6402640264026403E-2</v>
          </cell>
          <cell r="M68">
            <v>0.15276145710928318</v>
          </cell>
          <cell r="N68">
            <v>0.27845036319612593</v>
          </cell>
        </row>
      </sheetData>
      <sheetData sheetId="6" refreshError="1">
        <row r="52">
          <cell r="C52">
            <v>78.8</v>
          </cell>
          <cell r="P52">
            <v>85</v>
          </cell>
          <cell r="Q52">
            <v>75</v>
          </cell>
          <cell r="R52" t="str">
            <v>Atingir 85% nas Auditorias do Sistema Gerencial na GPI até Dezembro/03.</v>
          </cell>
        </row>
        <row r="53">
          <cell r="I53">
            <v>72</v>
          </cell>
        </row>
        <row r="57">
          <cell r="C57">
            <v>83.7</v>
          </cell>
          <cell r="P57">
            <v>90</v>
          </cell>
          <cell r="Q57">
            <v>83.7</v>
          </cell>
          <cell r="R57" t="str">
            <v>Atingir 85% nas Auditorias do Sistema Gerencial na GPI até Dezembro/03.</v>
          </cell>
        </row>
        <row r="58">
          <cell r="I58">
            <v>75</v>
          </cell>
        </row>
        <row r="62">
          <cell r="C62">
            <v>70.900000000000006</v>
          </cell>
          <cell r="P62">
            <v>89</v>
          </cell>
          <cell r="Q62">
            <v>81</v>
          </cell>
          <cell r="R62" t="str">
            <v>Atingir 85% nas Auditorias do Sistema Gerencial na GPI até Dezembro/03.</v>
          </cell>
        </row>
        <row r="63">
          <cell r="I63">
            <v>65</v>
          </cell>
        </row>
        <row r="67">
          <cell r="C67">
            <v>81.8</v>
          </cell>
          <cell r="P67">
            <v>87</v>
          </cell>
          <cell r="Q67">
            <v>83</v>
          </cell>
          <cell r="R67" t="str">
            <v>Atingir 85% nas Auditorias do Sistema Gerencial na GPI até Dezembro/03.</v>
          </cell>
        </row>
        <row r="68">
          <cell r="I68">
            <v>76</v>
          </cell>
        </row>
      </sheetData>
      <sheetData sheetId="7" refreshError="1">
        <row r="52">
          <cell r="C52">
            <v>43</v>
          </cell>
          <cell r="P52">
            <v>35</v>
          </cell>
          <cell r="R52" t="str">
            <v>Eliminar 35 Postos Geradores de Doenças Ocupacionais na GPI até Dezembro/2003.</v>
          </cell>
        </row>
        <row r="53">
          <cell r="D53">
            <v>0</v>
          </cell>
          <cell r="E53">
            <v>1</v>
          </cell>
          <cell r="F53">
            <v>1</v>
          </cell>
          <cell r="G53">
            <v>3</v>
          </cell>
          <cell r="H53">
            <v>3</v>
          </cell>
          <cell r="I53">
            <v>3</v>
          </cell>
          <cell r="J53">
            <v>9</v>
          </cell>
          <cell r="K53">
            <v>9</v>
          </cell>
          <cell r="L53">
            <v>12</v>
          </cell>
          <cell r="M53">
            <v>15</v>
          </cell>
          <cell r="N53">
            <v>15</v>
          </cell>
        </row>
        <row r="57">
          <cell r="C57">
            <v>13</v>
          </cell>
          <cell r="P57">
            <v>13</v>
          </cell>
          <cell r="R57" t="str">
            <v>Eliminar 13 Postos Geradores de Doenças Ocupacionais em Paranaguá até Dezembro/2003.</v>
          </cell>
        </row>
        <row r="58">
          <cell r="D58">
            <v>0</v>
          </cell>
          <cell r="E58">
            <v>1</v>
          </cell>
          <cell r="F58">
            <v>1</v>
          </cell>
          <cell r="G58">
            <v>3</v>
          </cell>
          <cell r="H58">
            <v>3</v>
          </cell>
          <cell r="I58">
            <v>3</v>
          </cell>
          <cell r="J58">
            <v>3</v>
          </cell>
          <cell r="K58">
            <v>3</v>
          </cell>
          <cell r="L58">
            <v>3</v>
          </cell>
          <cell r="M58">
            <v>3</v>
          </cell>
          <cell r="N58">
            <v>3</v>
          </cell>
        </row>
        <row r="62">
          <cell r="C62">
            <v>17</v>
          </cell>
          <cell r="P62">
            <v>14</v>
          </cell>
          <cell r="Q62">
            <v>6</v>
          </cell>
          <cell r="R62" t="str">
            <v>Eliminar  17 Postos Geradores de Doenças Ocupacionais na unidade de Ponta Grossa até Dezembro/2003.</v>
          </cell>
        </row>
        <row r="63">
          <cell r="D63">
            <v>0</v>
          </cell>
          <cell r="E63">
            <v>0</v>
          </cell>
          <cell r="F63">
            <v>0</v>
          </cell>
          <cell r="G63">
            <v>0</v>
          </cell>
          <cell r="H63">
            <v>0</v>
          </cell>
          <cell r="I63">
            <v>0</v>
          </cell>
          <cell r="J63">
            <v>6</v>
          </cell>
          <cell r="K63">
            <v>6</v>
          </cell>
          <cell r="L63">
            <v>9</v>
          </cell>
          <cell r="M63">
            <v>12</v>
          </cell>
          <cell r="N63">
            <v>12</v>
          </cell>
        </row>
        <row r="67">
          <cell r="C67">
            <v>13</v>
          </cell>
          <cell r="P67">
            <v>8</v>
          </cell>
          <cell r="Q67">
            <v>4</v>
          </cell>
          <cell r="R67" t="str">
            <v>Eliminar 8 Postos Geradores de Doenças Ocupacionais na unidade de São Paulo até Dezembro/2003.</v>
          </cell>
        </row>
        <row r="68">
          <cell r="D68">
            <v>0</v>
          </cell>
          <cell r="E68">
            <v>0</v>
          </cell>
          <cell r="F68">
            <v>0</v>
          </cell>
          <cell r="G68">
            <v>0</v>
          </cell>
          <cell r="H68">
            <v>0</v>
          </cell>
          <cell r="I68">
            <v>0</v>
          </cell>
          <cell r="J68">
            <v>0</v>
          </cell>
          <cell r="K68">
            <v>0</v>
          </cell>
          <cell r="L68">
            <v>0</v>
          </cell>
          <cell r="M68">
            <v>0</v>
          </cell>
          <cell r="N68">
            <v>0</v>
          </cell>
        </row>
      </sheetData>
      <sheetData sheetId="8" refreshError="1">
        <row r="52">
          <cell r="P52">
            <v>6</v>
          </cell>
          <cell r="R52" t="str">
            <v>Eliminar 50% dos 11 postos críticos (4 ou mais funcionários acometidos por doenças ocupacionais) na GPI até Dezembro/2003.</v>
          </cell>
        </row>
        <row r="53">
          <cell r="D53">
            <v>0</v>
          </cell>
          <cell r="E53">
            <v>0</v>
          </cell>
          <cell r="F53">
            <v>0</v>
          </cell>
          <cell r="G53">
            <v>0</v>
          </cell>
          <cell r="H53">
            <v>0</v>
          </cell>
          <cell r="I53">
            <v>0</v>
          </cell>
          <cell r="J53">
            <v>0</v>
          </cell>
          <cell r="K53">
            <v>0</v>
          </cell>
          <cell r="L53">
            <v>1</v>
          </cell>
          <cell r="M53">
            <v>2</v>
          </cell>
          <cell r="N53">
            <v>0</v>
          </cell>
        </row>
        <row r="62">
          <cell r="P62">
            <v>3</v>
          </cell>
          <cell r="R62" t="str">
            <v>Eliminar 50% dos 6 postos críticos (4 ou mais funcionários acometidos por doenças ocupacionais) na unidade de Ponta Grossa até Dezembro/2003.</v>
          </cell>
        </row>
        <row r="63">
          <cell r="D63">
            <v>0</v>
          </cell>
          <cell r="E63">
            <v>0</v>
          </cell>
          <cell r="F63">
            <v>0</v>
          </cell>
          <cell r="G63">
            <v>0</v>
          </cell>
          <cell r="H63">
            <v>0</v>
          </cell>
          <cell r="I63">
            <v>0</v>
          </cell>
          <cell r="J63">
            <v>0</v>
          </cell>
          <cell r="K63">
            <v>0</v>
          </cell>
          <cell r="L63">
            <v>1</v>
          </cell>
          <cell r="M63">
            <v>2</v>
          </cell>
          <cell r="N63">
            <v>0</v>
          </cell>
        </row>
        <row r="67">
          <cell r="P67">
            <v>3</v>
          </cell>
          <cell r="R67" t="str">
            <v>Eliminar 50% dos 5 postos críticos (4 ou mais funcionários acometidos por doenças ocupacionais) na unidade de São Paulo até Dezembro/2003.</v>
          </cell>
        </row>
        <row r="68">
          <cell r="D68">
            <v>0</v>
          </cell>
          <cell r="E68">
            <v>0</v>
          </cell>
          <cell r="F68">
            <v>0</v>
          </cell>
          <cell r="G68">
            <v>0</v>
          </cell>
          <cell r="H68">
            <v>0</v>
          </cell>
          <cell r="I68">
            <v>0</v>
          </cell>
          <cell r="J68">
            <v>0</v>
          </cell>
          <cell r="K68">
            <v>0</v>
          </cell>
          <cell r="L68">
            <v>0</v>
          </cell>
          <cell r="M68">
            <v>0</v>
          </cell>
          <cell r="N68">
            <v>0</v>
          </cell>
        </row>
      </sheetData>
      <sheetData sheetId="9" refreshError="1">
        <row r="57">
          <cell r="C57">
            <v>79</v>
          </cell>
          <cell r="P57">
            <v>86</v>
          </cell>
          <cell r="Q57">
            <v>81</v>
          </cell>
          <cell r="R57" t="str">
            <v>Aumentar de 79% para 85% a Eficiência Operacional nas linhas de Margarinas até Dezembro/2003.</v>
          </cell>
        </row>
        <row r="58">
          <cell r="D58">
            <v>80.7</v>
          </cell>
          <cell r="E58">
            <v>81.239999999999995</v>
          </cell>
          <cell r="F58">
            <v>82.22</v>
          </cell>
          <cell r="G58">
            <v>82.86</v>
          </cell>
          <cell r="H58">
            <v>83.18</v>
          </cell>
          <cell r="I58">
            <v>85.15</v>
          </cell>
          <cell r="J58">
            <v>83.47</v>
          </cell>
          <cell r="K58">
            <v>85.44</v>
          </cell>
          <cell r="L58">
            <v>88.09</v>
          </cell>
          <cell r="M58">
            <v>85.74</v>
          </cell>
          <cell r="N58">
            <v>78.510000000000005</v>
          </cell>
        </row>
        <row r="62">
          <cell r="C62">
            <v>56</v>
          </cell>
          <cell r="P62">
            <v>73</v>
          </cell>
          <cell r="Q62">
            <v>65</v>
          </cell>
          <cell r="R62" t="str">
            <v>Aumentar de 56% para 69% a Eficiência Operacional na fábrica de Massas até Dezembro/2003.</v>
          </cell>
        </row>
        <row r="63">
          <cell r="D63">
            <v>54.57</v>
          </cell>
          <cell r="E63">
            <v>64.75</v>
          </cell>
          <cell r="F63">
            <v>58</v>
          </cell>
          <cell r="G63">
            <v>62.37</v>
          </cell>
          <cell r="H63">
            <v>60.94</v>
          </cell>
          <cell r="I63">
            <v>62.13</v>
          </cell>
          <cell r="J63">
            <v>62.57</v>
          </cell>
          <cell r="K63">
            <v>64.069999999999993</v>
          </cell>
          <cell r="L63">
            <v>67.48</v>
          </cell>
          <cell r="M63">
            <v>63.49</v>
          </cell>
          <cell r="N63">
            <v>64.48</v>
          </cell>
        </row>
        <row r="67">
          <cell r="C67">
            <v>72.37</v>
          </cell>
          <cell r="P67">
            <v>84.66</v>
          </cell>
          <cell r="Q67">
            <v>69.3</v>
          </cell>
          <cell r="R67" t="str">
            <v>Aumentar a Eficiência Operacional da linha Prato Pronto de 72,37% para 77,79% até Dezembro/03.</v>
          </cell>
        </row>
        <row r="68">
          <cell r="D68">
            <v>69</v>
          </cell>
          <cell r="E68">
            <v>74</v>
          </cell>
          <cell r="F68">
            <v>72</v>
          </cell>
          <cell r="G68">
            <v>77</v>
          </cell>
          <cell r="H68">
            <v>73</v>
          </cell>
          <cell r="I68">
            <v>71</v>
          </cell>
          <cell r="J68">
            <v>72</v>
          </cell>
          <cell r="K68">
            <v>75</v>
          </cell>
          <cell r="L68">
            <v>77</v>
          </cell>
          <cell r="M68">
            <v>74</v>
          </cell>
          <cell r="N68">
            <v>73</v>
          </cell>
        </row>
        <row r="72">
          <cell r="C72">
            <v>63.23</v>
          </cell>
          <cell r="P72">
            <v>76.680000000000007</v>
          </cell>
          <cell r="Q72">
            <v>62.72</v>
          </cell>
          <cell r="R72" t="str">
            <v>Aumentar a Eficiência Operacional da linha Doces de 63,23% para 73,26% até Dezembro/03.</v>
          </cell>
        </row>
        <row r="73">
          <cell r="D73">
            <v>75</v>
          </cell>
          <cell r="E73">
            <v>75</v>
          </cell>
          <cell r="F73">
            <v>82</v>
          </cell>
          <cell r="G73">
            <v>76</v>
          </cell>
          <cell r="H73">
            <v>80</v>
          </cell>
          <cell r="I73">
            <v>82</v>
          </cell>
          <cell r="J73">
            <v>85</v>
          </cell>
          <cell r="K73">
            <v>82</v>
          </cell>
          <cell r="L73">
            <v>88</v>
          </cell>
          <cell r="M73">
            <v>90</v>
          </cell>
          <cell r="N73">
            <v>85</v>
          </cell>
        </row>
      </sheetData>
      <sheetData sheetId="10" refreshError="1">
        <row r="52">
          <cell r="C52">
            <v>52.48</v>
          </cell>
          <cell r="R52" t="str">
            <v>Acompanhar Utilização de Linha na unidade de Paranaguá.</v>
          </cell>
        </row>
        <row r="53">
          <cell r="D53">
            <v>42.9</v>
          </cell>
          <cell r="E53">
            <v>63.3</v>
          </cell>
          <cell r="F53">
            <v>37.39</v>
          </cell>
          <cell r="G53">
            <v>47.04</v>
          </cell>
          <cell r="H53">
            <v>61.64</v>
          </cell>
          <cell r="I53">
            <v>57.37</v>
          </cell>
          <cell r="J53">
            <v>59.81</v>
          </cell>
          <cell r="K53">
            <v>57.51</v>
          </cell>
          <cell r="L53">
            <v>71.180000000000007</v>
          </cell>
          <cell r="M53">
            <v>61.85</v>
          </cell>
          <cell r="N53">
            <v>56.02</v>
          </cell>
        </row>
        <row r="57">
          <cell r="C57">
            <v>20</v>
          </cell>
          <cell r="R57" t="str">
            <v>Acompanhar Utilização de Linha na linha de Massas Longas.</v>
          </cell>
        </row>
        <row r="58">
          <cell r="D58">
            <v>17.600000000000001</v>
          </cell>
          <cell r="E58">
            <v>20</v>
          </cell>
          <cell r="F58">
            <v>22.7</v>
          </cell>
          <cell r="G58">
            <v>24.3</v>
          </cell>
          <cell r="H58">
            <v>15</v>
          </cell>
          <cell r="I58">
            <v>16.899999999999999</v>
          </cell>
          <cell r="J58">
            <v>24.8</v>
          </cell>
          <cell r="K58">
            <v>13.1</v>
          </cell>
          <cell r="L58">
            <v>18.3</v>
          </cell>
          <cell r="M58">
            <v>16</v>
          </cell>
          <cell r="N58">
            <v>18.399999999999999</v>
          </cell>
        </row>
        <row r="62">
          <cell r="C62">
            <v>35</v>
          </cell>
          <cell r="R62" t="str">
            <v>Acompanhar Utilização de Linha na linha de Massas Frescas.</v>
          </cell>
        </row>
        <row r="63">
          <cell r="D63">
            <v>34</v>
          </cell>
          <cell r="E63">
            <v>21.6</v>
          </cell>
          <cell r="F63">
            <v>26.1</v>
          </cell>
          <cell r="G63">
            <v>22.2</v>
          </cell>
          <cell r="H63">
            <v>22.3</v>
          </cell>
          <cell r="I63">
            <v>21.4</v>
          </cell>
          <cell r="J63">
            <v>27.2</v>
          </cell>
          <cell r="K63">
            <v>18.8</v>
          </cell>
          <cell r="L63">
            <v>18.899999999999999</v>
          </cell>
          <cell r="M63">
            <v>20.9</v>
          </cell>
          <cell r="N63">
            <v>22.2</v>
          </cell>
        </row>
        <row r="67">
          <cell r="C67">
            <v>11</v>
          </cell>
          <cell r="R67" t="str">
            <v>Acompanhar Utilização de Linha na linha de Tortas.</v>
          </cell>
        </row>
        <row r="68">
          <cell r="D68">
            <v>11</v>
          </cell>
          <cell r="E68">
            <v>9.8000000000000007</v>
          </cell>
          <cell r="F68">
            <v>8.5</v>
          </cell>
          <cell r="G68">
            <v>6.4</v>
          </cell>
          <cell r="H68">
            <v>10.1</v>
          </cell>
          <cell r="I68">
            <v>10.6</v>
          </cell>
          <cell r="J68">
            <v>9.1999999999999993</v>
          </cell>
          <cell r="K68">
            <v>7.2</v>
          </cell>
          <cell r="L68">
            <v>7.3</v>
          </cell>
          <cell r="M68">
            <v>7.9</v>
          </cell>
          <cell r="N68">
            <v>6</v>
          </cell>
        </row>
        <row r="72">
          <cell r="C72">
            <v>29</v>
          </cell>
          <cell r="R72" t="str">
            <v>Acompanhar Utilização de Linha na linha de Pizzas.</v>
          </cell>
        </row>
        <row r="73">
          <cell r="D73">
            <v>28.9</v>
          </cell>
          <cell r="E73">
            <v>29.9</v>
          </cell>
          <cell r="F73">
            <v>18.100000000000001</v>
          </cell>
          <cell r="G73">
            <v>24</v>
          </cell>
          <cell r="H73">
            <v>21</v>
          </cell>
          <cell r="I73">
            <v>22.7</v>
          </cell>
          <cell r="J73">
            <v>24.1</v>
          </cell>
          <cell r="K73">
            <v>28.9</v>
          </cell>
          <cell r="L73">
            <v>27.6</v>
          </cell>
          <cell r="M73">
            <v>22.8</v>
          </cell>
          <cell r="N73">
            <v>27.6</v>
          </cell>
        </row>
        <row r="77">
          <cell r="C77">
            <v>15.09</v>
          </cell>
          <cell r="R77" t="str">
            <v>Acompanhar Utilização de Linha na linha de Doces.</v>
          </cell>
        </row>
        <row r="78">
          <cell r="D78">
            <v>15.95</v>
          </cell>
          <cell r="E78">
            <v>10.55</v>
          </cell>
          <cell r="F78">
            <v>6.55</v>
          </cell>
          <cell r="G78">
            <v>8.11</v>
          </cell>
          <cell r="H78">
            <v>7.92</v>
          </cell>
          <cell r="I78">
            <v>7.52</v>
          </cell>
          <cell r="J78">
            <v>10.77</v>
          </cell>
          <cell r="K78">
            <v>9.17</v>
          </cell>
          <cell r="L78">
            <v>12.01</v>
          </cell>
          <cell r="M78">
            <v>16.14</v>
          </cell>
          <cell r="N78">
            <v>14.7</v>
          </cell>
        </row>
        <row r="82">
          <cell r="C82">
            <v>37.950000000000003</v>
          </cell>
          <cell r="R82" t="str">
            <v>Acompanhar Utilização de Linha na linha de Prato Pronto.</v>
          </cell>
        </row>
        <row r="83">
          <cell r="D83">
            <v>32.380000000000003</v>
          </cell>
          <cell r="E83">
            <v>36.33</v>
          </cell>
          <cell r="F83">
            <v>29.55</v>
          </cell>
          <cell r="G83">
            <v>28.41</v>
          </cell>
          <cell r="H83">
            <v>33.479999999999997</v>
          </cell>
          <cell r="I83">
            <v>28.87</v>
          </cell>
          <cell r="J83">
            <v>36.08</v>
          </cell>
          <cell r="K83">
            <v>38.130000000000003</v>
          </cell>
          <cell r="L83">
            <v>39.82</v>
          </cell>
          <cell r="M83">
            <v>39.97</v>
          </cell>
          <cell r="N83">
            <v>38.630000000000003</v>
          </cell>
        </row>
      </sheetData>
      <sheetData sheetId="11" refreshError="1">
        <row r="52">
          <cell r="C52">
            <v>55.35</v>
          </cell>
          <cell r="P52">
            <v>65</v>
          </cell>
          <cell r="R52" t="str">
            <v>Aumentar Adesão e Número de Trabalhos por funcionário na GPI até Dezembro/03.</v>
          </cell>
        </row>
        <row r="53">
          <cell r="D53">
            <v>56.668396471198754</v>
          </cell>
          <cell r="E53">
            <v>57.642149191444972</v>
          </cell>
          <cell r="F53">
            <v>57.842105263157897</v>
          </cell>
          <cell r="G53">
            <v>74.365647364996747</v>
          </cell>
          <cell r="H53">
            <v>74.387096774193552</v>
          </cell>
          <cell r="I53">
            <v>73.732119635890768</v>
          </cell>
          <cell r="J53">
            <v>74.197773411918803</v>
          </cell>
          <cell r="K53">
            <v>74.490466798159105</v>
          </cell>
          <cell r="L53">
            <v>76.677740863787378</v>
          </cell>
          <cell r="M53">
            <v>76.622516556291387</v>
          </cell>
          <cell r="N53">
            <v>76.540755467196817</v>
          </cell>
        </row>
        <row r="57">
          <cell r="R57" t="str">
            <v>Atingir 15 trabalhos de CQS sendo 13 Ver e Agir e 2 PDCA por Grupo.</v>
          </cell>
        </row>
        <row r="58">
          <cell r="D58">
            <v>78.395061728395063</v>
          </cell>
          <cell r="E58">
            <v>78.395061728395063</v>
          </cell>
          <cell r="F58">
            <v>83.35925349922239</v>
          </cell>
          <cell r="G58">
            <v>84.782608695652172</v>
          </cell>
          <cell r="H58">
            <v>82.852807283763269</v>
          </cell>
          <cell r="I58">
            <v>82.175226586102724</v>
          </cell>
          <cell r="J58">
            <v>80.654761904761912</v>
          </cell>
          <cell r="K58">
            <v>79.184861717612804</v>
          </cell>
          <cell r="L58">
            <v>79.682997118155612</v>
          </cell>
          <cell r="M58">
            <v>78.969957081545061</v>
          </cell>
          <cell r="N58">
            <v>79.913294797687868</v>
          </cell>
        </row>
        <row r="62">
          <cell r="C62">
            <v>73.2</v>
          </cell>
          <cell r="P62">
            <v>50</v>
          </cell>
          <cell r="R62" t="str">
            <v>Aumentar Adesão ao CQS para 50% e o Número de Trabalhos para 0,4  por funcionário até Dezembro/03.</v>
          </cell>
        </row>
        <row r="63">
          <cell r="D63">
            <v>27.984595635430036</v>
          </cell>
          <cell r="E63">
            <v>28.185328185328185</v>
          </cell>
          <cell r="F63">
            <v>22.668393782383419</v>
          </cell>
          <cell r="G63">
            <v>47.935779816513765</v>
          </cell>
          <cell r="H63">
            <v>52.413793103448278</v>
          </cell>
          <cell r="I63">
            <v>50.580046403712295</v>
          </cell>
          <cell r="J63">
            <v>55.424528301886788</v>
          </cell>
          <cell r="K63">
            <v>57.816377171215883</v>
          </cell>
          <cell r="L63">
            <v>60.945273631840791</v>
          </cell>
          <cell r="M63">
            <v>61.940298507462686</v>
          </cell>
          <cell r="N63">
            <v>60.294117647058819</v>
          </cell>
        </row>
        <row r="67">
          <cell r="C67">
            <v>73.2</v>
          </cell>
          <cell r="P67">
            <v>76</v>
          </cell>
          <cell r="R67" t="str">
            <v>Aumentar Adesão ao CQS para 76% e o Número de Trabalhos para 8 no PDCA por Grupo até Dezembro/03.</v>
          </cell>
        </row>
        <row r="68">
          <cell r="D68">
            <v>73.2</v>
          </cell>
          <cell r="E68">
            <v>76.829268292682926</v>
          </cell>
          <cell r="F68">
            <v>80</v>
          </cell>
          <cell r="G68">
            <v>84.901531728665205</v>
          </cell>
          <cell r="H68">
            <v>83.114035087719301</v>
          </cell>
          <cell r="I68">
            <v>83.595505617977523</v>
          </cell>
          <cell r="J68">
            <v>82.598607888631093</v>
          </cell>
          <cell r="K68">
            <v>82.598607888631093</v>
          </cell>
          <cell r="L68">
            <v>87.041564792176047</v>
          </cell>
          <cell r="M68">
            <v>87.041564792176047</v>
          </cell>
          <cell r="N68">
            <v>87.041564792176047</v>
          </cell>
        </row>
      </sheetData>
      <sheetData sheetId="12" refreshError="1"/>
      <sheetData sheetId="13" refreshError="1">
        <row r="52">
          <cell r="C52">
            <v>52751.110869999997</v>
          </cell>
          <cell r="P52">
            <v>57264.25</v>
          </cell>
          <cell r="R52" t="str">
            <v>Realizar Gastos Fixos em R$ 57.264 Mil (acumulado ano) conforme Orçamento 2003.</v>
          </cell>
        </row>
        <row r="53">
          <cell r="D53">
            <v>4744.7724988336004</v>
          </cell>
          <cell r="E53">
            <v>9399.7153614971066</v>
          </cell>
          <cell r="F53">
            <v>14036.22836083933</v>
          </cell>
          <cell r="G53">
            <v>18732.085795918283</v>
          </cell>
          <cell r="H53">
            <v>23416.751997969433</v>
          </cell>
          <cell r="I53">
            <v>28218.682139717788</v>
          </cell>
          <cell r="J53">
            <v>32975.387668032585</v>
          </cell>
          <cell r="K53">
            <v>37837.268434517639</v>
          </cell>
          <cell r="L53">
            <v>42641.63749608177</v>
          </cell>
          <cell r="M53">
            <v>47501.975467148368</v>
          </cell>
          <cell r="N53">
            <v>52400.078324486676</v>
          </cell>
          <cell r="O53">
            <v>57264.245079491338</v>
          </cell>
        </row>
        <row r="54">
          <cell r="D54">
            <v>4598.6138799999999</v>
          </cell>
          <cell r="E54">
            <v>9315.7038899999989</v>
          </cell>
          <cell r="F54">
            <v>13739.728179999998</v>
          </cell>
          <cell r="G54">
            <v>18015.590659999998</v>
          </cell>
          <cell r="H54">
            <v>22167.081809999996</v>
          </cell>
          <cell r="I54">
            <v>26315.619849999999</v>
          </cell>
          <cell r="J54">
            <v>30840.802909999999</v>
          </cell>
          <cell r="K54">
            <v>35247.845049999996</v>
          </cell>
          <cell r="L54">
            <v>39733.808689999991</v>
          </cell>
          <cell r="M54">
            <v>44456.631999999998</v>
          </cell>
          <cell r="N54">
            <v>49186.69947</v>
          </cell>
        </row>
        <row r="57">
          <cell r="C57">
            <v>19492.658479999998</v>
          </cell>
          <cell r="P57">
            <v>22576.750908467799</v>
          </cell>
          <cell r="R57" t="str">
            <v>Realizar Gastos Fixos em R$ 22.577 Mil  (Acumulado Ano - Ger. Prod. Ind. e Apoio), conforme orçamento 2003.</v>
          </cell>
        </row>
        <row r="58">
          <cell r="D58">
            <v>1902.0888742827601</v>
          </cell>
          <cell r="E58">
            <v>3749.8888216246896</v>
          </cell>
          <cell r="F58">
            <v>5557.1623769167072</v>
          </cell>
          <cell r="G58">
            <v>7415.9459269839099</v>
          </cell>
          <cell r="H58">
            <v>9233.59261572998</v>
          </cell>
          <cell r="I58">
            <v>11111.561735270399</v>
          </cell>
          <cell r="J58">
            <v>12974.449142009526</v>
          </cell>
          <cell r="K58">
            <v>14885.459327835479</v>
          </cell>
          <cell r="L58">
            <v>16787.346409182959</v>
          </cell>
          <cell r="M58">
            <v>18672.864202434444</v>
          </cell>
          <cell r="N58">
            <v>20617.798684122361</v>
          </cell>
          <cell r="O58">
            <v>22576.750908467777</v>
          </cell>
        </row>
        <row r="59">
          <cell r="D59">
            <v>1771.4378999999999</v>
          </cell>
          <cell r="E59">
            <v>3682.0582299999996</v>
          </cell>
          <cell r="F59">
            <v>5282.4172199999994</v>
          </cell>
          <cell r="G59">
            <v>6840.2268799999993</v>
          </cell>
          <cell r="H59">
            <v>8568.6272799999988</v>
          </cell>
          <cell r="I59">
            <v>10319.118579999998</v>
          </cell>
          <cell r="J59">
            <v>12282.913679999998</v>
          </cell>
          <cell r="K59">
            <v>14127.461789999998</v>
          </cell>
          <cell r="L59">
            <v>16109.602829999998</v>
          </cell>
          <cell r="M59">
            <v>18124.244889999998</v>
          </cell>
          <cell r="N59">
            <v>20069.218409999998</v>
          </cell>
        </row>
        <row r="62">
          <cell r="C62">
            <v>17165.11361</v>
          </cell>
          <cell r="P62">
            <v>17196.633047659358</v>
          </cell>
          <cell r="R62" t="str">
            <v>Realizar Gastos Fixos em R$ 17.197 Mil (Acumulado Ano - Depto. Prod., Apoio e Gerente Massas Margarinas), conforme orçamento 2003.</v>
          </cell>
        </row>
        <row r="63">
          <cell r="D63">
            <v>1429.672621416918</v>
          </cell>
          <cell r="E63">
            <v>2827.1368233601024</v>
          </cell>
          <cell r="F63">
            <v>4250.4187233281709</v>
          </cell>
          <cell r="G63">
            <v>5665.8983061942999</v>
          </cell>
          <cell r="H63">
            <v>7111.5089408140784</v>
          </cell>
          <cell r="I63">
            <v>8593.8640637677527</v>
          </cell>
          <cell r="J63">
            <v>10021.536377778048</v>
          </cell>
          <cell r="K63">
            <v>11481.849548653123</v>
          </cell>
          <cell r="L63">
            <v>12901.797469707093</v>
          </cell>
          <cell r="M63">
            <v>14324.207514547599</v>
          </cell>
          <cell r="N63">
            <v>15781.132552990637</v>
          </cell>
          <cell r="O63">
            <v>17196.633047659358</v>
          </cell>
        </row>
        <row r="64">
          <cell r="D64">
            <v>1452.22767</v>
          </cell>
          <cell r="E64">
            <v>2888.8487</v>
          </cell>
          <cell r="F64">
            <v>4358.5218399999994</v>
          </cell>
          <cell r="G64">
            <v>5616.3320600000006</v>
          </cell>
          <cell r="H64">
            <v>6784.5049900000004</v>
          </cell>
          <cell r="I64">
            <v>7885.8037300000005</v>
          </cell>
          <cell r="J64">
            <v>9152.3853500000005</v>
          </cell>
          <cell r="K64">
            <v>10377.591049999999</v>
          </cell>
          <cell r="L64">
            <v>11544.78544</v>
          </cell>
          <cell r="M64">
            <v>12778.28299</v>
          </cell>
          <cell r="N64">
            <v>14098.006009999999</v>
          </cell>
        </row>
        <row r="67">
          <cell r="C67">
            <v>16093.33878</v>
          </cell>
          <cell r="P67">
            <v>17490.8611233642</v>
          </cell>
          <cell r="R67" t="str">
            <v>Realizar Gastos Fixos em R$ 17.491 Mil (Acumulado Ano - Ger. Prod. Ind., Apoio e Big Foods), conforme orçamento 2003.</v>
          </cell>
        </row>
        <row r="68">
          <cell r="D68">
            <v>1413.0110031339223</v>
          </cell>
          <cell r="E68">
            <v>2822.689716512316</v>
          </cell>
          <cell r="F68">
            <v>4228.6472605944537</v>
          </cell>
          <cell r="G68">
            <v>5650.2415627400778</v>
          </cell>
          <cell r="H68">
            <v>7071.6504414253786</v>
          </cell>
          <cell r="I68">
            <v>8513.2563406796398</v>
          </cell>
          <cell r="J68">
            <v>9979.4021482450134</v>
          </cell>
          <cell r="K68">
            <v>11469.959558029039</v>
          </cell>
          <cell r="L68">
            <v>12952.493617191718</v>
          </cell>
          <cell r="M68">
            <v>14504.903750166326</v>
          </cell>
          <cell r="N68">
            <v>16001.147087373676</v>
          </cell>
          <cell r="O68">
            <v>17490.861123364204</v>
          </cell>
        </row>
        <row r="69">
          <cell r="D69">
            <v>1374.94831</v>
          </cell>
          <cell r="E69">
            <v>2744.7969600000001</v>
          </cell>
          <cell r="F69">
            <v>4098.7891200000004</v>
          </cell>
          <cell r="G69">
            <v>5559.03172</v>
          </cell>
          <cell r="H69">
            <v>6813.9495399999987</v>
          </cell>
          <cell r="I69">
            <v>8110.697540000001</v>
          </cell>
          <cell r="J69">
            <v>9405.5038799999984</v>
          </cell>
          <cell r="K69">
            <v>10742.79221</v>
          </cell>
          <cell r="L69">
            <v>12079.420419999999</v>
          </cell>
          <cell r="M69">
            <v>13554.10412</v>
          </cell>
          <cell r="N69">
            <v>15019.475050000003</v>
          </cell>
        </row>
      </sheetData>
      <sheetData sheetId="14" refreshError="1">
        <row r="52">
          <cell r="R52" t="str">
            <v>Realizar Custo Marginal abaixo do Custo Simulado mensal na GPI.</v>
          </cell>
        </row>
        <row r="53">
          <cell r="D53">
            <v>27675.13996</v>
          </cell>
          <cell r="E53">
            <v>29659.350770000001</v>
          </cell>
          <cell r="F53">
            <v>20608.1842</v>
          </cell>
          <cell r="G53">
            <v>23074.207610000001</v>
          </cell>
          <cell r="H53">
            <v>29964.700430000001</v>
          </cell>
          <cell r="I53">
            <v>26756.807209999999</v>
          </cell>
          <cell r="J53">
            <v>30083.852443489799</v>
          </cell>
          <cell r="K53">
            <v>28421.041401890401</v>
          </cell>
          <cell r="L53">
            <v>32634.87772</v>
          </cell>
          <cell r="M53">
            <v>31246.594030000004</v>
          </cell>
          <cell r="N53">
            <v>29038.325104768861</v>
          </cell>
        </row>
        <row r="54">
          <cell r="D54">
            <v>28029.40724</v>
          </cell>
          <cell r="E54">
            <v>29771.878140000001</v>
          </cell>
          <cell r="F54">
            <v>20744.859380000002</v>
          </cell>
          <cell r="G54">
            <v>23143.795740000001</v>
          </cell>
          <cell r="H54">
            <v>29734.353569999999</v>
          </cell>
          <cell r="I54">
            <v>26659.580440000002</v>
          </cell>
          <cell r="J54">
            <v>29940.767453906901</v>
          </cell>
          <cell r="K54">
            <v>28264.328307591</v>
          </cell>
          <cell r="L54">
            <v>32392.97725</v>
          </cell>
          <cell r="M54">
            <v>30879.490959999999</v>
          </cell>
          <cell r="N54">
            <v>29108.990940656371</v>
          </cell>
        </row>
        <row r="57">
          <cell r="R57" t="str">
            <v>Realizar Custo Marginal abaixo do Custo Simulado mensal na Unidade de Paranaguá.</v>
          </cell>
        </row>
        <row r="58">
          <cell r="D58">
            <v>19232.06884</v>
          </cell>
          <cell r="E58">
            <v>22531.990949999999</v>
          </cell>
          <cell r="F58">
            <v>14302.25837</v>
          </cell>
          <cell r="G58">
            <v>16528.38927</v>
          </cell>
          <cell r="H58">
            <v>23127.090609999999</v>
          </cell>
          <cell r="I58">
            <v>20282.61404</v>
          </cell>
          <cell r="J58">
            <v>22147.5898089318</v>
          </cell>
          <cell r="K58">
            <v>20448.915481687</v>
          </cell>
          <cell r="L58">
            <v>24619.255120000002</v>
          </cell>
          <cell r="M58">
            <v>23247.174270000003</v>
          </cell>
          <cell r="N58">
            <v>21302.373359999998</v>
          </cell>
        </row>
        <row r="59">
          <cell r="D59">
            <v>19477.911080000002</v>
          </cell>
          <cell r="E59">
            <v>22582.007010000001</v>
          </cell>
          <cell r="F59">
            <v>14323.867029999999</v>
          </cell>
          <cell r="G59">
            <v>16579.9182</v>
          </cell>
          <cell r="H59">
            <v>22796.580030000001</v>
          </cell>
          <cell r="I59">
            <v>20223.467860000001</v>
          </cell>
          <cell r="J59">
            <v>22020.886916332001</v>
          </cell>
          <cell r="K59">
            <v>20495.636590457001</v>
          </cell>
          <cell r="L59">
            <v>24644.619200000005</v>
          </cell>
          <cell r="M59">
            <v>23185.233230000002</v>
          </cell>
          <cell r="N59">
            <v>21566.022950000002</v>
          </cell>
        </row>
        <row r="62">
          <cell r="R62" t="str">
            <v>Realizar Custo Marginal abaixo do Custo Simulado mensal na Unidade de Ponta Grossa.</v>
          </cell>
        </row>
        <row r="63">
          <cell r="D63">
            <v>3168.2519900000002</v>
          </cell>
          <cell r="E63">
            <v>2734.0724500000001</v>
          </cell>
          <cell r="F63">
            <v>2128.16327</v>
          </cell>
          <cell r="G63">
            <v>2471.6008499999998</v>
          </cell>
          <cell r="H63">
            <v>2410.5286299999998</v>
          </cell>
          <cell r="I63">
            <v>2463.2973200000001</v>
          </cell>
          <cell r="J63">
            <v>2915.61694142336</v>
          </cell>
          <cell r="K63">
            <v>2845.9778115169001</v>
          </cell>
          <cell r="L63">
            <v>2818.3243400000001</v>
          </cell>
          <cell r="M63">
            <v>2493.2407899999998</v>
          </cell>
          <cell r="N63">
            <v>2697.0726799999998</v>
          </cell>
        </row>
        <row r="64">
          <cell r="D64">
            <v>3176.3687199999999</v>
          </cell>
          <cell r="E64">
            <v>2724.4932600000002</v>
          </cell>
          <cell r="F64">
            <v>2086.0299599999998</v>
          </cell>
          <cell r="G64">
            <v>2403.3786700000001</v>
          </cell>
          <cell r="H64">
            <v>2335.25893</v>
          </cell>
          <cell r="I64">
            <v>2393.95127</v>
          </cell>
          <cell r="J64">
            <v>2854.52926580043</v>
          </cell>
          <cell r="K64">
            <v>2756.6773066076998</v>
          </cell>
          <cell r="L64">
            <v>2748.9811</v>
          </cell>
          <cell r="M64">
            <v>2437.1448899999996</v>
          </cell>
          <cell r="N64">
            <v>2632.89642</v>
          </cell>
        </row>
        <row r="67">
          <cell r="R67" t="str">
            <v>Realizar Custo Marginal abaixo do Custo Simulado mensal na Unidade de São Paulo.</v>
          </cell>
        </row>
        <row r="68">
          <cell r="D68">
            <v>5274.8191299999999</v>
          </cell>
          <cell r="E68">
            <v>4393.28737</v>
          </cell>
          <cell r="F68">
            <v>4177.7625600000001</v>
          </cell>
          <cell r="G68">
            <v>4074.21749</v>
          </cell>
          <cell r="H68">
            <v>4427.0811899999999</v>
          </cell>
          <cell r="I68">
            <v>4010.8958499999999</v>
          </cell>
          <cell r="J68">
            <v>5020.6456931346402</v>
          </cell>
          <cell r="K68">
            <v>5126.1481086864896</v>
          </cell>
          <cell r="L68">
            <v>5197.2982599999996</v>
          </cell>
          <cell r="M68">
            <v>5506.178969999999</v>
          </cell>
          <cell r="N68">
            <v>5038.8790647688611</v>
          </cell>
        </row>
        <row r="69">
          <cell r="D69">
            <v>5375.1274400000002</v>
          </cell>
          <cell r="E69">
            <v>4465.3778700000003</v>
          </cell>
          <cell r="F69">
            <v>4334.9623899999997</v>
          </cell>
          <cell r="G69">
            <v>4160.4988700000004</v>
          </cell>
          <cell r="H69">
            <v>4602.5146100000002</v>
          </cell>
          <cell r="I69">
            <v>4042.16131</v>
          </cell>
          <cell r="J69">
            <v>5065.3512717744197</v>
          </cell>
          <cell r="K69">
            <v>5012.0144105263098</v>
          </cell>
          <cell r="L69">
            <v>4999.3769499999999</v>
          </cell>
          <cell r="M69">
            <v>5257.1128399999989</v>
          </cell>
          <cell r="N69">
            <v>4910.0715706563697</v>
          </cell>
        </row>
      </sheetData>
      <sheetData sheetId="15" refreshError="1">
        <row r="52">
          <cell r="C52">
            <v>91.483333333333334</v>
          </cell>
          <cell r="R52" t="str">
            <v>Acompanhar nota de GMP mensal na GPI.</v>
          </cell>
        </row>
        <row r="53">
          <cell r="D53">
            <v>81.33</v>
          </cell>
          <cell r="E53">
            <v>80</v>
          </cell>
          <cell r="F53">
            <v>79</v>
          </cell>
          <cell r="G53">
            <v>80.33</v>
          </cell>
          <cell r="H53">
            <v>81.67</v>
          </cell>
          <cell r="I53">
            <v>81</v>
          </cell>
          <cell r="J53">
            <v>81.67</v>
          </cell>
          <cell r="K53">
            <v>84</v>
          </cell>
          <cell r="L53">
            <v>85</v>
          </cell>
          <cell r="M53">
            <v>85</v>
          </cell>
          <cell r="N53">
            <v>85</v>
          </cell>
        </row>
        <row r="57">
          <cell r="C57">
            <v>95.66</v>
          </cell>
          <cell r="R57" t="str">
            <v>Acompanhar nota de GMP mensal na Unidade de Paranaguá.</v>
          </cell>
        </row>
        <row r="58">
          <cell r="D58">
            <v>85</v>
          </cell>
          <cell r="E58">
            <v>84</v>
          </cell>
          <cell r="F58">
            <v>82</v>
          </cell>
          <cell r="G58">
            <v>85</v>
          </cell>
          <cell r="H58">
            <v>85</v>
          </cell>
          <cell r="I58">
            <v>85</v>
          </cell>
          <cell r="J58">
            <v>85</v>
          </cell>
          <cell r="K58">
            <v>85</v>
          </cell>
          <cell r="L58">
            <v>85</v>
          </cell>
          <cell r="M58">
            <v>84</v>
          </cell>
          <cell r="N58">
            <v>84</v>
          </cell>
        </row>
        <row r="62">
          <cell r="C62">
            <v>90.46</v>
          </cell>
          <cell r="R62" t="str">
            <v>Acompanhar nota de GMP mensal na Unidade de Ponta Grossa.</v>
          </cell>
        </row>
        <row r="63">
          <cell r="D63">
            <v>75.25</v>
          </cell>
          <cell r="E63">
            <v>74.75</v>
          </cell>
          <cell r="F63">
            <v>74.5</v>
          </cell>
          <cell r="G63">
            <v>73.75</v>
          </cell>
          <cell r="H63">
            <v>74.25</v>
          </cell>
          <cell r="I63">
            <v>73.75</v>
          </cell>
          <cell r="J63">
            <v>77.75</v>
          </cell>
          <cell r="K63">
            <v>80.25</v>
          </cell>
          <cell r="L63">
            <v>79.5</v>
          </cell>
          <cell r="M63">
            <v>80.25</v>
          </cell>
          <cell r="N63">
            <v>81.33</v>
          </cell>
        </row>
        <row r="67">
          <cell r="C67">
            <v>88.33</v>
          </cell>
          <cell r="R67" t="str">
            <v>Acompanhar nota de GMP mensal na Unidade de São Paulo.</v>
          </cell>
        </row>
        <row r="68">
          <cell r="D68">
            <v>84</v>
          </cell>
          <cell r="E68">
            <v>81</v>
          </cell>
          <cell r="F68">
            <v>80</v>
          </cell>
          <cell r="G68">
            <v>82</v>
          </cell>
          <cell r="H68">
            <v>86</v>
          </cell>
          <cell r="I68">
            <v>84</v>
          </cell>
          <cell r="J68">
            <v>82</v>
          </cell>
          <cell r="K68">
            <v>88</v>
          </cell>
          <cell r="L68">
            <v>90</v>
          </cell>
          <cell r="M68">
            <v>91</v>
          </cell>
          <cell r="N68">
            <v>90</v>
          </cell>
        </row>
      </sheetData>
      <sheetData sheetId="16" refreshError="1">
        <row r="52">
          <cell r="C52">
            <v>15.56</v>
          </cell>
          <cell r="R52" t="str">
            <v>Acompanhar Turn Over acumulado na GPI.</v>
          </cell>
        </row>
        <row r="53">
          <cell r="D53">
            <v>0.98</v>
          </cell>
          <cell r="E53">
            <v>2.7466666666666666</v>
          </cell>
          <cell r="F53">
            <v>4.0599999999999996</v>
          </cell>
          <cell r="G53">
            <v>6.2233333333333327</v>
          </cell>
          <cell r="H53">
            <v>6.8533333333333344</v>
          </cell>
          <cell r="I53">
            <v>7.7833333333333323</v>
          </cell>
          <cell r="J53">
            <v>8.9133333333333322</v>
          </cell>
          <cell r="K53">
            <v>9.85</v>
          </cell>
          <cell r="L53">
            <v>10.636666666666668</v>
          </cell>
          <cell r="M53">
            <v>10.633333333333335</v>
          </cell>
          <cell r="N53">
            <v>12.833333333333334</v>
          </cell>
        </row>
        <row r="57">
          <cell r="C57">
            <v>7.38</v>
          </cell>
          <cell r="R57" t="str">
            <v>Acompanhar Turn Over acumulado na Unidade de Paranaguá.</v>
          </cell>
        </row>
        <row r="58">
          <cell r="D58">
            <v>0.31</v>
          </cell>
          <cell r="E58">
            <v>1.24</v>
          </cell>
          <cell r="F58">
            <v>1.87</v>
          </cell>
          <cell r="G58">
            <v>2.48</v>
          </cell>
          <cell r="H58">
            <v>2.76</v>
          </cell>
          <cell r="I58">
            <v>3.22</v>
          </cell>
          <cell r="J58">
            <v>3.47</v>
          </cell>
          <cell r="K58">
            <v>4.3600000000000003</v>
          </cell>
          <cell r="L58">
            <v>4.49</v>
          </cell>
          <cell r="M58">
            <v>5.37</v>
          </cell>
          <cell r="N58">
            <v>7.64</v>
          </cell>
        </row>
        <row r="62">
          <cell r="C62">
            <v>20.5</v>
          </cell>
          <cell r="R62" t="str">
            <v>Acompanhar Turn Over acumulado na Unidade de Ponta Grossa.</v>
          </cell>
        </row>
        <row r="63">
          <cell r="D63">
            <v>1.03</v>
          </cell>
          <cell r="E63">
            <v>2.7</v>
          </cell>
          <cell r="F63">
            <v>3.21</v>
          </cell>
          <cell r="G63">
            <v>3.59</v>
          </cell>
          <cell r="H63">
            <v>4.5</v>
          </cell>
          <cell r="I63">
            <v>6.03</v>
          </cell>
          <cell r="J63">
            <v>8.27</v>
          </cell>
          <cell r="K63">
            <v>9.49</v>
          </cell>
          <cell r="L63">
            <v>10.119999999999999</v>
          </cell>
          <cell r="M63">
            <v>10.88</v>
          </cell>
          <cell r="N63">
            <v>11.46</v>
          </cell>
        </row>
        <row r="67">
          <cell r="C67">
            <v>18.8</v>
          </cell>
          <cell r="R67" t="str">
            <v>Acompanhar Turn Over acumulado na Unidade de São Paulo.</v>
          </cell>
        </row>
        <row r="68">
          <cell r="D68">
            <v>1.6</v>
          </cell>
          <cell r="E68">
            <v>4.3</v>
          </cell>
          <cell r="F68">
            <v>7.1</v>
          </cell>
          <cell r="G68">
            <v>12.6</v>
          </cell>
          <cell r="H68">
            <v>13.3</v>
          </cell>
          <cell r="I68">
            <v>14.1</v>
          </cell>
          <cell r="J68">
            <v>15</v>
          </cell>
          <cell r="K68">
            <v>15.7</v>
          </cell>
          <cell r="L68">
            <v>17.3</v>
          </cell>
          <cell r="M68">
            <v>15.65</v>
          </cell>
          <cell r="N68">
            <v>19.399999999999999</v>
          </cell>
        </row>
      </sheetData>
      <sheetData sheetId="17" refreshError="1">
        <row r="52">
          <cell r="C52">
            <v>40</v>
          </cell>
          <cell r="R52" t="str">
            <v>Reduzir número de acidentes com afastamento acumulado na GPI.</v>
          </cell>
        </row>
        <row r="53">
          <cell r="D53">
            <v>2</v>
          </cell>
          <cell r="E53">
            <v>2</v>
          </cell>
          <cell r="F53">
            <v>3</v>
          </cell>
          <cell r="G53">
            <v>5</v>
          </cell>
          <cell r="H53">
            <v>5</v>
          </cell>
          <cell r="I53">
            <v>9</v>
          </cell>
          <cell r="J53">
            <v>9</v>
          </cell>
          <cell r="K53">
            <v>13</v>
          </cell>
          <cell r="L53">
            <v>15</v>
          </cell>
          <cell r="M53">
            <v>18</v>
          </cell>
          <cell r="N53">
            <v>19</v>
          </cell>
        </row>
        <row r="57">
          <cell r="C57">
            <v>10</v>
          </cell>
          <cell r="R57" t="str">
            <v>Reduzir número de acidentes com afastamento acumulado na Unidade de Paranaguá.</v>
          </cell>
        </row>
        <row r="58">
          <cell r="D58">
            <v>0</v>
          </cell>
          <cell r="E58">
            <v>0</v>
          </cell>
          <cell r="F58">
            <v>1</v>
          </cell>
          <cell r="G58">
            <v>3</v>
          </cell>
          <cell r="H58">
            <v>3</v>
          </cell>
          <cell r="I58">
            <v>7</v>
          </cell>
          <cell r="J58">
            <v>7</v>
          </cell>
          <cell r="K58">
            <v>11</v>
          </cell>
          <cell r="L58">
            <v>11</v>
          </cell>
          <cell r="M58">
            <v>12</v>
          </cell>
          <cell r="N58">
            <v>12</v>
          </cell>
        </row>
        <row r="62">
          <cell r="C62">
            <v>16</v>
          </cell>
          <cell r="R62" t="str">
            <v>Reduzir número de acidentes com afastamento acumulado na Unidade de Ponta Grossa.</v>
          </cell>
        </row>
        <row r="63">
          <cell r="D63">
            <v>2</v>
          </cell>
          <cell r="E63">
            <v>2</v>
          </cell>
          <cell r="F63">
            <v>2</v>
          </cell>
          <cell r="G63">
            <v>2</v>
          </cell>
          <cell r="H63">
            <v>2</v>
          </cell>
          <cell r="I63">
            <v>2</v>
          </cell>
          <cell r="J63">
            <v>2</v>
          </cell>
          <cell r="K63">
            <v>2</v>
          </cell>
          <cell r="L63">
            <v>3</v>
          </cell>
          <cell r="M63">
            <v>3</v>
          </cell>
          <cell r="N63">
            <v>4</v>
          </cell>
        </row>
        <row r="67">
          <cell r="C67">
            <v>14</v>
          </cell>
          <cell r="R67" t="str">
            <v>Reduzir número de acidentes com afastamento acumulado na Unidade de São Paulo.</v>
          </cell>
        </row>
        <row r="68">
          <cell r="D68">
            <v>0</v>
          </cell>
          <cell r="E68">
            <v>0</v>
          </cell>
          <cell r="F68">
            <v>0</v>
          </cell>
          <cell r="G68">
            <v>0</v>
          </cell>
          <cell r="H68">
            <v>0</v>
          </cell>
          <cell r="I68">
            <v>0</v>
          </cell>
          <cell r="J68">
            <v>0</v>
          </cell>
          <cell r="K68">
            <v>0</v>
          </cell>
          <cell r="L68">
            <v>1</v>
          </cell>
          <cell r="M68">
            <v>3</v>
          </cell>
          <cell r="N68">
            <v>3</v>
          </cell>
        </row>
      </sheetData>
      <sheetData sheetId="18" refreshError="1">
        <row r="52">
          <cell r="C52">
            <v>1048.94461</v>
          </cell>
          <cell r="R52" t="str">
            <v>Acompanhar Perdas acumuladas na GPI.</v>
          </cell>
        </row>
        <row r="53">
          <cell r="D53">
            <v>129.91068000000001</v>
          </cell>
          <cell r="E53">
            <v>287.29700999999994</v>
          </cell>
          <cell r="F53">
            <v>379.36387999999994</v>
          </cell>
          <cell r="G53">
            <v>594.96183999999994</v>
          </cell>
          <cell r="H53">
            <v>650.15854999999988</v>
          </cell>
          <cell r="I53">
            <v>673.39062000000001</v>
          </cell>
          <cell r="J53">
            <v>712.46067000000005</v>
          </cell>
          <cell r="K53">
            <v>754.01459999999997</v>
          </cell>
          <cell r="L53">
            <v>774.16732999999999</v>
          </cell>
          <cell r="M53">
            <v>788.09058999999991</v>
          </cell>
          <cell r="N53">
            <v>799.96706999999992</v>
          </cell>
        </row>
        <row r="57">
          <cell r="C57">
            <v>249.24950999999999</v>
          </cell>
          <cell r="R57" t="str">
            <v>Acompanhar Perdas acumuladas na Unidade de Paranaguá.</v>
          </cell>
        </row>
        <row r="58">
          <cell r="D58">
            <v>101.21302</v>
          </cell>
          <cell r="E58">
            <v>207.06116</v>
          </cell>
          <cell r="F58">
            <v>277.44413999999995</v>
          </cell>
          <cell r="G58">
            <v>475.66300999999993</v>
          </cell>
          <cell r="H58">
            <v>488.96469999999994</v>
          </cell>
          <cell r="I58">
            <v>506.46567999999996</v>
          </cell>
          <cell r="J58">
            <v>522.24743000000001</v>
          </cell>
          <cell r="K58">
            <v>522.30916000000002</v>
          </cell>
          <cell r="L58">
            <v>523.726</v>
          </cell>
          <cell r="M58">
            <v>528.19876999999997</v>
          </cell>
          <cell r="N58">
            <v>529.18781999999999</v>
          </cell>
        </row>
        <row r="62">
          <cell r="C62">
            <v>314.47302000000002</v>
          </cell>
          <cell r="R62" t="str">
            <v>Acompanhar Perdas acumuladas na Unidade de Ponta Grossa.</v>
          </cell>
        </row>
        <row r="63">
          <cell r="D63">
            <v>28.697659999999999</v>
          </cell>
          <cell r="E63">
            <v>76.293049999999994</v>
          </cell>
          <cell r="F63">
            <v>85.433139999999995</v>
          </cell>
          <cell r="G63">
            <v>95.283419999999992</v>
          </cell>
          <cell r="H63">
            <v>130.34464</v>
          </cell>
          <cell r="I63">
            <v>135.24189000000001</v>
          </cell>
          <cell r="J63">
            <v>143.68546000000001</v>
          </cell>
          <cell r="K63">
            <v>155.26288</v>
          </cell>
          <cell r="L63">
            <v>164.99853999999999</v>
          </cell>
          <cell r="M63">
            <v>173.09854999999999</v>
          </cell>
          <cell r="N63">
            <v>183.15329</v>
          </cell>
        </row>
        <row r="67">
          <cell r="C67">
            <v>485.22208000000001</v>
          </cell>
          <cell r="R67" t="str">
            <v>Acompanhar Perdas acumuladas na Unidade de São Paulo.</v>
          </cell>
        </row>
        <row r="68">
          <cell r="D68">
            <v>0</v>
          </cell>
          <cell r="E68">
            <v>3.9427999999999996</v>
          </cell>
          <cell r="F68">
            <v>16.486599999999999</v>
          </cell>
          <cell r="G68">
            <v>24.015409999999999</v>
          </cell>
          <cell r="H68">
            <v>30.849209999999999</v>
          </cell>
          <cell r="I68">
            <v>31.683049999999998</v>
          </cell>
          <cell r="J68">
            <v>46.52778</v>
          </cell>
          <cell r="K68">
            <v>76.44256</v>
          </cell>
          <cell r="L68">
            <v>85.442790000000002</v>
          </cell>
          <cell r="M68">
            <v>86.793270000000007</v>
          </cell>
          <cell r="N68">
            <v>87.625960000000006</v>
          </cell>
        </row>
      </sheetData>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ta1"/>
      <sheetName val="Meta2"/>
      <sheetName val="Meta3"/>
      <sheetName val="Meta4"/>
      <sheetName val="Meta5"/>
      <sheetName val="Meta6"/>
      <sheetName val="Meta7"/>
      <sheetName val="Meta7(2)"/>
      <sheetName val="Meta8"/>
      <sheetName val="Meta9"/>
      <sheetName val="Meta10"/>
      <sheetName val="Meta10(2)"/>
      <sheetName val="Meta11"/>
      <sheetName val="Meta12"/>
      <sheetName val="Meta13"/>
      <sheetName val="Meta14"/>
      <sheetName val="Meta15"/>
      <sheetName val="Meta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2">
          <cell r="C52">
            <v>55.35</v>
          </cell>
          <cell r="P52">
            <v>65</v>
          </cell>
          <cell r="R52" t="str">
            <v>Aumentar Adesão e Número de Trabalhos por funcionário na GPI até Dezembro/03.</v>
          </cell>
        </row>
        <row r="53">
          <cell r="D53">
            <v>56.668396471198754</v>
          </cell>
          <cell r="E53">
            <v>57.642149191444972</v>
          </cell>
          <cell r="F53">
            <v>57.842105263157897</v>
          </cell>
          <cell r="G53">
            <v>74.365647364996747</v>
          </cell>
          <cell r="H53">
            <v>74.387096774193552</v>
          </cell>
          <cell r="I53">
            <v>73.732119635890768</v>
          </cell>
          <cell r="J53">
            <v>74.197773411918803</v>
          </cell>
          <cell r="K53">
            <v>74.490466798159105</v>
          </cell>
          <cell r="L53">
            <v>76.677740863787378</v>
          </cell>
          <cell r="M53">
            <v>76.622516556291387</v>
          </cell>
          <cell r="N53">
            <v>76.540755467196817</v>
          </cell>
        </row>
      </sheetData>
      <sheetData sheetId="12" refreshError="1"/>
      <sheetData sheetId="13" refreshError="1">
        <row r="62">
          <cell r="C62">
            <v>17165.11361</v>
          </cell>
          <cell r="P62">
            <v>17196.633047659358</v>
          </cell>
          <cell r="R62" t="str">
            <v>Realizar Gastos Fixos em R$ 17.197 Mil (Acumulado Ano - Depto. Prod., Apoio e Gerente Massas Margarinas), conforme orçamento 2003.</v>
          </cell>
        </row>
        <row r="63">
          <cell r="D63">
            <v>1429.672621416918</v>
          </cell>
          <cell r="E63">
            <v>2827.1368233601024</v>
          </cell>
          <cell r="F63">
            <v>4250.4187233281709</v>
          </cell>
          <cell r="G63">
            <v>5665.8983061942999</v>
          </cell>
          <cell r="H63">
            <v>7111.5089408140784</v>
          </cell>
          <cell r="I63">
            <v>8593.8640637677527</v>
          </cell>
          <cell r="J63">
            <v>10021.536377778048</v>
          </cell>
          <cell r="K63">
            <v>11481.849548653123</v>
          </cell>
          <cell r="L63">
            <v>12901.797469707093</v>
          </cell>
          <cell r="M63">
            <v>14324.207514547599</v>
          </cell>
          <cell r="N63">
            <v>15781.132552990637</v>
          </cell>
          <cell r="O63">
            <v>17196.633047659358</v>
          </cell>
        </row>
        <row r="64">
          <cell r="D64">
            <v>1452.22767</v>
          </cell>
          <cell r="E64">
            <v>2888.8487</v>
          </cell>
          <cell r="F64">
            <v>4358.5218399999994</v>
          </cell>
          <cell r="G64">
            <v>5616.3320600000006</v>
          </cell>
          <cell r="H64">
            <v>6784.5049900000004</v>
          </cell>
          <cell r="I64">
            <v>7885.8037300000005</v>
          </cell>
          <cell r="J64">
            <v>9152.3853500000005</v>
          </cell>
          <cell r="K64">
            <v>10377.591049999999</v>
          </cell>
          <cell r="L64">
            <v>11544.78544</v>
          </cell>
          <cell r="M64">
            <v>12778.28299</v>
          </cell>
          <cell r="N64">
            <v>14098.006009999999</v>
          </cell>
        </row>
      </sheetData>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E"/>
      <sheetName val="Sheet1"/>
      <sheetName val="RECEITA"/>
      <sheetName val="ce"/>
      <sheetName val="CECO"/>
      <sheetName val="Mercado"/>
      <sheetName val="101171"/>
      <sheetName val="RESPOSTA NESTLE"/>
      <sheetName val="Data"/>
      <sheetName val="CDI"/>
      <sheetName val="ELIM_FINANCEIRA"/>
    </sheetNames>
    <sheetDataSet>
      <sheetData sheetId="0" refreshError="1">
        <row r="4">
          <cell r="AR4">
            <v>0</v>
          </cell>
          <cell r="AY4">
            <v>0</v>
          </cell>
          <cell r="BG4">
            <v>0</v>
          </cell>
        </row>
        <row r="5">
          <cell r="AQ5">
            <v>35643</v>
          </cell>
          <cell r="AR5">
            <v>7.4666666666667325E-4</v>
          </cell>
          <cell r="AY5">
            <v>9.2302012183909099E-5</v>
          </cell>
          <cell r="BG5">
            <v>-4.762274704785581E-2</v>
          </cell>
        </row>
        <row r="6">
          <cell r="AQ6">
            <v>35646</v>
          </cell>
          <cell r="AR6">
            <v>1.4905550222221731E-3</v>
          </cell>
          <cell r="AY6">
            <v>9.2302012183909099E-5</v>
          </cell>
          <cell r="BG6">
            <v>-6.6500932256059658E-2</v>
          </cell>
        </row>
        <row r="7">
          <cell r="AQ7">
            <v>35647</v>
          </cell>
          <cell r="AR7">
            <v>2.2349963347887414E-3</v>
          </cell>
          <cell r="AY7">
            <v>8.3071810965495985E-4</v>
          </cell>
          <cell r="BG7">
            <v>-7.4891236793039148E-2</v>
          </cell>
        </row>
        <row r="8">
          <cell r="AQ8">
            <v>35648</v>
          </cell>
          <cell r="AR8">
            <v>2.9766502320764943E-3</v>
          </cell>
          <cell r="AY8">
            <v>1.015322134022556E-3</v>
          </cell>
          <cell r="BG8">
            <v>-2.711311373523928E-2</v>
          </cell>
        </row>
        <row r="9">
          <cell r="AQ9">
            <v>35649</v>
          </cell>
          <cell r="AR9">
            <v>3.722196208749029E-3</v>
          </cell>
          <cell r="AY9">
            <v>1.5691342071257885E-3</v>
          </cell>
          <cell r="BG9">
            <v>-2.7579241765071472E-2</v>
          </cell>
        </row>
        <row r="10">
          <cell r="AQ10">
            <v>35650</v>
          </cell>
        </row>
        <row r="11">
          <cell r="AQ11">
            <v>35653</v>
          </cell>
        </row>
        <row r="12">
          <cell r="AQ12">
            <v>35654</v>
          </cell>
        </row>
        <row r="13">
          <cell r="AQ13">
            <v>35655</v>
          </cell>
        </row>
        <row r="14">
          <cell r="AQ14">
            <v>35656</v>
          </cell>
        </row>
        <row r="15">
          <cell r="AQ15">
            <v>35657</v>
          </cell>
        </row>
        <row r="16">
          <cell r="AQ16">
            <v>35660</v>
          </cell>
        </row>
        <row r="17">
          <cell r="AQ17">
            <v>35661</v>
          </cell>
        </row>
        <row r="18">
          <cell r="AQ18">
            <v>35662</v>
          </cell>
        </row>
        <row r="19">
          <cell r="AQ19">
            <v>35663</v>
          </cell>
        </row>
        <row r="20">
          <cell r="AQ20">
            <v>35664</v>
          </cell>
        </row>
        <row r="21">
          <cell r="AQ21">
            <v>35667</v>
          </cell>
        </row>
        <row r="22">
          <cell r="AQ22">
            <v>35668</v>
          </cell>
        </row>
        <row r="23">
          <cell r="AQ23">
            <v>35669</v>
          </cell>
        </row>
        <row r="24">
          <cell r="AQ24">
            <v>35670</v>
          </cell>
        </row>
        <row r="25">
          <cell r="AQ25">
            <v>35671</v>
          </cell>
        </row>
        <row r="131">
          <cell r="Q131">
            <v>34515</v>
          </cell>
          <cell r="V131">
            <v>100</v>
          </cell>
          <cell r="W131">
            <v>100</v>
          </cell>
          <cell r="X131">
            <v>107.08333333333333</v>
          </cell>
        </row>
        <row r="132">
          <cell r="B132">
            <v>34519</v>
          </cell>
          <cell r="C132">
            <v>34519</v>
          </cell>
          <cell r="E132">
            <v>1.0039800000000001</v>
          </cell>
          <cell r="H132">
            <v>0.94</v>
          </cell>
          <cell r="Q132">
            <v>34519</v>
          </cell>
          <cell r="V132">
            <v>101.77536231884056</v>
          </cell>
          <cell r="W132">
            <v>100.36366666666669</v>
          </cell>
          <cell r="X132">
            <v>107.08333333333333</v>
          </cell>
        </row>
        <row r="133">
          <cell r="B133">
            <v>6</v>
          </cell>
          <cell r="C133">
            <v>34520</v>
          </cell>
          <cell r="E133">
            <v>1.0079925734000001</v>
          </cell>
          <cell r="H133">
            <v>0.93200000000000005</v>
          </cell>
          <cell r="Q133">
            <v>34520</v>
          </cell>
          <cell r="V133">
            <v>101.77536231884056</v>
          </cell>
          <cell r="W133">
            <v>100.76311406000004</v>
          </cell>
          <cell r="X133">
            <v>107.08333333333333</v>
          </cell>
        </row>
        <row r="134">
          <cell r="C134">
            <v>34521</v>
          </cell>
          <cell r="E134">
            <v>1.0120245436936002</v>
          </cell>
          <cell r="H134">
            <v>0.91500000000000004</v>
          </cell>
          <cell r="Q134">
            <v>34521</v>
          </cell>
          <cell r="V134">
            <v>101.77536231884056</v>
          </cell>
          <cell r="W134">
            <v>101.16583063919316</v>
          </cell>
          <cell r="X134">
            <v>107.08333333333333</v>
          </cell>
        </row>
        <row r="135">
          <cell r="C135">
            <v>34522</v>
          </cell>
          <cell r="E135">
            <v>1.0160422811320637</v>
          </cell>
          <cell r="H135">
            <v>0.91</v>
          </cell>
          <cell r="Q135">
            <v>34522</v>
          </cell>
          <cell r="V135">
            <v>101.77536231884056</v>
          </cell>
          <cell r="W135">
            <v>101.57049396174995</v>
          </cell>
          <cell r="X135">
            <v>107.08333333333333</v>
          </cell>
        </row>
        <row r="136">
          <cell r="C136">
            <v>34523</v>
          </cell>
          <cell r="E136">
            <v>1.0199946856056674</v>
          </cell>
          <cell r="H136">
            <v>0.92</v>
          </cell>
          <cell r="Q136">
            <v>34523</v>
          </cell>
          <cell r="V136">
            <v>101.77536231884056</v>
          </cell>
          <cell r="W136">
            <v>101.9737288227781</v>
          </cell>
          <cell r="X136">
            <v>107.08333333333333</v>
          </cell>
        </row>
        <row r="137">
          <cell r="C137">
            <v>34526</v>
          </cell>
          <cell r="E137">
            <v>1.0238264656412592</v>
          </cell>
          <cell r="H137">
            <v>0.92500000000000004</v>
          </cell>
          <cell r="Q137">
            <v>34526</v>
          </cell>
          <cell r="V137">
            <v>101.77536231884056</v>
          </cell>
          <cell r="W137">
            <v>102.37040662789869</v>
          </cell>
          <cell r="X137">
            <v>107.08333333333333</v>
          </cell>
        </row>
        <row r="138">
          <cell r="C138">
            <v>34527</v>
          </cell>
          <cell r="E138">
            <v>1.0277170062106959</v>
          </cell>
          <cell r="H138">
            <v>0.92</v>
          </cell>
          <cell r="Q138">
            <v>34527</v>
          </cell>
          <cell r="V138">
            <v>101.77536231884056</v>
          </cell>
          <cell r="W138">
            <v>102.75497812213081</v>
          </cell>
          <cell r="X138">
            <v>107.08333333333333</v>
          </cell>
        </row>
        <row r="139">
          <cell r="C139">
            <v>34528</v>
          </cell>
          <cell r="E139">
            <v>1.0316257565576508</v>
          </cell>
          <cell r="H139">
            <v>0.92</v>
          </cell>
          <cell r="Q139">
            <v>34528</v>
          </cell>
          <cell r="V139">
            <v>101.77536231884056</v>
          </cell>
          <cell r="W139">
            <v>103.1454470389949</v>
          </cell>
          <cell r="X139">
            <v>107.08333333333333</v>
          </cell>
        </row>
        <row r="140">
          <cell r="C140">
            <v>34529</v>
          </cell>
          <cell r="E140">
            <v>1.03549091439222</v>
          </cell>
          <cell r="H140">
            <v>0.92500000000000004</v>
          </cell>
          <cell r="Q140">
            <v>34529</v>
          </cell>
          <cell r="V140">
            <v>101.77536231884056</v>
          </cell>
          <cell r="W140">
            <v>103.53774355589988</v>
          </cell>
          <cell r="X140">
            <v>107.08333333333333</v>
          </cell>
        </row>
        <row r="141">
          <cell r="B141">
            <v>34530</v>
          </cell>
          <cell r="C141">
            <v>34530</v>
          </cell>
          <cell r="E141">
            <v>1.0390391965922039</v>
          </cell>
          <cell r="H141">
            <v>0.93500000000000005</v>
          </cell>
          <cell r="Q141">
            <v>34530</v>
          </cell>
          <cell r="V141">
            <v>101.77536231884056</v>
          </cell>
          <cell r="W141">
            <v>103.92566496842264</v>
          </cell>
          <cell r="X141">
            <v>107.08333333333333</v>
          </cell>
        </row>
        <row r="142">
          <cell r="C142">
            <v>34533</v>
          </cell>
          <cell r="E142">
            <v>1.0424922701888786</v>
          </cell>
          <cell r="H142">
            <v>0.93500000000000005</v>
          </cell>
          <cell r="Q142">
            <v>34533</v>
          </cell>
          <cell r="V142">
            <v>101.77536231884056</v>
          </cell>
          <cell r="W142">
            <v>104.2817835803811</v>
          </cell>
          <cell r="X142">
            <v>107.08333333333333</v>
          </cell>
        </row>
        <row r="143">
          <cell r="C143">
            <v>34534</v>
          </cell>
          <cell r="E143">
            <v>1.046012419087883</v>
          </cell>
          <cell r="H143">
            <v>0.93100000000000005</v>
          </cell>
          <cell r="Q143">
            <v>34534</v>
          </cell>
          <cell r="V143">
            <v>101.77536231884056</v>
          </cell>
          <cell r="W143">
            <v>104.62834670781324</v>
          </cell>
          <cell r="X143">
            <v>107.08333333333333</v>
          </cell>
        </row>
        <row r="144">
          <cell r="C144">
            <v>34535</v>
          </cell>
          <cell r="E144">
            <v>1.0495200473998911</v>
          </cell>
          <cell r="H144">
            <v>0.93200000000000005</v>
          </cell>
          <cell r="Q144">
            <v>34535</v>
          </cell>
          <cell r="V144">
            <v>101.77536231884056</v>
          </cell>
          <cell r="W144">
            <v>104.98164175852993</v>
          </cell>
          <cell r="X144">
            <v>107.08333333333333</v>
          </cell>
        </row>
        <row r="145">
          <cell r="C145">
            <v>34536</v>
          </cell>
          <cell r="E145">
            <v>1.0524202211308726</v>
          </cell>
          <cell r="H145">
            <v>0.93200000000000005</v>
          </cell>
          <cell r="Q145">
            <v>34536</v>
          </cell>
          <cell r="V145">
            <v>101.77536231884056</v>
          </cell>
          <cell r="W145">
            <v>105.33368019722687</v>
          </cell>
          <cell r="X145">
            <v>107.08333333333333</v>
          </cell>
        </row>
        <row r="146">
          <cell r="C146">
            <v>34537</v>
          </cell>
          <cell r="E146">
            <v>1.0549249812571642</v>
          </cell>
          <cell r="H146">
            <v>0.93500000000000005</v>
          </cell>
          <cell r="Q146">
            <v>34537</v>
          </cell>
          <cell r="V146">
            <v>101.77536231884056</v>
          </cell>
          <cell r="W146">
            <v>105.62475226683853</v>
          </cell>
          <cell r="X146">
            <v>107.08333333333333</v>
          </cell>
        </row>
        <row r="147">
          <cell r="C147">
            <v>34540</v>
          </cell>
          <cell r="E147">
            <v>1.0575095474612444</v>
          </cell>
          <cell r="H147">
            <v>0.93600000000000005</v>
          </cell>
          <cell r="Q147">
            <v>34540</v>
          </cell>
          <cell r="V147">
            <v>102.60869565217391</v>
          </cell>
          <cell r="W147">
            <v>105.87613917723361</v>
          </cell>
          <cell r="X147">
            <v>107.08333333333333</v>
          </cell>
        </row>
        <row r="148">
          <cell r="C148">
            <v>34541</v>
          </cell>
          <cell r="E148">
            <v>1.0599841198023037</v>
          </cell>
          <cell r="H148">
            <v>0.93400000000000005</v>
          </cell>
          <cell r="Q148">
            <v>34541</v>
          </cell>
          <cell r="V148">
            <v>103.44202898550724</v>
          </cell>
          <cell r="W148">
            <v>106.13553571821784</v>
          </cell>
          <cell r="X148">
            <v>107.08333333333333</v>
          </cell>
        </row>
        <row r="149">
          <cell r="C149">
            <v>34542</v>
          </cell>
          <cell r="E149">
            <v>1.0625846141762187</v>
          </cell>
          <cell r="H149">
            <v>0.93600000000000005</v>
          </cell>
          <cell r="Q149">
            <v>34542</v>
          </cell>
          <cell r="V149">
            <v>104.29347826086956</v>
          </cell>
          <cell r="W149">
            <v>106.38389287179847</v>
          </cell>
          <cell r="X149">
            <v>107.08333333333333</v>
          </cell>
        </row>
        <row r="150">
          <cell r="C150">
            <v>34543</v>
          </cell>
          <cell r="E150">
            <v>1.0648124999172748</v>
          </cell>
          <cell r="H150">
            <v>0.94</v>
          </cell>
          <cell r="Q150">
            <v>34543</v>
          </cell>
          <cell r="V150">
            <v>105.14492753623189</v>
          </cell>
          <cell r="W150">
            <v>106.64488802231062</v>
          </cell>
          <cell r="X150">
            <v>107.08333333333333</v>
          </cell>
        </row>
        <row r="151">
          <cell r="B151">
            <v>34544</v>
          </cell>
          <cell r="C151">
            <v>34544</v>
          </cell>
          <cell r="E151">
            <v>1.0667646561671231</v>
          </cell>
          <cell r="H151">
            <v>0.94</v>
          </cell>
          <cell r="Q151">
            <v>34544</v>
          </cell>
          <cell r="V151">
            <v>106.10507246376811</v>
          </cell>
          <cell r="W151">
            <v>106.8684868041974</v>
          </cell>
          <cell r="X151">
            <v>107.08333333333333</v>
          </cell>
        </row>
        <row r="152">
          <cell r="B152">
            <v>1.0416000000000001</v>
          </cell>
          <cell r="H152">
            <v>0.93200000000000005</v>
          </cell>
          <cell r="Q152">
            <v>34547</v>
          </cell>
          <cell r="X152">
            <v>107.08333333333333</v>
          </cell>
        </row>
        <row r="153">
          <cell r="H153">
            <v>0.91900000000000004</v>
          </cell>
        </row>
        <row r="154">
          <cell r="H154">
            <v>0.91</v>
          </cell>
        </row>
        <row r="155">
          <cell r="H155">
            <v>0.91</v>
          </cell>
        </row>
        <row r="156">
          <cell r="H156">
            <v>0.91200000000000003</v>
          </cell>
        </row>
        <row r="157">
          <cell r="H157">
            <v>0.90600000000000003</v>
          </cell>
        </row>
        <row r="158">
          <cell r="H158">
            <v>0.89100000000000001</v>
          </cell>
        </row>
        <row r="159">
          <cell r="H159">
            <v>0.89200000000000002</v>
          </cell>
        </row>
        <row r="160">
          <cell r="H160">
            <v>0.89400000000000002</v>
          </cell>
        </row>
        <row r="161">
          <cell r="H161">
            <v>0.90600000000000003</v>
          </cell>
        </row>
        <row r="162">
          <cell r="B162">
            <v>34561</v>
          </cell>
          <cell r="H162">
            <v>0.89400000000000002</v>
          </cell>
        </row>
        <row r="163">
          <cell r="H163">
            <v>0.89600000000000002</v>
          </cell>
        </row>
        <row r="164">
          <cell r="H164">
            <v>0.90100000000000002</v>
          </cell>
        </row>
        <row r="165">
          <cell r="H165">
            <v>0.89700000000000002</v>
          </cell>
        </row>
        <row r="166">
          <cell r="H166">
            <v>0.89400000000000002</v>
          </cell>
        </row>
        <row r="167">
          <cell r="H167">
            <v>0.88700000000000001</v>
          </cell>
        </row>
        <row r="168">
          <cell r="H168">
            <v>0.88800000000000001</v>
          </cell>
        </row>
        <row r="169">
          <cell r="H169">
            <v>0.88400000000000001</v>
          </cell>
        </row>
        <row r="170">
          <cell r="H170">
            <v>0.88800000000000001</v>
          </cell>
        </row>
        <row r="171">
          <cell r="H171">
            <v>0.88600000000000001</v>
          </cell>
        </row>
        <row r="172">
          <cell r="H172">
            <v>0.89600000000000002</v>
          </cell>
        </row>
        <row r="173">
          <cell r="H173">
            <v>0.88700000000000001</v>
          </cell>
        </row>
        <row r="174">
          <cell r="B174">
            <v>34577</v>
          </cell>
          <cell r="H174">
            <v>0.89</v>
          </cell>
        </row>
        <row r="175">
          <cell r="B175">
            <v>1.0383</v>
          </cell>
          <cell r="H175">
            <v>0.88500000000000001</v>
          </cell>
        </row>
        <row r="176">
          <cell r="H176">
            <v>0.88700000000000001</v>
          </cell>
        </row>
        <row r="177">
          <cell r="H177">
            <v>0.89200000000000002</v>
          </cell>
        </row>
        <row r="178">
          <cell r="H178">
            <v>0.88600000000000001</v>
          </cell>
        </row>
        <row r="179">
          <cell r="H179">
            <v>0.88100000000000001</v>
          </cell>
        </row>
        <row r="180">
          <cell r="H180">
            <v>0.872</v>
          </cell>
        </row>
        <row r="181">
          <cell r="H181">
            <v>0.85099999999999998</v>
          </cell>
        </row>
        <row r="182">
          <cell r="H182">
            <v>0.86</v>
          </cell>
        </row>
        <row r="183">
          <cell r="H183">
            <v>0.85499999999999998</v>
          </cell>
        </row>
        <row r="184">
          <cell r="B184">
            <v>34592</v>
          </cell>
          <cell r="H184">
            <v>0.85699999999999998</v>
          </cell>
        </row>
        <row r="185">
          <cell r="H185">
            <v>0.85699999999999998</v>
          </cell>
        </row>
        <row r="186">
          <cell r="H186">
            <v>0.85399999999999998</v>
          </cell>
        </row>
        <row r="187">
          <cell r="H187">
            <v>0.85399999999999998</v>
          </cell>
        </row>
        <row r="188">
          <cell r="H188">
            <v>0.85699999999999998</v>
          </cell>
        </row>
        <row r="189">
          <cell r="H189">
            <v>0.85499999999999998</v>
          </cell>
        </row>
        <row r="190">
          <cell r="H190">
            <v>0.85699999999999998</v>
          </cell>
        </row>
        <row r="191">
          <cell r="H191">
            <v>0.86199999999999999</v>
          </cell>
        </row>
        <row r="192">
          <cell r="H192">
            <v>0.86799999999999999</v>
          </cell>
        </row>
        <row r="193">
          <cell r="H193">
            <v>0.86199999999999999</v>
          </cell>
        </row>
        <row r="194">
          <cell r="H194">
            <v>0.86099999999999999</v>
          </cell>
        </row>
        <row r="195">
          <cell r="B195">
            <v>34607</v>
          </cell>
          <cell r="H195">
            <v>0.85299999999999998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ta1"/>
      <sheetName val="Meta2"/>
      <sheetName val="Meta3"/>
      <sheetName val="Meta4"/>
      <sheetName val="Meta5"/>
      <sheetName val="Meta6"/>
      <sheetName val="Meta7"/>
      <sheetName val="Meta7(2)"/>
      <sheetName val="Meta8"/>
      <sheetName val="Meta9"/>
      <sheetName val="Meta10"/>
      <sheetName val="Meta10(2)"/>
      <sheetName val="Meta11"/>
      <sheetName val="Meta12"/>
      <sheetName val="Meta13"/>
      <sheetName val="Meta14"/>
      <sheetName val="Meta15"/>
      <sheetName val="Meta16"/>
      <sheetName val="Meta7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row r="62">
          <cell r="C62">
            <v>20.5</v>
          </cell>
          <cell r="R62" t="str">
            <v>Acompanhar Turn Over acumulado na Unidade de Ponta Grossa.</v>
          </cell>
        </row>
        <row r="63">
          <cell r="D63">
            <v>1.03</v>
          </cell>
          <cell r="E63">
            <v>2.7</v>
          </cell>
          <cell r="F63">
            <v>3.21</v>
          </cell>
          <cell r="G63">
            <v>3.59</v>
          </cell>
          <cell r="H63">
            <v>4.5</v>
          </cell>
          <cell r="I63">
            <v>6.03</v>
          </cell>
          <cell r="J63">
            <v>8.27</v>
          </cell>
          <cell r="K63">
            <v>9.49</v>
          </cell>
          <cell r="L63">
            <v>10.119999999999999</v>
          </cell>
          <cell r="M63">
            <v>10.88</v>
          </cell>
          <cell r="N63">
            <v>11.46</v>
          </cell>
        </row>
      </sheetData>
      <sheetData sheetId="17" refreshError="1"/>
      <sheetData sheetId="18" refreshError="1"/>
      <sheetData sheetId="1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sheetName val="premi96"/>
      <sheetName val="prebdg97"/>
      <sheetName val="mese"/>
      <sheetName val="C"/>
      <sheetName val="B"/>
      <sheetName val="A"/>
      <sheetName val="pr_emessi"/>
      <sheetName val="premi_bdg_fcst"/>
      <sheetName val="comgest"/>
      <sheetName val="comgest_den"/>
      <sheetName val="PRE_COMP"/>
      <sheetName val="MENS_RPR"/>
      <sheetName val="n_cons"/>
      <sheetName val="BASE (2)"/>
      <sheetName val="Peso áreas e CPs"/>
      <sheetName val="ELIMINAÇÕES"/>
      <sheetName val="E2.1-PCLD ANEEL 06-2006"/>
      <sheetName val="RIS_TECNICHE"/>
      <sheetName val="ANEEL"/>
      <sheetName val="PÇO"/>
      <sheetName val="SCG"/>
      <sheetName val="Infl"/>
      <sheetName val="Balancete"/>
      <sheetName val="DISCOUNTS DDP"/>
      <sheetName val="Peso Liq."/>
      <sheetName val="E2_1_PCLD ANEEL 06_2006"/>
      <sheetName val="NVision Detail"/>
      <sheetName val="Parcelamento_II_IPI"/>
      <sheetName val="Instituicoes2001_LP"/>
      <sheetName val="Parameters"/>
      <sheetName val="2004"/>
      <sheetName val="TABELLEN"/>
      <sheetName val="WORDTABLE"/>
      <sheetName val="DADOS"/>
      <sheetName val="RESIDUAL"/>
      <sheetName val="Period Week Lookup"/>
      <sheetName val="CDI"/>
      <sheetName val="Sch9  Guarantees"/>
      <sheetName val="MOD 7 SIN"/>
      <sheetName val="P-CLOSED"/>
      <sheetName val="vinc"/>
      <sheetName val="INDICES"/>
      <sheetName val="Tela"/>
      <sheetName val="Deckblatt"/>
      <sheetName val="DATA WP"/>
      <sheetName val="INSSSTERCEIROS"/>
      <sheetName val="GERREAL"/>
      <sheetName val="Macro_2003"/>
      <sheetName val="PACU"/>
      <sheetName val="PH"/>
      <sheetName val="PHReex"/>
      <sheetName val="RAcu"/>
      <sheetName val="RH"/>
      <sheetName val="RRex"/>
      <sheetName val="MATERIAIS - BRG"/>
      <sheetName val="F5 - Saldo final Inventário"/>
      <sheetName val="Sheet1"/>
      <sheetName val="ROs (12)"/>
      <sheetName val="Selic"/>
      <sheetName val="ACT Input (2)"/>
      <sheetName val="BASE"/>
      <sheetName val="CECO"/>
      <sheetName val="FORN"/>
      <sheetName val="p&amp;l1298"/>
      <sheetName val="BASE_(2)"/>
      <sheetName val="Peso_áreas_e_CPs"/>
      <sheetName val="E2_1-PCLD_ANEEL_06-2006"/>
      <sheetName val="Peso_Liq_"/>
      <sheetName val="E2_1_PCLD_ANEEL_06_2006"/>
      <sheetName val="DATA_WP"/>
      <sheetName val="DISCOUNTS_DDP"/>
      <sheetName val="MATERIAIS_-_BRG"/>
      <sheetName val="F5_-_Saldo_final_Inventário"/>
      <sheetName val="Period_Week_Lookup"/>
      <sheetName val="NVision_Detail"/>
      <sheetName val="Sch9__Guarantees"/>
      <sheetName val="ROs_(12)"/>
      <sheetName val="ACT_Input_(2)"/>
      <sheetName val=" PAT"/>
      <sheetName val="Capa"/>
      <sheetName val="p.5"/>
      <sheetName val="M2 - Analise MtM"/>
      <sheetName val="P_Par"/>
      <sheetName val="P_Prt"/>
      <sheetName val="CUSTO-0702"/>
      <sheetName val="FD 3 - Provisão OS  "/>
      <sheetName val="tar. media"/>
      <sheetName val="POCPAS"/>
      <sheetName val="INFO"/>
      <sheetName val="0201"/>
      <sheetName val="BASE_(2)1"/>
      <sheetName val="E2_1-PCLD_ANEEL_06-20061"/>
      <sheetName val="Peso_áreas_e_CPs1"/>
      <sheetName val="Peso_Liq_1"/>
      <sheetName val="E2_1_PCLD_ANEEL_06_20061"/>
      <sheetName val="DISCOUNTS_DDP1"/>
      <sheetName val="NVision_Detail1"/>
      <sheetName val="Period_Week_Lookup1"/>
      <sheetName val="Sch9__Guarantees1"/>
      <sheetName val="DATA_WP1"/>
      <sheetName val="MATERIAIS_-_BRG1"/>
      <sheetName val="F5_-_Saldo_final_Inventário1"/>
      <sheetName val="ROs_(12)1"/>
      <sheetName val="ACT_Input_(2)1"/>
      <sheetName val="MOD_7_SIN"/>
      <sheetName val="_PAT"/>
      <sheetName val="p_5"/>
      <sheetName val="M2_-_Analise_MtM"/>
      <sheetName val="den96"/>
      <sheetName val="Consolidado"/>
      <sheetName val="Control Sheet"/>
      <sheetName val="Res.Autor.Motivo"/>
      <sheetName val="Res.Devolv.Motivo"/>
      <sheetName val="OUVE"/>
      <sheetName val="Base Fiscal Cruzada"/>
      <sheetName val="tab1"/>
      <sheetName val="E 1.2 - Teste de VC"/>
      <sheetName val="Start"/>
      <sheetName val="Tab.Translate"/>
      <sheetName val="ABRIL 2000"/>
      <sheetName val="WWINVQ297"/>
      <sheetName val="#REF"/>
      <sheetName val="PRE0502"/>
      <sheetName val="Combo"/>
      <sheetName val="SERIES CDI E PTAX"/>
      <sheetName val="Macro"/>
      <sheetName val="MOD_7_SIN1"/>
      <sheetName val="tar__media"/>
      <sheetName val="Control_Sheet"/>
      <sheetName val="FD_3_-_Provisão_OS__"/>
      <sheetName val="Res_Autor_Motivo"/>
      <sheetName val="Res_Devolv_Motivo"/>
      <sheetName val="Base_Fiscal_Cruzada"/>
      <sheetName val="Correção"/>
      <sheetName val="DIVIN_ARAXA"/>
      <sheetName val="ce99"/>
      <sheetName val="Kontensalden"/>
      <sheetName val="Gráfico"/>
      <sheetName val="BASE_(2)2"/>
      <sheetName val="Peso_áreas_e_CPs2"/>
      <sheetName val="E2_1-PCLD_ANEEL_06-20062"/>
      <sheetName val="Peso_Liq_2"/>
      <sheetName val="E2_1_PCLD_ANEEL_06_20062"/>
      <sheetName val="DISCOUNTS_DDP2"/>
      <sheetName val="Period_Week_Lookup2"/>
      <sheetName val="NVision_Detail2"/>
      <sheetName val="Sch9__Guarantees2"/>
      <sheetName val="DATA_WP2"/>
      <sheetName val="MATERIAIS_-_BRG2"/>
      <sheetName val="F5_-_Saldo_final_Inventário2"/>
      <sheetName val="ROs_(12)2"/>
      <sheetName val="ACT_Input_(2)2"/>
      <sheetName val="_PAT1"/>
      <sheetName val="p_51"/>
      <sheetName val="M2_-_Analise_MtM1"/>
      <sheetName val="tar__media1"/>
      <sheetName val="BASE_(2)3"/>
      <sheetName val="Peso_áreas_e_CPs3"/>
      <sheetName val="E2_1-PCLD_ANEEL_06-20063"/>
      <sheetName val="Peso_Liq_3"/>
      <sheetName val="E2_1_PCLD_ANEEL_06_20063"/>
      <sheetName val="DISCOUNTS_DDP3"/>
      <sheetName val="Period_Week_Lookup3"/>
      <sheetName val="NVision_Detail3"/>
      <sheetName val="Sch9__Guarantees3"/>
      <sheetName val="DATA_WP3"/>
      <sheetName val="MATERIAIS_-_BRG3"/>
      <sheetName val="F5_-_Saldo_final_Inventário3"/>
      <sheetName val="ROs_(12)3"/>
      <sheetName val="ACT_Input_(2)3"/>
      <sheetName val="MOD_7_SIN2"/>
      <sheetName val="_PAT2"/>
      <sheetName val="p_52"/>
      <sheetName val="M2_-_Analise_MtM2"/>
      <sheetName val="tar__media2"/>
      <sheetName val="PROTEUS"/>
      <sheetName val="Tabelas"/>
      <sheetName val="Bal032002"/>
      <sheetName val="Balanço de Abertura"/>
      <sheetName val="Parameter"/>
      <sheetName val="Lexikon"/>
      <sheetName val="relação"/>
      <sheetName val="Parâmetros"/>
      <sheetName val=""/>
      <sheetName val="3 B"/>
      <sheetName val="Aj. Sazon. N. Recor"/>
      <sheetName val="INTELSAT"/>
      <sheetName val="BASE_(2)4"/>
      <sheetName val="Peso_áreas_e_CPs4"/>
      <sheetName val="E2_1-PCLD_ANEEL_06-20064"/>
      <sheetName val="Peso_Liq_4"/>
      <sheetName val="DISCOUNTS_DDP4"/>
      <sheetName val="E2_1_PCLD_ANEEL_06_20064"/>
      <sheetName val="NVision_Detail4"/>
      <sheetName val="Sch9__Guarantees4"/>
      <sheetName val="Period_Week_Lookup4"/>
      <sheetName val="MOD_7_SIN3"/>
      <sheetName val="_PAT3"/>
      <sheetName val="p_53"/>
      <sheetName val="M2_-_Analise_MtM3"/>
      <sheetName val="DATA_WP4"/>
      <sheetName val="MATERIAIS_-_BRG4"/>
      <sheetName val="F5_-_Saldo_final_Inventário4"/>
      <sheetName val="ROs_(12)4"/>
      <sheetName val="ACT_Input_(2)4"/>
      <sheetName val="FD_3_-_Provisão_OS__1"/>
      <sheetName val="Control_Sheet1"/>
      <sheetName val="tar__media3"/>
      <sheetName val="Res_Autor_Motivo1"/>
      <sheetName val="Res_Devolv_Motivo1"/>
      <sheetName val="Base_Fiscal_Cruzada1"/>
      <sheetName val="E_1_2_-_Teste_de_VC"/>
      <sheetName val="Tab_Translate"/>
      <sheetName val="SERIES_CDI_E_PTAX"/>
      <sheetName val="ABRIL_2000"/>
      <sheetName val="XREF"/>
      <sheetName val="Lead"/>
      <sheetName val="Links"/>
      <sheetName val="ñ faturado"/>
      <sheetName val="Spot"/>
      <sheetName val="Taxes"/>
      <sheetName val="Subtotal Dia"/>
      <sheetName val="PLANT MAINT -  OPER.COST"/>
      <sheetName val="fut_jurosanual"/>
      <sheetName val="fut_juros"/>
      <sheetName val="Swaps"/>
      <sheetName val="fut_dolar"/>
      <sheetName val="ARACATI - CE"/>
      <sheetName val="PERMUTA "/>
      <sheetName val="CETIP"/>
      <sheetName val="Art96.IV.RIP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oio_Grafico"/>
      <sheetName val="Itens de Verificação"/>
      <sheetName val="Tabela"/>
      <sheetName val="Relato de Anomalia"/>
    </sheetNames>
    <sheetDataSet>
      <sheetData sheetId="0" refreshError="1"/>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o de Preenchimento"/>
      <sheetName val="1. Informações Básicas"/>
      <sheetName val="2. Frequëncia das Atividades"/>
      <sheetName val="3. Materiais"/>
      <sheetName val="Plan2"/>
    </sheetNames>
    <sheetDataSet>
      <sheetData sheetId="0"/>
      <sheetData sheetId="1"/>
      <sheetData sheetId="2"/>
      <sheetData sheetId="3"/>
      <sheetData sheetId="4">
        <row r="3">
          <cell r="B3" t="str">
            <v>Botucatu - SP</v>
          </cell>
        </row>
        <row r="4">
          <cell r="B4" t="str">
            <v>Uberaba - MG</v>
          </cell>
        </row>
        <row r="5">
          <cell r="B5" t="str">
            <v>Louças Ideal Jundiaí - SP</v>
          </cell>
        </row>
        <row r="6">
          <cell r="B6" t="str">
            <v>Eng. Jundiaí -SP</v>
          </cell>
        </row>
        <row r="7">
          <cell r="B7" t="str">
            <v>Jundiaí -SP</v>
          </cell>
        </row>
        <row r="8">
          <cell r="B8" t="str">
            <v>Escritório Central</v>
          </cell>
        </row>
        <row r="9">
          <cell r="B9" t="str">
            <v>Show Room</v>
          </cell>
        </row>
        <row r="10">
          <cell r="B10" t="str">
            <v>Metais Sanitários</v>
          </cell>
        </row>
        <row r="11">
          <cell r="B11" t="str">
            <v>Itapetininga-SP</v>
          </cell>
        </row>
        <row r="12">
          <cell r="B12" t="str">
            <v>Agudos -SP</v>
          </cell>
        </row>
        <row r="13">
          <cell r="B13" t="str">
            <v>Taquari - RS</v>
          </cell>
        </row>
        <row r="14">
          <cell r="B14" t="str">
            <v>São Leopoldo - RS</v>
          </cell>
        </row>
        <row r="15">
          <cell r="B15" t="str">
            <v>Queimados -RJ</v>
          </cell>
        </row>
        <row r="16">
          <cell r="B16" t="str">
            <v>Recife - PE (SA)</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ivo Imobilizado"/>
      <sheetName val="Teste de Adições"/>
      <sheetName val="Depreciação"/>
      <sheetName val="XREF"/>
      <sheetName val="Tickmarks"/>
      <sheetName val="Aplic. Financ."/>
      <sheetName val="Worksheet in 5600 Ativo Imobili"/>
      <sheetName val="consolid soc"/>
      <sheetName val="Lead"/>
      <sheetName val="Diversos"/>
      <sheetName val="ICMS-Cofins Arc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Aplicações"/>
      <sheetName val="TesteRend"/>
      <sheetName val="Investimentos"/>
      <sheetName val="Equity"/>
      <sheetName val="ProvaEquity"/>
      <sheetName val="XREF"/>
      <sheetName val="Tickmarks"/>
      <sheetName val="Mapa"/>
      <sheetName val="Mapa 311202"/>
      <sheetName val="comp. extratos"/>
      <sheetName val="Rendimentos"/>
      <sheetName val="Relação"/>
      <sheetName val="Circulariz"/>
      <sheetName val="AFinanc"/>
      <sheetName val="Comentários"/>
      <sheetName val="PL"/>
      <sheetName val="#REF"/>
      <sheetName val="sales vol."/>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MapaOut"/>
      <sheetName val="MapaDez"/>
      <sheetName val="DeprecOut"/>
      <sheetName val="DeprecDez"/>
      <sheetName val="Teste de Adições"/>
      <sheetName val="Conciliação"/>
      <sheetName val="XREF"/>
      <sheetName val="Tickmarks"/>
      <sheetName val="NotaExplicativa"/>
      <sheetName val="Investimento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Imobilizado"/>
      <sheetName val="K1 Diferido"/>
    </sheetNames>
    <sheetDataSet>
      <sheetData sheetId="0"/>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Circularização Emprest."/>
      <sheetName val="Composição"/>
      <sheetName val="Cálculo Encargos - MN"/>
      <sheetName val="Cálculo Encargos - ME"/>
      <sheetName val="Financeiro CP"/>
      <sheetName val="Financeiro LP"/>
      <sheetName val="Financeiro Encargos"/>
      <sheetName val="Tickmarks"/>
      <sheetName val="Aplic. Financ."/>
      <sheetName val="G1.1.2"/>
      <sheetName val="K Imobilizado"/>
      <sheetName val="K1 Diferido"/>
      <sheetName val="Deducoes venda IP"/>
      <sheetName val="PAS Deduções venda Inpacel"/>
      <sheetName val="Receitas Vendas Inpacel"/>
      <sheetName val="APOIO"/>
      <sheetName val="Lead"/>
      <sheetName val="Diversos"/>
      <sheetName val="ICMS-Cofins Arcos"/>
      <sheetName val="BALANÇ0 MÊS 01 A 28 OUT"/>
      <sheetName val="Aging List"/>
      <sheetName val="Anexo 15 - Swap"/>
      <sheetName val="P6 Dif. Temporarias"/>
      <sheetName val="local"/>
      <sheetName val="U2.1"/>
      <sheetName val="tabela"/>
      <sheetName val="integral"/>
      <sheetName val="bal"/>
      <sheetName val="#REF"/>
      <sheetName val="Consolidado dez03"/>
      <sheetName val="circularização_seguros"/>
      <sheetName val="Worksheet in 6310 1 Empréstimos"/>
      <sheetName val="INFO"/>
      <sheetName val="Ajuste UBP"/>
      <sheetName val="Outorga fixa e variável"/>
      <sheetName val="Cover"/>
      <sheetName val="direitos de concessão"/>
      <sheetName val="Conciliação 31.03.07 "/>
      <sheetName val="Teste de Adições"/>
      <sheetName val="Mutação do PL Trimestral"/>
      <sheetName val="U_P&amp;L"/>
      <sheetName val="Deduções"/>
      <sheetName val="1"/>
      <sheetName val="64"/>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MapaOut"/>
      <sheetName val="MapaDez"/>
      <sheetName val="DeprecOut"/>
      <sheetName val="DeprecDez"/>
      <sheetName val="Teste de Adições"/>
      <sheetName val="Conciliação"/>
      <sheetName val="XREF"/>
      <sheetName val="Tickmarks"/>
      <sheetName val="MapaGeral"/>
      <sheetName val="DeprecGeral"/>
      <sheetName val="AdiçõesDez"/>
      <sheetName val="AdiçõesOut"/>
      <sheetName val="Baixas"/>
      <sheetName val="Transf"/>
      <sheetName val="Report"/>
      <sheetName val="Comentários"/>
      <sheetName val="Teste de Baixas"/>
      <sheetName val="MapaOut-Dez"/>
      <sheetName val="MapaMovto"/>
      <sheetName val="Depre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G7"/>
      <sheetName val="ENTRDADOS"/>
      <sheetName val="K "/>
      <sheetName val="TESTE"/>
      <sheetName val="outros indicadores"/>
      <sheetName val=" AnexoOpDiv99"/>
      <sheetName val="GrafdivB"/>
      <sheetName val="ServDiv"/>
      <sheetName val="Exigível"/>
      <sheetName val="ce"/>
      <sheetName val="CECO"/>
      <sheetName val="CP"/>
    </sheetNames>
    <sheetDataSet>
      <sheetData sheetId="0">
        <row r="47">
          <cell r="AE47">
            <v>100000000</v>
          </cell>
        </row>
        <row r="48">
          <cell r="AB48" t="str">
            <v>JAN</v>
          </cell>
          <cell r="AC48">
            <v>371.96899999999999</v>
          </cell>
          <cell r="AD48">
            <v>972.59799999999996</v>
          </cell>
        </row>
        <row r="49">
          <cell r="AB49" t="str">
            <v>FEV</v>
          </cell>
          <cell r="AC49">
            <v>355.983</v>
          </cell>
          <cell r="AD49">
            <v>999.14700000000005</v>
          </cell>
        </row>
        <row r="50">
          <cell r="AB50" t="str">
            <v>MAR</v>
          </cell>
          <cell r="AC50">
            <v>380.30399999999997</v>
          </cell>
          <cell r="AD50">
            <v>995.06799999999998</v>
          </cell>
        </row>
        <row r="51">
          <cell r="AB51" t="str">
            <v>ABR</v>
          </cell>
          <cell r="AC51">
            <v>389.416</v>
          </cell>
          <cell r="AD51">
            <v>1016.146</v>
          </cell>
        </row>
        <row r="52">
          <cell r="AB52" t="str">
            <v>MAI</v>
          </cell>
          <cell r="AC52">
            <v>389.41575813999998</v>
          </cell>
          <cell r="AD52">
            <v>1016.14630469</v>
          </cell>
        </row>
        <row r="53">
          <cell r="AB53" t="str">
            <v>JUN</v>
          </cell>
          <cell r="AC53">
            <v>389.41575813999998</v>
          </cell>
          <cell r="AD53">
            <v>1016.14630469</v>
          </cell>
        </row>
        <row r="54">
          <cell r="AB54" t="str">
            <v>JUL</v>
          </cell>
          <cell r="AC54">
            <v>389.41575813999998</v>
          </cell>
          <cell r="AD54">
            <v>1016.14630469</v>
          </cell>
        </row>
        <row r="55">
          <cell r="AB55" t="str">
            <v>AGO</v>
          </cell>
          <cell r="AC55">
            <v>389.41575813999998</v>
          </cell>
          <cell r="AD55">
            <v>1016.14630469</v>
          </cell>
        </row>
        <row r="56">
          <cell r="AB56" t="str">
            <v>SET</v>
          </cell>
          <cell r="AC56">
            <v>0</v>
          </cell>
          <cell r="AD56">
            <v>0</v>
          </cell>
        </row>
        <row r="57">
          <cell r="AB57" t="str">
            <v>OUT</v>
          </cell>
          <cell r="AC57">
            <v>0</v>
          </cell>
          <cell r="AD57">
            <v>0</v>
          </cell>
        </row>
        <row r="58">
          <cell r="AB58" t="str">
            <v>NOV</v>
          </cell>
          <cell r="AC58">
            <v>0</v>
          </cell>
          <cell r="AD58">
            <v>0</v>
          </cell>
        </row>
        <row r="59">
          <cell r="AB59" t="str">
            <v>DEZ</v>
          </cell>
          <cell r="AC59">
            <v>0</v>
          </cell>
          <cell r="AD59">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ivo circulante"/>
      <sheetName val="RLP Permanente"/>
      <sheetName val="passivo"/>
      <sheetName val="FOPAG"/>
      <sheetName val="Cutoff"/>
      <sheetName val="AFinanc"/>
      <sheetName val="TesteRend"/>
      <sheetName val="XREF"/>
      <sheetName val="Tickmarks"/>
      <sheetName val="DeprecOut"/>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ing List"/>
      <sheetName val="Circularização"/>
      <sheetName val="PMSP"/>
      <sheetName val="Rec. Subsequentes"/>
      <sheetName val="Log"/>
      <sheetName val="Conciliação"/>
      <sheetName val="Conc. Rel x CC {ppc}"/>
      <sheetName val="MBC Res"/>
      <sheetName val="MBC Com"/>
      <sheetName val="MBC Outros"/>
      <sheetName val="MAC Com"/>
      <sheetName val="MAC Outros"/>
      <sheetName val="BBC Res"/>
      <sheetName val="BBC Com"/>
      <sheetName val="BBC Outros"/>
      <sheetName val="BAC Com"/>
      <sheetName val="BAC Outros"/>
      <sheetName val="Pegasus Res"/>
      <sheetName val="Pegasus Com"/>
      <sheetName val="Pegasus Outros"/>
      <sheetName val="XREF"/>
      <sheetName val="Tickmarks"/>
      <sheetName val="E1"/>
      <sheetName val="Mutação do PL Trimestral"/>
      <sheetName val="Lead"/>
      <sheetName val="Diversos"/>
      <sheetName val="ICMS-Cofins Arcos"/>
      <sheetName val="Aplic. Financ."/>
      <sheetName val="BALANÇ0 MÊS 01 A 28 OUT"/>
      <sheetName val="G1.1.2"/>
      <sheetName val="Consolidado dez03"/>
      <sheetName val="circularização_seguros"/>
      <sheetName val="tabela"/>
      <sheetName val="integral"/>
      <sheetName val="bal"/>
      <sheetName val="#REF"/>
      <sheetName val="P6 Dif. Temporarias"/>
      <sheetName val="K Imobilizado"/>
      <sheetName val="K1 Diferid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T Imobilizado 2º TRIM 2002"/>
      <sheetName val="Teste de Adições"/>
      <sheetName val="Passos Programa  "/>
      <sheetName val="XREF"/>
      <sheetName val="Tickmarks"/>
      <sheetName val="MUT ABRIL -JUNHO GER 2002"/>
      <sheetName val="Lead"/>
      <sheetName val="Links"/>
      <sheetName val="Variação"/>
      <sheetName val="Mapa de movimentação"/>
      <sheetName val="PAS de Depreciação"/>
      <sheetName val="Threshold Calc"/>
      <sheetName val="Variação Trimestre"/>
      <sheetName val="Mapa de movimentação {ppc}"/>
      <sheetName val="Teste Adições"/>
      <sheetName val="Imob em Curso"/>
      <sheetName val="log adicoes"/>
      <sheetName val="Teste Adicoes"/>
      <sheetName val="Leasing injetora"/>
      <sheetName val="Saldo Inicial"/>
      <sheetName val="Log Saldo Inicial"/>
      <sheetName val="#REF"/>
      <sheetName val="Variação Trim"/>
      <sheetName val="Mapa {ppc}"/>
      <sheetName val="PAS Depreciacao"/>
      <sheetName val="Imobilizado em Curso"/>
      <sheetName val="Threshold"/>
      <sheetName val="Depreciação 1o. ITR"/>
      <sheetName val="Cálculo Global AdiçõesBaixas"/>
      <sheetName val="Cálculo Global Depreciação"/>
      <sheetName val="Sheet1"/>
      <sheetName val="Mapa Imobilizado 30-09-06"/>
      <sheetName val="Andamento"/>
      <sheetName val="Circularizações 30.09.06"/>
      <sheetName val="Teste Saldo Inicial"/>
      <sheetName val="Teste Seguros"/>
      <sheetName val="PAS Depreciação"/>
      <sheetName val="Diferido"/>
      <sheetName val="Ja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sheetName val="Ajustes pós auditoria 2002"/>
      <sheetName val="DOAR"/>
      <sheetName val="PlanDOAR"/>
      <sheetName val="XREF"/>
      <sheetName val="Tickmarks"/>
      <sheetName val="AFinanc"/>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Empréstimos"/>
      <sheetName val="BB PCH's"/>
      <sheetName val="Mvt Empréstimos (PPC)"/>
      <sheetName val="Parametro CESP"/>
      <sheetName val="Threshold Calc"/>
      <sheetName val="XREF"/>
      <sheetName val="Tickmarks"/>
      <sheetName val="Dívidas"/>
      <sheetName val="Parametro BNDES"/>
      <sheetName val="Paramentro BB - PCH's"/>
      <sheetName val="BB PCH_s"/>
      <sheetName val="Jan"/>
    </sheetNames>
    <sheetDataSet>
      <sheetData sheetId="0"/>
      <sheetData sheetId="1"/>
      <sheetData sheetId="2"/>
      <sheetData sheetId="3"/>
      <sheetData sheetId="4" refreshError="1"/>
      <sheetData sheetId="5" refreshError="1"/>
      <sheetData sheetId="6" refreshError="1"/>
      <sheetData sheetId="7"/>
      <sheetData sheetId="8" refreshError="1"/>
      <sheetData sheetId="9"/>
      <sheetData sheetId="10"/>
      <sheetData sheetId="11"/>
      <sheetData sheetId="12"/>
      <sheetData sheetId="1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XREF"/>
      <sheetName val="Tickmarks"/>
      <sheetName val="imobilizado"/>
      <sheetName val="PPC mapa de movimentação"/>
      <sheetName val="cálculo global de depreciação"/>
      <sheetName val="parâmetro cálc depreciação"/>
      <sheetName val="PPC Obras em andamento"/>
      <sheetName val="teste de aquisição"/>
      <sheetName val="PPC relatório de aquisições"/>
      <sheetName val=" PPC  mapa de movimentação"/>
      <sheetName val="PPC aquisições"/>
      <sheetName val=" PPC SVS"/>
      <sheetName val="Depreciação"/>
      <sheetName val="Log"/>
      <sheetName val="Mov. Imob. e global depreciação"/>
      <sheetName val="Teste de detalhe depreciaçã "/>
      <sheetName val="Obras em andamento"/>
      <sheetName val="teste de adição"/>
      <sheetName val="Teste Baixas"/>
      <sheetName val="Tickmarks "/>
      <sheetName val="#REF"/>
      <sheetName val="Mapa de Movimentação"/>
      <sheetName val="Global de Depreciação"/>
      <sheetName val="Balanço"/>
      <sheetName val="Aging List"/>
      <sheetName val="Links"/>
      <sheetName val="Teste de Adições"/>
      <sheetName val="Calc.Amort.Terreno e Valas"/>
      <sheetName val="Mapa Imobilizado"/>
      <sheetName val="Adições"/>
      <sheetName val="Depreciação Dez.04"/>
      <sheetName val="Depreciação Out.04"/>
      <sheetName val="Mapa"/>
      <sheetName val="Curitiba"/>
      <sheetName val="Itaberaba"/>
      <sheetName val="Caieiras"/>
      <sheetName val="Catarinense"/>
      <sheetName val="Movimentação"/>
      <sheetName val="Calc global 31.12"/>
      <sheetName val="Depreciação Aterros {PPC}"/>
      <sheetName val="Calc global 31.10"/>
      <sheetName val="Calc global"/>
      <sheetName val="Mov. Imobilizado"/>
      <sheetName val="Mov. do Imobilizado Mensal"/>
      <sheetName val="Mov. do Imob. Acumulada"/>
      <sheetName val="Depreciação Mensal"/>
      <sheetName val="Depreciação Acumulada"/>
      <sheetName val="1. Mapa_3009"/>
      <sheetName val="2. PAS Depreciação_3009"/>
      <sheetName val="3. Adições_3009"/>
      <sheetName val="4. Imobilizado_3009"/>
      <sheetName val="5. Composição das adições_3009"/>
      <sheetName val="Seleção"/>
      <sheetName val="Mapa-Set06"/>
      <sheetName val="PAS Depreciação-Set06"/>
      <sheetName val="Imobilizado-Set06"/>
      <sheetName val="Composição das adições"/>
      <sheetName val="E1"/>
      <sheetName val="K Imobilizado"/>
      <sheetName val="K1 Diferido"/>
      <sheetName val="Para Referência"/>
      <sheetName val="Mapa Movim"/>
      <sheetName val="Deprec"/>
      <sheetName val="Deprec DEZ"/>
      <sheetName val="Teste Adicoes"/>
      <sheetName val="Log Adição"/>
      <sheetName val="LOG Seleção Compl."/>
      <sheetName val="Teste Saldo Inicial"/>
      <sheetName val="Log Saldo Inicial"/>
      <sheetName val="Threshold Calc"/>
      <sheetName val="Mapa Imobilizado 30-09-06"/>
      <sheetName val="Andamento"/>
      <sheetName val="Circularizações 30.09.06"/>
      <sheetName val="Teste Seguros"/>
      <sheetName val="Teste Sd Inicial"/>
      <sheetName val="Teste Adição 30.09.06"/>
      <sheetName val="13. salário"/>
      <sheetName val="Revisão Vida Útil"/>
      <sheetName val="Procedimentos substativos "/>
      <sheetName val="Movimentação - Imobilizado"/>
      <sheetName val="Sample Size"/>
      <sheetName val="Teste Depreciação"/>
      <sheetName val="Nota Explicativa"/>
      <sheetName val="Calculo global Depr."/>
      <sheetName val=" Processos Passivos"/>
      <sheetName val="PAS Depreciação"/>
      <sheetName val="Nota S.I."/>
      <sheetName val="Projetos Ativados"/>
      <sheetName val="Projetos em Andamento"/>
      <sheetName val="Adição"/>
      <sheetName val="Transferência"/>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refreshError="1"/>
      <sheetData sheetId="26"/>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P"/>
      <sheetName val="DRE"/>
      <sheetName val="Auto"/>
      <sheetName val="LI"/>
      <sheetName val="Consolidado"/>
      <sheetName val="DVA"/>
      <sheetName val="DFC"/>
      <sheetName val="DMPL"/>
      <sheetName val="Estimativas"/>
      <sheetName val="Indicadores"/>
      <sheetName val="Dividendos"/>
      <sheetName val="Dados Mercado"/>
      <sheetName val="Anexos"/>
      <sheetName val="Análise de Sensibilidade"/>
      <sheetName val="Risco de Liquidez"/>
      <sheetName val="Gestão de Capital"/>
      <sheetName val="Caixa e Equivalente de Caixa"/>
      <sheetName val="Contas a Receber"/>
      <sheetName val="Contas a Receber Aging"/>
      <sheetName val="Contas a Receber Mov PDD"/>
      <sheetName val="Demais Contas a Receber"/>
      <sheetName val="Impostos a Recuperar"/>
      <sheetName val="Investimentos A"/>
      <sheetName val="Investimentos C"/>
      <sheetName val="Investimentos E"/>
      <sheetName val="Investimentos F"/>
      <sheetName val="Imobilizado "/>
      <sheetName val="Intangível"/>
      <sheetName val="Empréstimos e Financiamentos"/>
      <sheetName val="Salários e Encargos Sociais"/>
      <sheetName val="Riscos Judiciais"/>
      <sheetName val="Despesas de IR e CSLL"/>
      <sheetName val="IR e CS Diferidos"/>
      <sheetName val="Demais Contas a Pagar"/>
      <sheetName val="Outras receitas e despesas"/>
      <sheetName val="Receita"/>
      <sheetName val="Despesas por Natureza"/>
      <sheetName val="Despesas por Natureza 1"/>
      <sheetName val="Resultado financeiro"/>
      <sheetName val="Remuneração Administração"/>
      <sheetName val="Arrendamento Operacional"/>
      <sheetName val="Partes Relacionadas"/>
      <sheetName val="Operações Descontinuadas"/>
    </sheetNames>
    <sheetDataSet>
      <sheetData sheetId="0"/>
      <sheetData sheetId="1">
        <row r="8">
          <cell r="AJ8">
            <v>171180</v>
          </cell>
          <cell r="AM8">
            <v>190482</v>
          </cell>
          <cell r="AN8">
            <v>226227</v>
          </cell>
        </row>
        <row r="9">
          <cell r="AJ9">
            <v>768</v>
          </cell>
          <cell r="AM9">
            <v>1556</v>
          </cell>
          <cell r="AN9">
            <v>4126</v>
          </cell>
        </row>
        <row r="10">
          <cell r="AJ10">
            <v>227</v>
          </cell>
          <cell r="AM10">
            <v>175</v>
          </cell>
          <cell r="AN10">
            <v>173</v>
          </cell>
        </row>
        <row r="11">
          <cell r="AJ11">
            <v>5208</v>
          </cell>
          <cell r="AM11">
            <v>2539</v>
          </cell>
          <cell r="AN11">
            <v>3342</v>
          </cell>
        </row>
        <row r="12">
          <cell r="AJ12">
            <v>42770</v>
          </cell>
          <cell r="AM12">
            <v>3001</v>
          </cell>
          <cell r="AN12">
            <v>12007</v>
          </cell>
        </row>
        <row r="13">
          <cell r="AJ13">
            <v>4528</v>
          </cell>
          <cell r="AM13">
            <v>6055</v>
          </cell>
          <cell r="AN13">
            <v>6775</v>
          </cell>
        </row>
        <row r="14">
          <cell r="AJ14">
            <v>1267</v>
          </cell>
          <cell r="AM14">
            <v>2498</v>
          </cell>
          <cell r="AN14">
            <v>1319</v>
          </cell>
        </row>
        <row r="24">
          <cell r="AJ24">
            <v>23928</v>
          </cell>
          <cell r="AM24">
            <v>9348</v>
          </cell>
          <cell r="AN24">
            <v>9417</v>
          </cell>
        </row>
        <row r="25">
          <cell r="AJ25">
            <v>1907</v>
          </cell>
          <cell r="AM25">
            <v>6857</v>
          </cell>
          <cell r="AN25">
            <v>6670</v>
          </cell>
        </row>
        <row r="26">
          <cell r="AJ26">
            <v>36560</v>
          </cell>
          <cell r="AM26">
            <v>14543</v>
          </cell>
          <cell r="AN26">
            <v>16129</v>
          </cell>
        </row>
        <row r="27">
          <cell r="AJ27">
            <v>0</v>
          </cell>
          <cell r="AM27">
            <v>17713</v>
          </cell>
          <cell r="AN27">
            <v>15626</v>
          </cell>
        </row>
        <row r="28">
          <cell r="AJ28">
            <v>13571</v>
          </cell>
          <cell r="AM28">
            <v>12359</v>
          </cell>
          <cell r="AN28">
            <v>11902</v>
          </cell>
        </row>
        <row r="29">
          <cell r="AJ29">
            <v>1978</v>
          </cell>
          <cell r="AM29">
            <v>18571</v>
          </cell>
          <cell r="AN29">
            <v>19251</v>
          </cell>
        </row>
        <row r="30">
          <cell r="AJ30">
            <v>210100</v>
          </cell>
          <cell r="AM30">
            <v>197392</v>
          </cell>
          <cell r="AN30">
            <v>202166</v>
          </cell>
        </row>
        <row r="31">
          <cell r="AJ31">
            <v>175127</v>
          </cell>
          <cell r="AM31">
            <v>188131</v>
          </cell>
          <cell r="AN31">
            <v>189147</v>
          </cell>
        </row>
        <row r="32">
          <cell r="AM32">
            <v>3945</v>
          </cell>
          <cell r="AN32">
            <v>1614</v>
          </cell>
        </row>
        <row r="38">
          <cell r="AJ38">
            <v>1112</v>
          </cell>
          <cell r="AM38">
            <v>3990</v>
          </cell>
          <cell r="AN38">
            <v>6703</v>
          </cell>
        </row>
        <row r="39">
          <cell r="AJ39">
            <v>71441</v>
          </cell>
          <cell r="AM39">
            <v>48304</v>
          </cell>
          <cell r="AN39">
            <v>48073</v>
          </cell>
        </row>
        <row r="40">
          <cell r="AJ40">
            <v>32237</v>
          </cell>
          <cell r="AM40">
            <v>27786</v>
          </cell>
          <cell r="AN40">
            <v>36898</v>
          </cell>
        </row>
        <row r="41">
          <cell r="AJ41">
            <v>15453</v>
          </cell>
          <cell r="AM41">
            <v>13372</v>
          </cell>
          <cell r="AN41">
            <v>15095</v>
          </cell>
        </row>
        <row r="42">
          <cell r="AJ42">
            <v>6034</v>
          </cell>
          <cell r="AM42">
            <v>0</v>
          </cell>
          <cell r="AN42">
            <v>0</v>
          </cell>
        </row>
        <row r="43">
          <cell r="AJ43">
            <v>24644</v>
          </cell>
          <cell r="AM43">
            <v>26340</v>
          </cell>
          <cell r="AN43">
            <v>24261</v>
          </cell>
        </row>
        <row r="44">
          <cell r="AJ44">
            <v>26067</v>
          </cell>
          <cell r="AM44">
            <v>26432</v>
          </cell>
          <cell r="AN44">
            <v>30863</v>
          </cell>
        </row>
        <row r="45">
          <cell r="AJ45">
            <v>826</v>
          </cell>
          <cell r="AM45">
            <v>1588</v>
          </cell>
          <cell r="AN45">
            <v>2311</v>
          </cell>
        </row>
        <row r="46">
          <cell r="AJ46">
            <v>12170</v>
          </cell>
          <cell r="AM46">
            <v>4056</v>
          </cell>
          <cell r="AN46">
            <v>6438</v>
          </cell>
        </row>
        <row r="47">
          <cell r="AJ47">
            <v>3128</v>
          </cell>
          <cell r="AM47">
            <v>0</v>
          </cell>
          <cell r="AN47">
            <v>0</v>
          </cell>
        </row>
        <row r="48">
          <cell r="AJ48">
            <v>0</v>
          </cell>
          <cell r="AM48">
            <v>0</v>
          </cell>
          <cell r="AN48">
            <v>0</v>
          </cell>
        </row>
        <row r="55">
          <cell r="AJ55">
            <v>0</v>
          </cell>
        </row>
        <row r="56">
          <cell r="AJ56">
            <v>53635</v>
          </cell>
          <cell r="AM56">
            <v>60554</v>
          </cell>
          <cell r="AN56">
            <v>55414</v>
          </cell>
        </row>
        <row r="57">
          <cell r="AM57">
            <v>1503</v>
          </cell>
          <cell r="AN57">
            <v>1958</v>
          </cell>
        </row>
        <row r="58">
          <cell r="AJ58">
            <v>96686</v>
          </cell>
          <cell r="AM58">
            <v>50010</v>
          </cell>
          <cell r="AN58">
            <v>50010</v>
          </cell>
        </row>
        <row r="59">
          <cell r="AJ59">
            <v>6629</v>
          </cell>
          <cell r="AM59">
            <v>6945</v>
          </cell>
          <cell r="AN59">
            <v>2593</v>
          </cell>
        </row>
        <row r="60">
          <cell r="AJ60">
            <v>38983</v>
          </cell>
          <cell r="AM60">
            <v>36834</v>
          </cell>
          <cell r="AN60">
            <v>44444</v>
          </cell>
        </row>
        <row r="68">
          <cell r="AJ68">
            <v>144469</v>
          </cell>
          <cell r="AM68">
            <v>144469</v>
          </cell>
          <cell r="AN68">
            <v>144469</v>
          </cell>
        </row>
        <row r="69">
          <cell r="AJ69">
            <v>174055</v>
          </cell>
          <cell r="AM69">
            <v>174055</v>
          </cell>
          <cell r="AN69">
            <v>174055</v>
          </cell>
        </row>
        <row r="70">
          <cell r="AJ70">
            <v>94896</v>
          </cell>
          <cell r="AM70">
            <v>94896</v>
          </cell>
          <cell r="AN70">
            <v>138195</v>
          </cell>
        </row>
        <row r="71">
          <cell r="AJ71">
            <v>0</v>
          </cell>
          <cell r="AM71">
            <v>52198</v>
          </cell>
          <cell r="AN71">
            <v>0</v>
          </cell>
        </row>
        <row r="72">
          <cell r="AJ72">
            <v>-342</v>
          </cell>
          <cell r="AM72">
            <v>-342</v>
          </cell>
          <cell r="AN72">
            <v>-342</v>
          </cell>
        </row>
        <row r="73">
          <cell r="AJ73">
            <v>0</v>
          </cell>
          <cell r="AM73">
            <v>139</v>
          </cell>
          <cell r="AN73">
            <v>-311</v>
          </cell>
        </row>
        <row r="74">
          <cell r="AJ74">
            <v>35728</v>
          </cell>
          <cell r="AM74">
            <v>0</v>
          </cell>
          <cell r="AN74">
            <v>28306</v>
          </cell>
        </row>
      </sheetData>
      <sheetData sheetId="2"/>
      <sheetData sheetId="3"/>
      <sheetData sheetId="4"/>
      <sheetData sheetId="5"/>
      <sheetData sheetId="6"/>
      <sheetData sheetId="7">
        <row r="17">
          <cell r="U17">
            <v>9751.1491999999907</v>
          </cell>
          <cell r="V17">
            <v>16289.862299999968</v>
          </cell>
          <cell r="W17">
            <v>24166.161750000039</v>
          </cell>
          <cell r="X17">
            <v>67285.826749999993</v>
          </cell>
          <cell r="Y17">
            <v>20229</v>
          </cell>
          <cell r="Z17">
            <v>35186</v>
          </cell>
          <cell r="AA17">
            <v>41037</v>
          </cell>
          <cell r="AB17">
            <v>47844</v>
          </cell>
        </row>
        <row r="18">
          <cell r="U18">
            <v>6572</v>
          </cell>
          <cell r="V18">
            <v>6832</v>
          </cell>
          <cell r="W18">
            <v>7305</v>
          </cell>
          <cell r="X18">
            <v>7435</v>
          </cell>
          <cell r="Y18">
            <v>6910</v>
          </cell>
          <cell r="Z18">
            <v>8910</v>
          </cell>
          <cell r="AA18">
            <v>6854</v>
          </cell>
          <cell r="AB18">
            <v>6616</v>
          </cell>
        </row>
        <row r="19">
          <cell r="U19">
            <v>276</v>
          </cell>
          <cell r="V19">
            <v>20892.511780000001</v>
          </cell>
          <cell r="W19">
            <v>6259.2143399999986</v>
          </cell>
          <cell r="X19">
            <v>11012.273880000001</v>
          </cell>
          <cell r="Y19">
            <v>10299</v>
          </cell>
          <cell r="Z19">
            <v>2111</v>
          </cell>
          <cell r="AA19">
            <v>3847</v>
          </cell>
          <cell r="AB19">
            <v>16226</v>
          </cell>
        </row>
        <row r="20">
          <cell r="U20">
            <v>8528</v>
          </cell>
          <cell r="V20">
            <v>6348</v>
          </cell>
          <cell r="W20">
            <v>7405.0679899999996</v>
          </cell>
          <cell r="X20">
            <v>4431.9320100000004</v>
          </cell>
          <cell r="Y20">
            <v>3734</v>
          </cell>
          <cell r="Z20">
            <v>3010</v>
          </cell>
          <cell r="AA20">
            <v>6771</v>
          </cell>
          <cell r="AB20">
            <v>961</v>
          </cell>
        </row>
        <row r="21">
          <cell r="U21">
            <v>322</v>
          </cell>
          <cell r="V21">
            <v>382</v>
          </cell>
          <cell r="W21">
            <v>656</v>
          </cell>
          <cell r="X21">
            <v>-597</v>
          </cell>
          <cell r="Y21">
            <v>425</v>
          </cell>
          <cell r="Z21">
            <v>226</v>
          </cell>
          <cell r="AA21">
            <v>-342</v>
          </cell>
          <cell r="AB21">
            <v>-680</v>
          </cell>
        </row>
        <row r="22">
          <cell r="U22">
            <v>152</v>
          </cell>
          <cell r="V22">
            <v>-78</v>
          </cell>
          <cell r="W22">
            <v>232</v>
          </cell>
          <cell r="X22">
            <v>510</v>
          </cell>
          <cell r="Y22">
            <v>406</v>
          </cell>
          <cell r="Z22">
            <v>22</v>
          </cell>
          <cell r="AA22">
            <v>-21</v>
          </cell>
          <cell r="AB22">
            <v>819</v>
          </cell>
        </row>
        <row r="23">
          <cell r="U23">
            <v>169</v>
          </cell>
          <cell r="V23">
            <v>-20</v>
          </cell>
          <cell r="W23">
            <v>-81</v>
          </cell>
          <cell r="X23">
            <v>25</v>
          </cell>
          <cell r="Y23">
            <v>63</v>
          </cell>
          <cell r="Z23">
            <v>-1001</v>
          </cell>
          <cell r="AA23">
            <v>283</v>
          </cell>
          <cell r="AB23">
            <v>1751</v>
          </cell>
        </row>
        <row r="24">
          <cell r="U24">
            <v>0</v>
          </cell>
          <cell r="V24">
            <v>0</v>
          </cell>
          <cell r="W24">
            <v>0</v>
          </cell>
          <cell r="X24">
            <v>0</v>
          </cell>
          <cell r="Y24">
            <v>0</v>
          </cell>
          <cell r="Z24">
            <v>0</v>
          </cell>
          <cell r="AA24">
            <v>-3735</v>
          </cell>
          <cell r="AB24">
            <v>2034</v>
          </cell>
        </row>
        <row r="25">
          <cell r="U25" t="str">
            <v>-</v>
          </cell>
          <cell r="V25" t="str">
            <v>-</v>
          </cell>
          <cell r="W25" t="str">
            <v>-</v>
          </cell>
          <cell r="X25" t="str">
            <v>-</v>
          </cell>
          <cell r="Y25">
            <v>2527</v>
          </cell>
          <cell r="Z25">
            <v>0</v>
          </cell>
          <cell r="AA25">
            <v>0</v>
          </cell>
          <cell r="AB25">
            <v>0</v>
          </cell>
        </row>
        <row r="26">
          <cell r="U26" t="str">
            <v>-</v>
          </cell>
          <cell r="V26" t="str">
            <v>-</v>
          </cell>
          <cell r="W26" t="str">
            <v>-</v>
          </cell>
          <cell r="X26" t="str">
            <v>-</v>
          </cell>
          <cell r="Y26">
            <v>-1842</v>
          </cell>
          <cell r="Z26">
            <v>0</v>
          </cell>
          <cell r="AA26">
            <v>0</v>
          </cell>
          <cell r="AB26">
            <v>0</v>
          </cell>
        </row>
        <row r="27">
          <cell r="U27">
            <v>0</v>
          </cell>
          <cell r="V27">
            <v>0</v>
          </cell>
          <cell r="W27">
            <v>0</v>
          </cell>
          <cell r="X27">
            <v>-3719</v>
          </cell>
          <cell r="Y27">
            <v>0</v>
          </cell>
          <cell r="Z27">
            <v>0</v>
          </cell>
          <cell r="AA27">
            <v>0</v>
          </cell>
          <cell r="AB27">
            <v>0</v>
          </cell>
        </row>
        <row r="28">
          <cell r="U28">
            <v>0</v>
          </cell>
          <cell r="V28">
            <v>0</v>
          </cell>
          <cell r="W28">
            <v>-471</v>
          </cell>
          <cell r="X28">
            <v>0</v>
          </cell>
        </row>
        <row r="29">
          <cell r="U29">
            <v>0</v>
          </cell>
          <cell r="V29">
            <v>223</v>
          </cell>
          <cell r="W29">
            <v>-223</v>
          </cell>
          <cell r="X29">
            <v>0</v>
          </cell>
          <cell r="Y29">
            <v>0</v>
          </cell>
          <cell r="Z29">
            <v>0</v>
          </cell>
          <cell r="AA29">
            <v>0</v>
          </cell>
          <cell r="AB29">
            <v>0</v>
          </cell>
        </row>
        <row r="30">
          <cell r="U30">
            <v>0</v>
          </cell>
          <cell r="V30">
            <v>0</v>
          </cell>
          <cell r="W30">
            <v>5733</v>
          </cell>
          <cell r="X30">
            <v>5731</v>
          </cell>
          <cell r="Y30">
            <v>0</v>
          </cell>
          <cell r="Z30">
            <v>0</v>
          </cell>
          <cell r="AA30">
            <v>0</v>
          </cell>
          <cell r="AB30">
            <v>1907</v>
          </cell>
        </row>
        <row r="31">
          <cell r="U31">
            <v>137</v>
          </cell>
          <cell r="V31">
            <v>0</v>
          </cell>
          <cell r="W31">
            <v>-137</v>
          </cell>
          <cell r="X31">
            <v>137</v>
          </cell>
          <cell r="Y31">
            <v>0</v>
          </cell>
          <cell r="Z31">
            <v>0</v>
          </cell>
          <cell r="AA31">
            <v>0</v>
          </cell>
          <cell r="AB31">
            <v>0</v>
          </cell>
        </row>
        <row r="32">
          <cell r="U32">
            <v>0</v>
          </cell>
          <cell r="V32">
            <v>0</v>
          </cell>
          <cell r="W32">
            <v>0</v>
          </cell>
          <cell r="X32">
            <v>-50498</v>
          </cell>
          <cell r="Y32">
            <v>0</v>
          </cell>
          <cell r="Z32">
            <v>0</v>
          </cell>
          <cell r="AA32">
            <v>0</v>
          </cell>
          <cell r="AB32">
            <v>-10599</v>
          </cell>
        </row>
        <row r="33">
          <cell r="U33">
            <v>0</v>
          </cell>
          <cell r="V33">
            <v>1365</v>
          </cell>
          <cell r="W33">
            <v>0</v>
          </cell>
          <cell r="X33">
            <v>0</v>
          </cell>
          <cell r="Y33">
            <v>0</v>
          </cell>
          <cell r="Z33">
            <v>0</v>
          </cell>
          <cell r="AA33">
            <v>0</v>
          </cell>
          <cell r="AB33">
            <v>0</v>
          </cell>
        </row>
        <row r="34">
          <cell r="Q34">
            <v>0</v>
          </cell>
          <cell r="R34">
            <v>0</v>
          </cell>
          <cell r="S34">
            <v>0</v>
          </cell>
          <cell r="T34">
            <v>0</v>
          </cell>
          <cell r="U34">
            <v>0</v>
          </cell>
          <cell r="V34">
            <v>0</v>
          </cell>
          <cell r="W34">
            <v>0</v>
          </cell>
          <cell r="X34">
            <v>0</v>
          </cell>
          <cell r="Y34">
            <v>0</v>
          </cell>
          <cell r="Z34">
            <v>0</v>
          </cell>
          <cell r="AA34">
            <v>0</v>
          </cell>
          <cell r="AB34">
            <v>0</v>
          </cell>
        </row>
        <row r="35">
          <cell r="X35">
            <v>0</v>
          </cell>
        </row>
        <row r="38">
          <cell r="U38">
            <v>37956</v>
          </cell>
          <cell r="V38">
            <v>-7089</v>
          </cell>
          <cell r="W38">
            <v>-14113</v>
          </cell>
          <cell r="X38">
            <v>-33772</v>
          </cell>
          <cell r="Y38">
            <v>18432</v>
          </cell>
          <cell r="Z38">
            <v>-25427</v>
          </cell>
          <cell r="AA38">
            <v>-14881</v>
          </cell>
          <cell r="AB38">
            <v>-37496</v>
          </cell>
        </row>
        <row r="39">
          <cell r="U39">
            <v>-2387</v>
          </cell>
          <cell r="V39">
            <v>-16288</v>
          </cell>
          <cell r="W39">
            <v>5716.9661399999986</v>
          </cell>
          <cell r="X39">
            <v>4131.0338600000014</v>
          </cell>
          <cell r="Y39">
            <v>13519</v>
          </cell>
          <cell r="Z39">
            <v>5015</v>
          </cell>
          <cell r="AA39">
            <v>-539</v>
          </cell>
          <cell r="AB39">
            <v>-392</v>
          </cell>
        </row>
        <row r="40">
          <cell r="U40">
            <v>994</v>
          </cell>
          <cell r="V40">
            <v>2594</v>
          </cell>
          <cell r="W40">
            <v>-6318.2797</v>
          </cell>
          <cell r="X40">
            <v>2055.2797</v>
          </cell>
          <cell r="Y40">
            <v>-419</v>
          </cell>
          <cell r="Z40">
            <v>-730</v>
          </cell>
          <cell r="AA40">
            <v>-412</v>
          </cell>
          <cell r="AB40">
            <v>-369</v>
          </cell>
        </row>
        <row r="41">
          <cell r="U41">
            <v>-7186</v>
          </cell>
          <cell r="V41">
            <v>4139</v>
          </cell>
          <cell r="W41">
            <v>4963.43</v>
          </cell>
          <cell r="X41">
            <v>4309.57</v>
          </cell>
          <cell r="Y41">
            <v>-6925</v>
          </cell>
          <cell r="Z41">
            <v>-664</v>
          </cell>
          <cell r="AA41">
            <v>-403</v>
          </cell>
          <cell r="AB41">
            <v>-1254</v>
          </cell>
        </row>
        <row r="42">
          <cell r="U42">
            <v>-21495.121999999999</v>
          </cell>
          <cell r="V42">
            <v>-1502.75</v>
          </cell>
          <cell r="W42">
            <v>4221.6201199999996</v>
          </cell>
          <cell r="X42">
            <v>6471.2518799999998</v>
          </cell>
          <cell r="Y42">
            <v>-3039</v>
          </cell>
          <cell r="Z42">
            <v>-4467</v>
          </cell>
          <cell r="AA42">
            <v>3542</v>
          </cell>
          <cell r="AB42">
            <v>7025</v>
          </cell>
        </row>
        <row r="43">
          <cell r="U43">
            <v>173</v>
          </cell>
          <cell r="V43">
            <v>335</v>
          </cell>
          <cell r="W43">
            <v>4102.7799199999999</v>
          </cell>
          <cell r="X43">
            <v>-1991.7799199999999</v>
          </cell>
          <cell r="Y43">
            <v>-2702</v>
          </cell>
          <cell r="Z43">
            <v>1628</v>
          </cell>
          <cell r="AA43">
            <v>4050</v>
          </cell>
          <cell r="AB43">
            <v>-2079</v>
          </cell>
        </row>
        <row r="44">
          <cell r="U44">
            <v>287</v>
          </cell>
          <cell r="V44">
            <v>-225</v>
          </cell>
          <cell r="W44">
            <v>-208</v>
          </cell>
          <cell r="X44">
            <v>-154</v>
          </cell>
          <cell r="Y44">
            <v>-565</v>
          </cell>
          <cell r="Z44">
            <v>52</v>
          </cell>
          <cell r="AA44">
            <v>0</v>
          </cell>
          <cell r="AB44">
            <v>702</v>
          </cell>
        </row>
        <row r="45">
          <cell r="U45">
            <v>1442</v>
          </cell>
          <cell r="V45">
            <v>-1976</v>
          </cell>
          <cell r="W45">
            <v>2616</v>
          </cell>
          <cell r="X45">
            <v>8107</v>
          </cell>
          <cell r="Y45">
            <v>-2798</v>
          </cell>
          <cell r="Z45">
            <v>-29</v>
          </cell>
          <cell r="AA45">
            <v>3018</v>
          </cell>
          <cell r="AB45">
            <v>5637</v>
          </cell>
        </row>
        <row r="47">
          <cell r="U47">
            <v>-9</v>
          </cell>
          <cell r="V47">
            <v>-60</v>
          </cell>
          <cell r="W47">
            <v>-1181.0045452418799</v>
          </cell>
          <cell r="X47">
            <v>-1525.9954547581201</v>
          </cell>
          <cell r="Y47">
            <v>-914</v>
          </cell>
          <cell r="Z47">
            <v>-1331</v>
          </cell>
          <cell r="AA47">
            <v>-314</v>
          </cell>
          <cell r="AB47">
            <v>-1514</v>
          </cell>
        </row>
        <row r="48">
          <cell r="U48">
            <v>-13066</v>
          </cell>
          <cell r="V48">
            <v>-6758</v>
          </cell>
          <cell r="W48">
            <v>-9845.3321332100022</v>
          </cell>
          <cell r="X48">
            <v>257.33213321000221</v>
          </cell>
          <cell r="Y48">
            <v>-4725</v>
          </cell>
          <cell r="Z48">
            <v>-3115</v>
          </cell>
          <cell r="AA48">
            <v>-1712</v>
          </cell>
          <cell r="AB48">
            <v>-2105</v>
          </cell>
        </row>
        <row r="49">
          <cell r="U49">
            <v>0</v>
          </cell>
          <cell r="V49">
            <v>0</v>
          </cell>
          <cell r="W49">
            <v>0</v>
          </cell>
          <cell r="X49">
            <v>-39</v>
          </cell>
          <cell r="Y49">
            <v>0</v>
          </cell>
          <cell r="Z49">
            <v>0</v>
          </cell>
          <cell r="AA49">
            <v>0</v>
          </cell>
          <cell r="AB49">
            <v>0</v>
          </cell>
        </row>
        <row r="50">
          <cell r="U50">
            <v>-505</v>
          </cell>
          <cell r="V50">
            <v>-4463.1788200000001</v>
          </cell>
          <cell r="W50">
            <v>-1336.2103999999999</v>
          </cell>
          <cell r="X50">
            <v>-3828.61078</v>
          </cell>
          <cell r="Y50">
            <v>-4564</v>
          </cell>
          <cell r="Z50">
            <v>-2897</v>
          </cell>
          <cell r="AA50">
            <v>-8197</v>
          </cell>
          <cell r="AB50">
            <v>-7273</v>
          </cell>
        </row>
        <row r="51">
          <cell r="X51">
            <v>-756</v>
          </cell>
          <cell r="Y51">
            <v>0</v>
          </cell>
          <cell r="Z51">
            <v>0</v>
          </cell>
          <cell r="AA51">
            <v>0</v>
          </cell>
          <cell r="AB51">
            <v>0</v>
          </cell>
        </row>
        <row r="52">
          <cell r="U52">
            <v>-5384</v>
          </cell>
          <cell r="V52">
            <v>-2758</v>
          </cell>
          <cell r="W52">
            <v>-5916.4787699999979</v>
          </cell>
          <cell r="X52">
            <v>-8472.5212300000021</v>
          </cell>
          <cell r="Y52">
            <v>-726</v>
          </cell>
          <cell r="Z52">
            <v>-4604</v>
          </cell>
          <cell r="AA52">
            <v>-5836</v>
          </cell>
          <cell r="AB52">
            <v>-15101</v>
          </cell>
        </row>
        <row r="55">
          <cell r="U55">
            <v>0</v>
          </cell>
          <cell r="V55">
            <v>735</v>
          </cell>
          <cell r="W55">
            <v>0</v>
          </cell>
          <cell r="X55">
            <v>1</v>
          </cell>
          <cell r="Y55">
            <v>0</v>
          </cell>
          <cell r="Z55">
            <v>244</v>
          </cell>
          <cell r="AA55">
            <v>0</v>
          </cell>
          <cell r="AB55">
            <v>0</v>
          </cell>
        </row>
        <row r="56">
          <cell r="U56">
            <v>-1071.8779999999999</v>
          </cell>
          <cell r="V56">
            <v>-606.85</v>
          </cell>
          <cell r="W56">
            <v>-1173.2957699999997</v>
          </cell>
          <cell r="X56">
            <v>-1315.9762300000004</v>
          </cell>
          <cell r="Y56">
            <v>-1150</v>
          </cell>
          <cell r="Z56">
            <v>-611</v>
          </cell>
          <cell r="AA56">
            <v>-1486</v>
          </cell>
          <cell r="AB56">
            <v>-2053</v>
          </cell>
        </row>
        <row r="57">
          <cell r="U57">
            <v>-4228</v>
          </cell>
          <cell r="V57">
            <v>-6312</v>
          </cell>
          <cell r="W57">
            <v>-5403.7243500000004</v>
          </cell>
          <cell r="X57">
            <v>-4069.2756499999996</v>
          </cell>
          <cell r="Y57">
            <v>-1986</v>
          </cell>
          <cell r="Z57">
            <v>-3180</v>
          </cell>
          <cell r="AA57">
            <v>-13652</v>
          </cell>
          <cell r="AB57">
            <v>-9115</v>
          </cell>
        </row>
        <row r="58">
          <cell r="U58">
            <v>3</v>
          </cell>
          <cell r="V58">
            <v>149.6</v>
          </cell>
          <cell r="W58">
            <v>156.97</v>
          </cell>
          <cell r="X58">
            <v>306.42999999999995</v>
          </cell>
          <cell r="Y58">
            <v>0</v>
          </cell>
          <cell r="Z58">
            <v>351</v>
          </cell>
          <cell r="AA58">
            <v>2</v>
          </cell>
          <cell r="AB58">
            <v>25</v>
          </cell>
        </row>
        <row r="59">
          <cell r="U59" t="str">
            <v>-</v>
          </cell>
          <cell r="V59" t="str">
            <v>-</v>
          </cell>
          <cell r="W59">
            <v>0</v>
          </cell>
          <cell r="X59">
            <v>0</v>
          </cell>
          <cell r="Y59" t="str">
            <v>-</v>
          </cell>
          <cell r="Z59" t="str">
            <v>-</v>
          </cell>
          <cell r="AA59">
            <v>491</v>
          </cell>
          <cell r="AB59">
            <v>0</v>
          </cell>
        </row>
        <row r="60">
          <cell r="U60">
            <v>-12697</v>
          </cell>
          <cell r="V60">
            <v>0</v>
          </cell>
          <cell r="W60">
            <v>156</v>
          </cell>
          <cell r="X60">
            <v>-137</v>
          </cell>
          <cell r="Y60">
            <v>0</v>
          </cell>
          <cell r="Z60">
            <v>0</v>
          </cell>
          <cell r="AA60">
            <v>0</v>
          </cell>
          <cell r="AB60">
            <v>0</v>
          </cell>
        </row>
        <row r="61">
          <cell r="U61" t="str">
            <v>-</v>
          </cell>
          <cell r="V61" t="str">
            <v>-</v>
          </cell>
          <cell r="W61">
            <v>0</v>
          </cell>
          <cell r="X61" t="str">
            <v>-</v>
          </cell>
          <cell r="Y61">
            <v>-655</v>
          </cell>
          <cell r="Z61">
            <v>0</v>
          </cell>
          <cell r="AA61">
            <v>0</v>
          </cell>
          <cell r="AB61">
            <v>0</v>
          </cell>
        </row>
        <row r="67">
          <cell r="U67">
            <v>0</v>
          </cell>
          <cell r="V67">
            <v>-8000</v>
          </cell>
          <cell r="W67">
            <v>-14750</v>
          </cell>
          <cell r="X67">
            <v>-7643</v>
          </cell>
          <cell r="Y67">
            <v>0</v>
          </cell>
          <cell r="Z67">
            <v>-38856</v>
          </cell>
          <cell r="AA67">
            <v>-21090</v>
          </cell>
          <cell r="AB67">
            <v>-15554</v>
          </cell>
        </row>
        <row r="68">
          <cell r="U68">
            <v>1342</v>
          </cell>
          <cell r="V68">
            <v>53132</v>
          </cell>
          <cell r="W68">
            <v>0</v>
          </cell>
          <cell r="X68">
            <v>0</v>
          </cell>
          <cell r="Y68">
            <v>0</v>
          </cell>
          <cell r="Z68">
            <v>0</v>
          </cell>
          <cell r="AA68">
            <v>50000</v>
          </cell>
          <cell r="AB68">
            <v>0</v>
          </cell>
        </row>
        <row r="69">
          <cell r="U69">
            <v>-66920</v>
          </cell>
          <cell r="V69">
            <v>-263</v>
          </cell>
          <cell r="W69">
            <v>-50255.884591548151</v>
          </cell>
          <cell r="X69">
            <v>-263.11540845184936</v>
          </cell>
          <cell r="Y69">
            <v>-66800</v>
          </cell>
          <cell r="Z69">
            <v>-4620</v>
          </cell>
          <cell r="AA69">
            <v>-40000</v>
          </cell>
          <cell r="AB69">
            <v>0</v>
          </cell>
        </row>
        <row r="70">
          <cell r="U70">
            <v>0</v>
          </cell>
          <cell r="V70">
            <v>0</v>
          </cell>
          <cell r="W70">
            <v>0</v>
          </cell>
          <cell r="X70">
            <v>0</v>
          </cell>
          <cell r="Y70">
            <v>0</v>
          </cell>
          <cell r="Z70">
            <v>0</v>
          </cell>
          <cell r="AA70">
            <v>0</v>
          </cell>
          <cell r="AB70">
            <v>0</v>
          </cell>
        </row>
        <row r="71">
          <cell r="Y71">
            <v>0</v>
          </cell>
          <cell r="Z71">
            <v>0</v>
          </cell>
          <cell r="AA71">
            <v>0</v>
          </cell>
          <cell r="AB71">
            <v>-385</v>
          </cell>
        </row>
        <row r="79">
          <cell r="U79">
            <v>192858</v>
          </cell>
          <cell r="X79">
            <v>145307</v>
          </cell>
          <cell r="Y79">
            <v>148732</v>
          </cell>
          <cell r="AB79">
            <v>97964</v>
          </cell>
        </row>
        <row r="80">
          <cell r="X80">
            <v>148732</v>
          </cell>
          <cell r="AB80">
            <v>83542</v>
          </cell>
        </row>
      </sheetData>
      <sheetData sheetId="8"/>
      <sheetData sheetId="9"/>
      <sheetData sheetId="10"/>
      <sheetData sheetId="11"/>
      <sheetData sheetId="12"/>
      <sheetData sheetId="13"/>
      <sheetData sheetId="14"/>
      <sheetData sheetId="15"/>
      <sheetData sheetId="16"/>
      <sheetData sheetId="17">
        <row r="6">
          <cell r="U6">
            <v>426</v>
          </cell>
          <cell r="X6">
            <v>1239</v>
          </cell>
          <cell r="Y6">
            <v>1336</v>
          </cell>
        </row>
        <row r="7">
          <cell r="U7">
            <v>148306</v>
          </cell>
          <cell r="X7">
            <v>96725</v>
          </cell>
          <cell r="Y7">
            <v>82206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xo de caixa"/>
      <sheetName val="fina"/>
      <sheetName val="#REF"/>
      <sheetName val="K1"/>
      <sheetName val="Execução"/>
      <sheetName val="Capa"/>
      <sheetName val="Menu"/>
      <sheetName val="Mp"/>
      <sheetName val="A4"/>
      <sheetName val="C"/>
      <sheetName val="C1"/>
      <sheetName val="D"/>
      <sheetName val="E"/>
      <sheetName val="E2"/>
      <sheetName val="E2.1"/>
      <sheetName val="F"/>
      <sheetName val="G"/>
      <sheetName val="I"/>
      <sheetName val="H"/>
      <sheetName val="J"/>
      <sheetName val="K"/>
      <sheetName val="L"/>
      <sheetName val="M"/>
      <sheetName val="M1"/>
      <sheetName val="N"/>
      <sheetName val="N1"/>
      <sheetName val="Q"/>
      <sheetName val="S"/>
      <sheetName val="T"/>
      <sheetName val="U"/>
      <sheetName val="Bal 30092002"/>
      <sheetName val="Bal 30092001"/>
      <sheetName val="Bal31122001"/>
      <sheetName val="Remeasurement Balance"/>
      <sheetName val="Plan1"/>
      <sheetName val="Plan2"/>
      <sheetName val="Plan3"/>
      <sheetName val="CONSSID12-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O"/>
      <sheetName val="ce"/>
      <sheetName val="ce_euro"/>
      <sheetName val="C"/>
      <sheetName val="C _euro)"/>
      <sheetName val="B"/>
      <sheetName val="B _euro"/>
      <sheetName val="A"/>
      <sheetName val="A_euro"/>
      <sheetName val="n_cons"/>
      <sheetName val="NEWST.PATR"/>
      <sheetName val="NEWST.PATR_euro"/>
      <sheetName val="ST.PATR"/>
      <sheetName val="ST.PATR_euro"/>
      <sheetName val="INV_euro"/>
      <sheetName val="REDDITI"/>
      <sheetName val="REDDITI_euro"/>
      <sheetName val="RIS_TECNICHE"/>
      <sheetName val="pr_eme_toro"/>
      <sheetName val="MENS_RPR"/>
      <sheetName val="Abertura Circulante"/>
      <sheetName val="E1"/>
      <sheetName val="US"/>
      <sheetName val="Real_Teste_orig"/>
      <sheetName val="DFLSUBS"/>
      <sheetName val="MOD 7 SIN"/>
      <sheetName val="CONSMES"/>
      <sheetName val="BMSP."/>
      <sheetName val="BCO.CENTRAL"/>
      <sheetName val="CRÉDITOS"/>
      <sheetName val="A-P-DEMONST"/>
      <sheetName val="ECOF1101"/>
      <sheetName val="Param"/>
      <sheetName val="FF3"/>
      <sheetName val="K "/>
      <sheetName val="A4.3"/>
      <sheetName val="A4"/>
      <sheetName val="inc. claim 97"/>
      <sheetName val="217302"/>
      <sheetName val="Jun-01"/>
      <sheetName val="PC"/>
      <sheetName val="ELIM_FINANCEIRA"/>
      <sheetName val="PREÇOS"/>
      <sheetName val="July Posting"/>
      <sheetName val="INFO"/>
      <sheetName val="C__euro)"/>
      <sheetName val="B__euro"/>
      <sheetName val="NEWST_PATR"/>
      <sheetName val="NEWST_PATR_euro"/>
      <sheetName val="ST_PATR"/>
      <sheetName val="ST_PATR_euro"/>
      <sheetName val="Abertura_Circulante"/>
      <sheetName val="BMSP_"/>
      <sheetName val="BCO_CENTRAL"/>
      <sheetName val="MOD_7_SIN"/>
      <sheetName val="A4_3"/>
      <sheetName val="K_"/>
      <sheetName val="July_Posting"/>
      <sheetName val="Menu"/>
      <sheetName val="Mp"/>
      <sheetName val="E"/>
      <sheetName val="E2"/>
      <sheetName val="G"/>
      <sheetName val="H"/>
      <sheetName val="H1"/>
      <sheetName val="I"/>
      <sheetName val="I1"/>
      <sheetName val="J"/>
      <sheetName val="K"/>
      <sheetName val="K1"/>
      <sheetName val="L"/>
      <sheetName val="M"/>
      <sheetName val="M1"/>
      <sheetName val="N"/>
      <sheetName val="N1"/>
      <sheetName val="O"/>
      <sheetName val="Q"/>
      <sheetName val="S"/>
      <sheetName val="S1"/>
      <sheetName val="T"/>
      <sheetName val="T1"/>
      <sheetName val="U"/>
      <sheetName val="U1"/>
      <sheetName val="U2"/>
      <sheetName val="U3"/>
      <sheetName val="U4"/>
      <sheetName val="Bal032002"/>
      <sheetName val="Bal300602"/>
      <sheetName val="Bal300902"/>
      <sheetName val="Bal311202"/>
      <sheetName val="A4.1-BRASFLEX "/>
      <sheetName val="BAL1101"/>
      <sheetName val="C__euro)1"/>
      <sheetName val="B__euro1"/>
      <sheetName val="NEWST_PATR1"/>
      <sheetName val="NEWST_PATR_euro1"/>
      <sheetName val="ST_PATR1"/>
      <sheetName val="ST_PATR_euro1"/>
      <sheetName val="Abertura_Circulante1"/>
      <sheetName val="BMSP_1"/>
      <sheetName val="BCO_CENTRAL1"/>
      <sheetName val="MOD_7_SIN1"/>
      <sheetName val="A4_31"/>
      <sheetName val="K_1"/>
      <sheetName val="July_Posting1"/>
      <sheetName val="inc__claim_97"/>
      <sheetName val="A4_1-BRASFLEX_"/>
      <sheetName val="DIVIN_ARAXA"/>
      <sheetName val="A4_2-FLEXIBRAS1"/>
      <sheetName val="A4_4-MARFLEX1"/>
      <sheetName val="A4_6-SEAOIL1"/>
      <sheetName val="A4_3-SIGMA1"/>
      <sheetName val="prebdg97"/>
      <sheetName val="OUT02_REPORT2"/>
      <sheetName val="Duplicate_Rate"/>
      <sheetName val="RIEP_INC_98"/>
      <sheetName val="Res_Autor_Motivo"/>
      <sheetName val="Res_Devolv_Motivo"/>
      <sheetName val="ELIMINAÇÕES"/>
      <sheetName val="Peso_áreas_e_CPs1"/>
      <sheetName val="ACT_Input_(2)"/>
      <sheetName val="sapactivexlhiddensheet"/>
      <sheetName val="den96"/>
      <sheetName val="ABRIL_2000"/>
      <sheetName val="TELEMIG_209"/>
      <sheetName val="Resumo_CTB"/>
      <sheetName val="VENDAS_P_SUBSIDIÁRIA"/>
      <sheetName val="DF_2011"/>
      <sheetName val="Mapa Imobilizado"/>
      <sheetName val="Cover"/>
      <sheetName val="HIN-BR Detail"/>
      <sheetName val="SUMMARY (1)"/>
      <sheetName val="inc__claim_971"/>
      <sheetName val="Patrimonial"/>
      <sheetName val="Juros79mi"/>
      <sheetName val="C__euro)2"/>
      <sheetName val="B__euro2"/>
      <sheetName val="NEWST_PATR2"/>
      <sheetName val="NEWST_PATR_euro2"/>
      <sheetName val="ST_PATR2"/>
      <sheetName val="ST_PATR_euro2"/>
      <sheetName val="Abertura_Circulante2"/>
      <sheetName val="BMSP_2"/>
      <sheetName val="BCO_CENTRAL2"/>
      <sheetName val="MOD_7_SIN2"/>
      <sheetName val="K_2"/>
      <sheetName val="A4_32"/>
      <sheetName val="July_Posting2"/>
      <sheetName val="A4_1-BRASFLEX_1"/>
      <sheetName val="C__euro)3"/>
      <sheetName val="B__euro3"/>
      <sheetName val="NEWST_PATR3"/>
      <sheetName val="NEWST_PATR_euro3"/>
      <sheetName val="ST_PATR3"/>
      <sheetName val="ST_PATR_euro3"/>
      <sheetName val="Abertura_Circulante3"/>
      <sheetName val="BMSP_3"/>
      <sheetName val="BCO_CENTRAL3"/>
      <sheetName val="MOD_7_SIN3"/>
      <sheetName val="K_3"/>
      <sheetName val="A4_33"/>
      <sheetName val="July_Posting3"/>
      <sheetName val="A4_1-BRASFLEX_2"/>
      <sheetName val="inc__claim_972"/>
      <sheetName val="Sheet1"/>
      <sheetName val="Mapa_Imobilizado"/>
      <sheetName val="DATAINFO"/>
      <sheetName val="JOB_FILTER"/>
      <sheetName val="Índices"/>
      <sheetName val="N  PIS COFINS"/>
      <sheetName val="TESTE"/>
      <sheetName val="Abert vol venda x receita"/>
      <sheetName val="listas"/>
      <sheetName val="Lista de valores"/>
      <sheetName val="ce99"/>
      <sheetName val="premi9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 8 à 10"/>
      <sheetName val="Pag .11 À 13"/>
      <sheetName val="Pag.14"/>
      <sheetName val="Pag. 16 "/>
      <sheetName val="Pag. 17"/>
      <sheetName val="Pag. 18 à 21 e 24 à 28"/>
      <sheetName val="Pla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amb-pac"/>
      <sheetName val="hedg-boz"/>
      <sheetName val="cdb-aac"/>
      <sheetName val="exp-nac"/>
      <sheetName val="NAC-DI"/>
      <sheetName val="norchem"/>
      <sheetName val="ICATU"/>
      <sheetName val="BAMERINDUS"/>
      <sheetName val="ICATU COM."/>
      <sheetName val="MC-PROV"/>
      <sheetName val="Plan18"/>
      <sheetName val="Plan17"/>
      <sheetName val="MUTUO-0695"/>
      <sheetName val="daily95"/>
      <sheetName val="Plan1"/>
      <sheetName val="Plan2"/>
      <sheetName val="Plan3"/>
      <sheetName val="Plan4"/>
      <sheetName val="Plan5"/>
      <sheetName val="Plan6"/>
      <sheetName val="Plan7"/>
      <sheetName val="Plan8"/>
      <sheetName val="Plan9"/>
      <sheetName val="Plan10"/>
      <sheetName val="Plan11"/>
      <sheetName val="Plan12"/>
      <sheetName val="Plan13"/>
      <sheetName val="Plan14"/>
      <sheetName val="Plan15"/>
      <sheetName val="Plan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e"/>
      <sheetName val="B.analítico A (2)"/>
      <sheetName val="B.analítico B (2)"/>
      <sheetName val="BAL A (2)"/>
      <sheetName val="BAL B (2)"/>
      <sheetName val="BAL INDEX"/>
      <sheetName val="bruto mensal (2)"/>
      <sheetName val="B.America (2)"/>
      <sheetName val="B.Trading (2)"/>
      <sheetName val="capital (2)"/>
      <sheetName val="consolid soc"/>
      <sheetName val="Desp2002"/>
      <sheetName val="Desp2001"/>
      <sheetName val="Desp2001-02"/>
      <sheetName val="dívida"/>
      <sheetName val="DOAR A (2)"/>
      <sheetName val="DOAR B (2)"/>
      <sheetName val="DOAR BST"/>
      <sheetName val="DOAR BSA"/>
      <sheetName val="ebitda"/>
      <sheetName val="equyt"/>
      <sheetName val="estoque"/>
      <sheetName val="est.analítico"/>
      <sheetName val="estoque pa"/>
      <sheetName val="estoque pa (2)"/>
      <sheetName val="financeiras"/>
      <sheetName val="financeiras (A)"/>
      <sheetName val="financeiras (B)"/>
      <sheetName val="financiamentos B"/>
      <sheetName val="FLUXO A"/>
      <sheetName val="FLUXO B (2)"/>
      <sheetName val="índices bal (2)"/>
      <sheetName val="integral"/>
      <sheetName val="lb2002"/>
      <sheetName val="lb2001"/>
      <sheetName val="lb2000"/>
      <sheetName val="longo A e B"/>
      <sheetName val="lucro bruto"/>
      <sheetName val="mês a mês (2)"/>
      <sheetName val="mix"/>
      <sheetName val="mutação A (2)"/>
      <sheetName val="mutação B (2)"/>
      <sheetName val="PERFIL A (2)"/>
      <sheetName val="PERFIL B (2)"/>
      <sheetName val="preços"/>
      <sheetName val="prov-contas a receber"/>
      <sheetName val="permanente A (2)"/>
      <sheetName val="permanente B (2)"/>
      <sheetName val="produção"/>
      <sheetName val="resultado"/>
      <sheetName val="tabela"/>
      <sheetName val="volume"/>
      <sheetName val="capa (2)"/>
      <sheetName val="capa (3)"/>
      <sheetName val="Pakprint"/>
      <sheetName val="mutação Bst"/>
      <sheetName val="mutação Bsa"/>
      <sheetName val="#REF"/>
      <sheetName val="J1"/>
      <sheetName val="Balsap"/>
      <sheetName val="bal"/>
      <sheetName val="O1"/>
      <sheetName val="Proj Empresas"/>
      <sheetName val="Proj Pab"/>
      <sheetName val="Proj Rede"/>
      <sheetName val="Verdinho Real"/>
      <sheetName val="O2CC"/>
      <sheetName val="FLUXO1"/>
      <sheetName val="Plan1 (2)"/>
      <sheetName val="Criterios"/>
      <sheetName val="Duplicate Rate"/>
      <sheetName val="ICATU"/>
      <sheetName val="B_analítico_A_(2)"/>
      <sheetName val="B_analítico_B_(2)"/>
      <sheetName val="BAL_A_(2)"/>
      <sheetName val="BAL_B_(2)"/>
      <sheetName val="BAL_INDEX"/>
      <sheetName val="bruto_mensal_(2)"/>
      <sheetName val="B_America_(2)"/>
      <sheetName val="B_Trading_(2)"/>
      <sheetName val="capital_(2)"/>
      <sheetName val="consolid_soc"/>
      <sheetName val="DOAR_A_(2)"/>
      <sheetName val="DOAR_B_(2)"/>
      <sheetName val="DOAR_BST"/>
      <sheetName val="DOAR_BSA"/>
      <sheetName val="est_analítico"/>
      <sheetName val="estoque_pa"/>
      <sheetName val="estoque_pa_(2)"/>
      <sheetName val="financeiras_(A)"/>
      <sheetName val="financeiras_(B)"/>
      <sheetName val="financiamentos_B"/>
      <sheetName val="FLUXO_A"/>
      <sheetName val="FLUXO_B_(2)"/>
      <sheetName val="índices_bal_(2)"/>
      <sheetName val="longo_A_e_B"/>
      <sheetName val="lucro_bruto"/>
      <sheetName val="mês_a_mês_(2)"/>
      <sheetName val="mutação_A_(2)"/>
      <sheetName val="mutação_B_(2)"/>
      <sheetName val="PERFIL_A_(2)"/>
      <sheetName val="PERFIL_B_(2)"/>
      <sheetName val="prov-contas_a_receber"/>
      <sheetName val="permanente_A_(2)"/>
      <sheetName val="permanente_B_(2)"/>
      <sheetName val="capa_(2)"/>
      <sheetName val="capa_(3)"/>
      <sheetName val="mutação_Bst"/>
      <sheetName val="mutação_Bsa"/>
      <sheetName val="BT1"/>
    </sheetNames>
    <sheetDataSet>
      <sheetData sheetId="0" refreshError="1">
        <row r="1">
          <cell r="A1" t="str">
            <v>ANÁLISE COMPARATIVA DAS PRINCIPAIS LINHAS DO RESULTADO DE 2002/2001</v>
          </cell>
        </row>
        <row r="2">
          <cell r="A2" t="str">
            <v>LEGISLAÇÃO SOCIETÁRIA - CONSOLIDADO</v>
          </cell>
        </row>
        <row r="3">
          <cell r="A3" t="str">
            <v>EM MILHARES DE REAIS</v>
          </cell>
        </row>
        <row r="6">
          <cell r="C6" t="str">
            <v>RECEITA LÍQUIDA DAS VENDAS</v>
          </cell>
          <cell r="E6" t="str">
            <v>RECEITA LÍQUIDA DAS VENDAS</v>
          </cell>
          <cell r="F6" t="str">
            <v>RECEITA LÍQUIDA DAS VENDAS</v>
          </cell>
        </row>
        <row r="7">
          <cell r="A7">
            <v>2000</v>
          </cell>
          <cell r="C7">
            <v>2001</v>
          </cell>
          <cell r="X7">
            <v>2002</v>
          </cell>
          <cell r="Z7">
            <v>2002</v>
          </cell>
          <cell r="AA7">
            <v>2002</v>
          </cell>
        </row>
        <row r="8">
          <cell r="A8" t="str">
            <v>Novembro</v>
          </cell>
          <cell r="B8" t="str">
            <v>Dezembro</v>
          </cell>
          <cell r="C8" t="str">
            <v>Janeiro</v>
          </cell>
          <cell r="D8" t="str">
            <v>Fevereiro</v>
          </cell>
          <cell r="E8" t="str">
            <v>Março</v>
          </cell>
          <cell r="F8" t="str">
            <v>1º trim</v>
          </cell>
          <cell r="G8" t="str">
            <v>Abril</v>
          </cell>
          <cell r="H8" t="str">
            <v>Maio</v>
          </cell>
          <cell r="I8" t="str">
            <v>Junho</v>
          </cell>
          <cell r="J8" t="str">
            <v>2º trim</v>
          </cell>
          <cell r="K8" t="str">
            <v>1º sem</v>
          </cell>
          <cell r="L8" t="str">
            <v>Julho</v>
          </cell>
          <cell r="M8" t="str">
            <v>Agosto</v>
          </cell>
          <cell r="N8" t="str">
            <v>Setembro</v>
          </cell>
          <cell r="O8" t="str">
            <v>3º trim</v>
          </cell>
          <cell r="P8" t="str">
            <v>Outubro</v>
          </cell>
          <cell r="Q8" t="str">
            <v>Novembro</v>
          </cell>
          <cell r="R8" t="str">
            <v>Dezembro</v>
          </cell>
          <cell r="S8" t="str">
            <v>4º trim</v>
          </cell>
          <cell r="T8" t="str">
            <v>2º sem</v>
          </cell>
          <cell r="U8" t="str">
            <v>Acumulado</v>
          </cell>
          <cell r="V8" t="str">
            <v>Novembro</v>
          </cell>
          <cell r="W8" t="str">
            <v>Dezembro</v>
          </cell>
          <cell r="X8" t="str">
            <v>Janeiro</v>
          </cell>
          <cell r="Y8" t="str">
            <v>Fevereiro</v>
          </cell>
          <cell r="Z8" t="str">
            <v>Março</v>
          </cell>
          <cell r="AA8" t="str">
            <v>1º trim</v>
          </cell>
          <cell r="AB8" t="str">
            <v>Abril</v>
          </cell>
          <cell r="AC8" t="str">
            <v>Maio</v>
          </cell>
          <cell r="AD8" t="str">
            <v>Junho</v>
          </cell>
          <cell r="AE8" t="str">
            <v>2º trim</v>
          </cell>
          <cell r="AF8" t="str">
            <v>1º sem</v>
          </cell>
          <cell r="AG8" t="str">
            <v>Julho</v>
          </cell>
          <cell r="AH8" t="str">
            <v>Agosto</v>
          </cell>
          <cell r="AI8" t="str">
            <v>Setembro</v>
          </cell>
          <cell r="AJ8" t="str">
            <v>3º trim</v>
          </cell>
          <cell r="AK8" t="str">
            <v>Outubro</v>
          </cell>
          <cell r="AL8" t="str">
            <v>Nov</v>
          </cell>
          <cell r="AM8" t="str">
            <v>Dez</v>
          </cell>
          <cell r="AN8" t="str">
            <v>4º trim</v>
          </cell>
          <cell r="AO8" t="str">
            <v>2º sem</v>
          </cell>
          <cell r="AP8" t="str">
            <v>Acumulado</v>
          </cell>
        </row>
        <row r="9">
          <cell r="A9">
            <v>53280</v>
          </cell>
          <cell r="B9">
            <v>56279</v>
          </cell>
          <cell r="C9">
            <v>49137</v>
          </cell>
          <cell r="D9">
            <v>58418</v>
          </cell>
          <cell r="E9">
            <v>60099</v>
          </cell>
          <cell r="F9">
            <v>167654</v>
          </cell>
          <cell r="G9">
            <v>61442</v>
          </cell>
          <cell r="H9">
            <v>68799</v>
          </cell>
          <cell r="I9">
            <v>78885</v>
          </cell>
          <cell r="J9">
            <v>209126</v>
          </cell>
          <cell r="K9">
            <v>376780</v>
          </cell>
          <cell r="L9">
            <v>48685</v>
          </cell>
          <cell r="M9">
            <v>74932</v>
          </cell>
          <cell r="N9">
            <v>72169</v>
          </cell>
          <cell r="O9">
            <v>195786</v>
          </cell>
          <cell r="P9">
            <v>67729</v>
          </cell>
          <cell r="Q9">
            <v>62772</v>
          </cell>
          <cell r="R9">
            <v>71343</v>
          </cell>
          <cell r="S9">
            <v>201844</v>
          </cell>
          <cell r="T9">
            <v>397630</v>
          </cell>
          <cell r="U9">
            <v>572566</v>
          </cell>
          <cell r="V9">
            <v>62772</v>
          </cell>
          <cell r="W9">
            <v>71343</v>
          </cell>
          <cell r="X9">
            <v>67301</v>
          </cell>
          <cell r="Y9">
            <v>48305</v>
          </cell>
          <cell r="Z9">
            <v>58267</v>
          </cell>
          <cell r="AA9">
            <v>173873</v>
          </cell>
          <cell r="AB9">
            <v>57878</v>
          </cell>
          <cell r="AC9">
            <v>72049</v>
          </cell>
          <cell r="AD9">
            <v>86446</v>
          </cell>
          <cell r="AE9">
            <v>216373</v>
          </cell>
          <cell r="AF9">
            <v>390246</v>
          </cell>
          <cell r="AG9">
            <v>74510</v>
          </cell>
          <cell r="AH9">
            <v>86876</v>
          </cell>
          <cell r="AI9">
            <v>85395</v>
          </cell>
          <cell r="AJ9">
            <v>246781</v>
          </cell>
          <cell r="AK9">
            <v>0</v>
          </cell>
          <cell r="AL9">
            <v>0</v>
          </cell>
          <cell r="AM9">
            <v>0</v>
          </cell>
          <cell r="AN9">
            <v>0</v>
          </cell>
          <cell r="AO9">
            <v>246781</v>
          </cell>
          <cell r="AP9">
            <v>637027</v>
          </cell>
        </row>
        <row r="10">
          <cell r="A10" t="str">
            <v>EM RELAÇÃO AO MESMO PERÍODO DO EXERCÍCIO ANTERIOR</v>
          </cell>
          <cell r="C10" t="str">
            <v>EM RELAÇÃO AO MESMO PERÍODO DO EXERCÍCIO ANTERIOR</v>
          </cell>
          <cell r="F10" t="str">
            <v>EM RELAÇÃO AO MESMO PERÍODO DO EXERCÍCIO ANTERIOR</v>
          </cell>
          <cell r="V10">
            <v>0.17815315315315305</v>
          </cell>
          <cell r="W10">
            <v>0.26766644752038959</v>
          </cell>
          <cell r="X10">
            <v>0.36966033742393711</v>
          </cell>
          <cell r="Y10">
            <v>-0.17311445102536893</v>
          </cell>
          <cell r="Z10">
            <v>-3.048303632339977E-2</v>
          </cell>
          <cell r="AA10">
            <v>3.7094253641428265E-2</v>
          </cell>
          <cell r="AB10">
            <v>-5.8005924286318788E-2</v>
          </cell>
          <cell r="AC10">
            <v>4.7239058707248649E-2</v>
          </cell>
          <cell r="AD10">
            <v>9.5848386892311677E-2</v>
          </cell>
          <cell r="AE10">
            <v>3.4653749414228718E-2</v>
          </cell>
          <cell r="AF10">
            <v>3.5739688943149828E-2</v>
          </cell>
          <cell r="AG10">
            <v>0.53045085755366128</v>
          </cell>
          <cell r="AH10">
            <v>0.15939785405434259</v>
          </cell>
          <cell r="AI10">
            <v>0.18326428244814252</v>
          </cell>
          <cell r="AJ10">
            <v>0.26046295445026724</v>
          </cell>
          <cell r="AK10">
            <v>-1</v>
          </cell>
          <cell r="AL10">
            <v>-1</v>
          </cell>
          <cell r="AM10">
            <v>-1</v>
          </cell>
          <cell r="AN10">
            <v>-1</v>
          </cell>
          <cell r="AO10">
            <v>-0.37937026884289415</v>
          </cell>
          <cell r="AP10">
            <v>0.11258265422676161</v>
          </cell>
        </row>
        <row r="11">
          <cell r="A11" t="str">
            <v>EM RELAÇÃO AO PERÍODO IMEDIATAMENTE ANTERIOR</v>
          </cell>
          <cell r="C11" t="str">
            <v>EM RELAÇÃO AO PERÍODO IMEDIATAMENTE ANTERIOR</v>
          </cell>
          <cell r="F11" t="str">
            <v>EM RELAÇÃO AO PERÍODO IMEDIATAMENTE ANTERIOR</v>
          </cell>
          <cell r="V11">
            <v>-7.3188737468440457E-2</v>
          </cell>
          <cell r="W11">
            <v>0.13654177021601988</v>
          </cell>
          <cell r="X11">
            <v>-5.6655873736736639E-2</v>
          </cell>
          <cell r="Y11">
            <v>-0.2822543498610719</v>
          </cell>
          <cell r="Z11">
            <v>0.20623123900217366</v>
          </cell>
          <cell r="AA11">
            <v>-0.13857731713600607</v>
          </cell>
          <cell r="AB11">
            <v>-6.6761631798445409E-3</v>
          </cell>
          <cell r="AC11">
            <v>0.24484259995162239</v>
          </cell>
          <cell r="AD11">
            <v>0.19982234312759362</v>
          </cell>
          <cell r="AE11">
            <v>0.24443128030228967</v>
          </cell>
          <cell r="AF11">
            <v>-1.8570027412418533E-2</v>
          </cell>
          <cell r="AG11">
            <v>-0.13807463618906601</v>
          </cell>
          <cell r="AH11">
            <v>0.16596430009394703</v>
          </cell>
          <cell r="AI11">
            <v>-1.7047285786638389E-2</v>
          </cell>
          <cell r="AJ11">
            <v>0.14053509448960821</v>
          </cell>
          <cell r="AK11">
            <v>-1</v>
          </cell>
          <cell r="AL11" t="e">
            <v>#DIV/0!</v>
          </cell>
          <cell r="AM11" t="e">
            <v>#DIV/0!</v>
          </cell>
          <cell r="AN11">
            <v>-1</v>
          </cell>
          <cell r="AO11">
            <v>-0.36762708650441001</v>
          </cell>
        </row>
        <row r="19">
          <cell r="C19" t="str">
            <v>RECEITA LÍQUIDA DAS VENDAS UNITÁRIAS (em reais)</v>
          </cell>
          <cell r="E19" t="str">
            <v>RECEITA LÍQUIDA DAS VENDAS UNITÁRIAS (em reais)</v>
          </cell>
          <cell r="F19" t="str">
            <v>RECEITA LÍQUIDA DAS VENDAS UNITÁRIAS (em reais)</v>
          </cell>
        </row>
        <row r="20">
          <cell r="A20">
            <v>2000</v>
          </cell>
          <cell r="C20">
            <v>2001</v>
          </cell>
          <cell r="X20">
            <v>2002</v>
          </cell>
          <cell r="Z20">
            <v>2002</v>
          </cell>
          <cell r="AA20">
            <v>2002</v>
          </cell>
        </row>
        <row r="21">
          <cell r="A21" t="str">
            <v>Novembro</v>
          </cell>
          <cell r="B21" t="str">
            <v>Dezembro</v>
          </cell>
          <cell r="C21" t="str">
            <v>Janeiro</v>
          </cell>
          <cell r="D21" t="str">
            <v>Fevereiro</v>
          </cell>
          <cell r="E21" t="str">
            <v>Março</v>
          </cell>
          <cell r="F21" t="str">
            <v>1º trim</v>
          </cell>
          <cell r="G21" t="str">
            <v>Abril</v>
          </cell>
          <cell r="H21" t="str">
            <v>Maio</v>
          </cell>
          <cell r="I21" t="str">
            <v>Junho</v>
          </cell>
          <cell r="J21" t="str">
            <v>2º trim</v>
          </cell>
          <cell r="K21" t="str">
            <v>1º sem</v>
          </cell>
          <cell r="L21" t="str">
            <v>Julho</v>
          </cell>
          <cell r="M21" t="str">
            <v>Agosto</v>
          </cell>
          <cell r="N21" t="str">
            <v>Setembro</v>
          </cell>
          <cell r="O21" t="str">
            <v>3º trim</v>
          </cell>
          <cell r="P21" t="str">
            <v>Outubro</v>
          </cell>
          <cell r="Q21" t="str">
            <v>Nov</v>
          </cell>
          <cell r="R21" t="str">
            <v>Dez</v>
          </cell>
          <cell r="S21" t="str">
            <v>4º trim</v>
          </cell>
          <cell r="T21" t="str">
            <v>2º sem</v>
          </cell>
          <cell r="U21" t="str">
            <v>Acumulado</v>
          </cell>
          <cell r="V21" t="str">
            <v>Novembro</v>
          </cell>
          <cell r="W21" t="str">
            <v>Dezembro</v>
          </cell>
          <cell r="X21" t="str">
            <v>Janeiro</v>
          </cell>
          <cell r="Y21" t="str">
            <v>Fevereiro</v>
          </cell>
          <cell r="Z21" t="str">
            <v>Março</v>
          </cell>
          <cell r="AA21" t="str">
            <v>1º trim</v>
          </cell>
          <cell r="AB21" t="str">
            <v>Abril</v>
          </cell>
          <cell r="AC21" t="str">
            <v>Maio</v>
          </cell>
          <cell r="AD21" t="str">
            <v>Junho</v>
          </cell>
          <cell r="AE21" t="str">
            <v>2º trim</v>
          </cell>
          <cell r="AF21" t="str">
            <v>1º sem</v>
          </cell>
          <cell r="AG21" t="str">
            <v>Julho</v>
          </cell>
          <cell r="AH21" t="str">
            <v>Agosto</v>
          </cell>
          <cell r="AI21" t="str">
            <v>Setembro</v>
          </cell>
          <cell r="AJ21" t="str">
            <v>3º trim</v>
          </cell>
          <cell r="AK21" t="str">
            <v>Outubro</v>
          </cell>
          <cell r="AL21" t="str">
            <v>Nov</v>
          </cell>
          <cell r="AM21" t="str">
            <v>Dez</v>
          </cell>
          <cell r="AN21" t="str">
            <v>4º trim</v>
          </cell>
          <cell r="AO21" t="str">
            <v>2º sem</v>
          </cell>
          <cell r="AP21" t="str">
            <v>Acumulado</v>
          </cell>
        </row>
        <row r="22">
          <cell r="A22">
            <v>1371.7463505059086</v>
          </cell>
          <cell r="B22">
            <v>1361.1715764523776</v>
          </cell>
          <cell r="C22">
            <v>1413.8516429763481</v>
          </cell>
          <cell r="D22">
            <v>1308.9988348122254</v>
          </cell>
          <cell r="E22">
            <v>1331.9223438677363</v>
          </cell>
          <cell r="F22">
            <v>1346.5752104350061</v>
          </cell>
          <cell r="G22">
            <v>1164.6668562221589</v>
          </cell>
          <cell r="H22">
            <v>1166.0056945291847</v>
          </cell>
          <cell r="I22">
            <v>1138.7389208072291</v>
          </cell>
          <cell r="J22">
            <v>1155.1816519640065</v>
          </cell>
          <cell r="K22">
            <v>1233.1730690554664</v>
          </cell>
          <cell r="L22">
            <v>1214.7562253605468</v>
          </cell>
          <cell r="M22">
            <v>1187.1920401793495</v>
          </cell>
          <cell r="N22">
            <v>1192.4137904028707</v>
          </cell>
          <cell r="O22">
            <v>1195.8700831359552</v>
          </cell>
          <cell r="P22">
            <v>1283.8603256867925</v>
          </cell>
          <cell r="Q22">
            <v>1249.6189749063324</v>
          </cell>
          <cell r="R22">
            <v>1155.8734460907917</v>
          </cell>
          <cell r="S22">
            <v>1225.4563872454812</v>
          </cell>
          <cell r="T22">
            <v>1210.7078629156192</v>
          </cell>
          <cell r="U22">
            <v>1220.1582209996559</v>
          </cell>
          <cell r="V22">
            <v>1249.6189749063324</v>
          </cell>
          <cell r="W22">
            <v>1155.8734460907917</v>
          </cell>
          <cell r="X22">
            <v>1213.3400301015633</v>
          </cell>
          <cell r="Y22">
            <v>1220.9598657942554</v>
          </cell>
          <cell r="Z22">
            <v>1143.7359487886129</v>
          </cell>
          <cell r="AA22">
            <v>1191.1137990574382</v>
          </cell>
          <cell r="AB22">
            <v>1166.8277628721648</v>
          </cell>
          <cell r="AC22">
            <v>1299.5813396071965</v>
          </cell>
          <cell r="AD22">
            <v>1412.9838712972837</v>
          </cell>
          <cell r="AE22">
            <v>1301.704880071881</v>
          </cell>
          <cell r="AF22">
            <v>1249.9955396883274</v>
          </cell>
          <cell r="AG22">
            <v>1628.4808559737742</v>
          </cell>
          <cell r="AH22">
            <v>1713.9769159215168</v>
          </cell>
          <cell r="AI22">
            <v>1828.4334799006353</v>
          </cell>
          <cell r="AJ22">
            <v>1723.9930333582706</v>
          </cell>
          <cell r="AK22" t="e">
            <v>#DIV/0!</v>
          </cell>
          <cell r="AL22" t="e">
            <v>#DIV/0!</v>
          </cell>
          <cell r="AM22" t="e">
            <v>#DIV/0!</v>
          </cell>
          <cell r="AN22" t="e">
            <v>#DIV/0!</v>
          </cell>
          <cell r="AO22">
            <v>1723.9930333582706</v>
          </cell>
          <cell r="AP22">
            <v>1399.0042700588208</v>
          </cell>
        </row>
        <row r="23">
          <cell r="A23" t="str">
            <v>EM RELAÇÃO AO MESMO PERÍODO DO EXERCÍCIO ANTERIOR</v>
          </cell>
          <cell r="C23" t="str">
            <v>EM RELAÇÃO AO MESMO PERÍODO DO EXERCÍCIO ANTERIOR</v>
          </cell>
          <cell r="F23" t="str">
            <v>EM RELAÇÃO AO MESMO PERÍODO DO EXERCÍCIO ANTERIOR</v>
          </cell>
          <cell r="V23">
            <v>-8.9030581750434323E-2</v>
          </cell>
          <cell r="W23">
            <v>-0.15082457929121218</v>
          </cell>
          <cell r="X23">
            <v>-0.14181941497955242</v>
          </cell>
          <cell r="Y23">
            <v>-6.7256720691121985E-2</v>
          </cell>
          <cell r="Z23">
            <v>-0.14128931461022998</v>
          </cell>
          <cell r="AA23">
            <v>-0.11544948263777011</v>
          </cell>
          <cell r="AB23">
            <v>1.8553860603669481E-3</v>
          </cell>
          <cell r="AC23">
            <v>0.11455831279790418</v>
          </cell>
          <cell r="AD23">
            <v>0.24083215694045834</v>
          </cell>
          <cell r="AE23">
            <v>0.1268399890690437</v>
          </cell>
          <cell r="AF23">
            <v>1.3641613699645561E-2</v>
          </cell>
          <cell r="AG23">
            <v>0.34058243289959811</v>
          </cell>
          <cell r="AH23">
            <v>0.44372338923581878</v>
          </cell>
          <cell r="AI23">
            <v>0.53338840477757143</v>
          </cell>
          <cell r="AJ23">
            <v>0.44162234482646112</v>
          </cell>
          <cell r="AK23" t="e">
            <v>#DIV/0!</v>
          </cell>
          <cell r="AL23" t="e">
            <v>#DIV/0!</v>
          </cell>
          <cell r="AM23" t="e">
            <v>#DIV/0!</v>
          </cell>
          <cell r="AN23" t="e">
            <v>#DIV/0!</v>
          </cell>
          <cell r="AO23">
            <v>0.42395460223291281</v>
          </cell>
          <cell r="AP23">
            <v>0.14657611281972849</v>
          </cell>
        </row>
        <row r="24">
          <cell r="A24" t="str">
            <v>EM RELAÇÃO AO PERÍODO IMEDIATAMENTE ANTERIOR</v>
          </cell>
          <cell r="C24" t="str">
            <v>EM RELAÇÃO AO PERÍODO IMEDIATAMENTE ANTERIOR</v>
          </cell>
          <cell r="F24" t="str">
            <v>EM RELAÇÃO AO PERÍODO IMEDIATAMENTE ANTERIOR</v>
          </cell>
          <cell r="V24">
            <v>-2.6670619922882111E-2</v>
          </cell>
          <cell r="W24">
            <v>-7.5019290438165354E-2</v>
          </cell>
          <cell r="X24">
            <v>4.9717020669629353E-2</v>
          </cell>
          <cell r="Y24">
            <v>6.280049700539525E-3</v>
          </cell>
          <cell r="Z24">
            <v>-6.3248530249933377E-2</v>
          </cell>
          <cell r="AA24">
            <v>-2.8024325096739244E-2</v>
          </cell>
          <cell r="AB24">
            <v>2.0189812262183082E-2</v>
          </cell>
          <cell r="AC24">
            <v>0.11377306999300107</v>
          </cell>
          <cell r="AD24">
            <v>8.7260818722099787E-2</v>
          </cell>
          <cell r="AE24">
            <v>9.2846780132978646E-2</v>
          </cell>
          <cell r="AF24">
            <v>3.2488229058523554E-2</v>
          </cell>
          <cell r="AG24">
            <v>0.15251199185921283</v>
          </cell>
          <cell r="AH24">
            <v>5.250050047202981E-2</v>
          </cell>
          <cell r="AI24">
            <v>6.6778357932306909E-2</v>
          </cell>
          <cell r="AJ24">
            <v>0.32441159263616703</v>
          </cell>
          <cell r="AK24" t="e">
            <v>#DIV/0!</v>
          </cell>
          <cell r="AL24" t="e">
            <v>#DIV/0!</v>
          </cell>
          <cell r="AM24" t="e">
            <v>#DIV/0!</v>
          </cell>
          <cell r="AN24" t="e">
            <v>#DIV/0!</v>
          </cell>
          <cell r="AO24">
            <v>0.37919934801377719</v>
          </cell>
        </row>
        <row r="26">
          <cell r="C26" t="str">
            <v>comentários:</v>
          </cell>
          <cell r="E26" t="str">
            <v>comentários:</v>
          </cell>
          <cell r="F26" t="str">
            <v>comentários:</v>
          </cell>
        </row>
        <row r="28">
          <cell r="C28" t="str">
            <v>3 Meses de 2002 x 3 Meses de 2001 - aumento de 4%</v>
          </cell>
          <cell r="E28" t="str">
            <v>4 Meses de 2002 x 4 Meses de 2001 - aumento de 1,2%</v>
          </cell>
          <cell r="F28" t="str">
            <v>9 Meses de 2002 x 9 Meses de 2001 - aumento de 11,3%</v>
          </cell>
        </row>
        <row r="29">
          <cell r="C29" t="str">
            <v># o volume total de produtos vendidos apresentou um aumento de 17% em relação ao mesmo período do ano anterior.</v>
          </cell>
          <cell r="E29" t="str">
            <v># o volume total de produtos vendidos apresentou um aumento de 10% em relação ao mesmo período do ano anterior.</v>
          </cell>
          <cell r="F29" t="str">
            <v># o volume total de produtos vendidos  apresentou uma redução de 3% em relação ao mesmo período do ano anterior.</v>
          </cell>
        </row>
        <row r="30">
          <cell r="C30" t="str">
            <v xml:space="preserve">    - volume de celulose aumentou 45% ( -15% no mercado interno e +25% no mercado externo).</v>
          </cell>
          <cell r="E30" t="str">
            <v xml:space="preserve">    - volume de celulose aumentou 32% ( -6% no mercado interno e +13% no mercado externo).</v>
          </cell>
          <cell r="F30" t="str">
            <v xml:space="preserve">    - volume de celulose reduziu 9% ( -2% no mercado interno e -10% no mercado externo).</v>
          </cell>
        </row>
        <row r="31">
          <cell r="C31" t="str">
            <v xml:space="preserve">    - volume de papel aumentou 9% (-18% no mercado interno e +118% no mercado externo).</v>
          </cell>
          <cell r="E31" t="str">
            <v xml:space="preserve">    - volume de papel aumentou 1% (-15% no mercado interno e +72% no mercado externo).</v>
          </cell>
          <cell r="F31" t="str">
            <v xml:space="preserve">    - volume de papel aumentou 9% ( -1% no mercado interno e +24% no mercado externo).</v>
          </cell>
        </row>
        <row r="32">
          <cell r="C32" t="str">
            <v># o preço médio líquido dos produtos foi de R$ 1.191,11 no período atual contra R$ 1.346,58 no período anterior: redução de 3%.</v>
          </cell>
          <cell r="E32" t="str">
            <v># o preço médio líquido dos produtos foi de R$ 1.184,96 no período atual contra R$ 1.292,43 no período anterior: redução de 8%.</v>
          </cell>
          <cell r="F32" t="str">
            <v># o preço médio líquido dos produtos foi de R$ 1.399,00 no período atual contra R$ 1.220,16  no período anterior: aumento de 15%.</v>
          </cell>
        </row>
        <row r="42">
          <cell r="C42" t="str">
            <v>CUSTO DOS PRODUTOS VENDIDOS UNITÁRIO (em reais)</v>
          </cell>
          <cell r="E42" t="str">
            <v>CUSTO DOS PRODUTOS VENDIDOS UNITÁRIO (em reais)</v>
          </cell>
          <cell r="F42" t="str">
            <v>CUSTO DOS PRODUTOS VENDIDOS UNITÁRIO (em reais)</v>
          </cell>
        </row>
        <row r="43">
          <cell r="A43">
            <v>2000</v>
          </cell>
          <cell r="C43">
            <v>2001</v>
          </cell>
          <cell r="X43">
            <v>2002</v>
          </cell>
          <cell r="Z43">
            <v>2002</v>
          </cell>
          <cell r="AA43">
            <v>2002</v>
          </cell>
        </row>
        <row r="44">
          <cell r="A44" t="str">
            <v>Novembro</v>
          </cell>
          <cell r="B44" t="str">
            <v>Dezembro</v>
          </cell>
          <cell r="C44" t="str">
            <v>Janeiro</v>
          </cell>
          <cell r="D44" t="str">
            <v>Fevereiro</v>
          </cell>
          <cell r="E44" t="str">
            <v>Março</v>
          </cell>
          <cell r="F44" t="str">
            <v>1º trim</v>
          </cell>
          <cell r="G44" t="str">
            <v>Abril</v>
          </cell>
          <cell r="H44" t="str">
            <v>Maio</v>
          </cell>
          <cell r="I44" t="str">
            <v>Junho</v>
          </cell>
          <cell r="J44" t="str">
            <v>2º trim</v>
          </cell>
          <cell r="K44" t="str">
            <v>1º sem</v>
          </cell>
          <cell r="L44" t="str">
            <v>Julho</v>
          </cell>
          <cell r="M44" t="str">
            <v>Agosto</v>
          </cell>
          <cell r="N44" t="str">
            <v>Setembro</v>
          </cell>
          <cell r="O44" t="str">
            <v>3º trim</v>
          </cell>
          <cell r="P44" t="str">
            <v>Outubro</v>
          </cell>
          <cell r="Q44" t="str">
            <v>Nov</v>
          </cell>
          <cell r="R44" t="str">
            <v>Dez</v>
          </cell>
          <cell r="S44" t="str">
            <v>4º trim</v>
          </cell>
          <cell r="T44" t="str">
            <v>2º sem</v>
          </cell>
          <cell r="U44" t="str">
            <v>Acumulado</v>
          </cell>
          <cell r="V44" t="str">
            <v>Novembro</v>
          </cell>
          <cell r="W44" t="str">
            <v>Dezembro</v>
          </cell>
          <cell r="X44" t="str">
            <v>Janeiro</v>
          </cell>
          <cell r="Y44" t="str">
            <v>Fevereiro</v>
          </cell>
          <cell r="Z44" t="str">
            <v>Março</v>
          </cell>
          <cell r="AA44" t="str">
            <v>1º trim</v>
          </cell>
          <cell r="AB44" t="str">
            <v>Abril</v>
          </cell>
          <cell r="AC44" t="str">
            <v>Maio</v>
          </cell>
          <cell r="AD44" t="str">
            <v>Junho</v>
          </cell>
          <cell r="AE44" t="str">
            <v>2º trim</v>
          </cell>
          <cell r="AF44" t="str">
            <v>1º sem</v>
          </cell>
          <cell r="AG44" t="str">
            <v>Julho</v>
          </cell>
          <cell r="AH44" t="str">
            <v>Agosto</v>
          </cell>
          <cell r="AI44" t="str">
            <v>Setembro</v>
          </cell>
          <cell r="AJ44" t="str">
            <v>3º trim</v>
          </cell>
          <cell r="AK44" t="str">
            <v>Outubro</v>
          </cell>
          <cell r="AL44" t="str">
            <v>Nov</v>
          </cell>
          <cell r="AM44" t="str">
            <v>Dez</v>
          </cell>
          <cell r="AN44" t="str">
            <v>4º trim</v>
          </cell>
          <cell r="AO44" t="str">
            <v>2º sem</v>
          </cell>
          <cell r="AP44" t="str">
            <v>Acumulado</v>
          </cell>
        </row>
        <row r="45">
          <cell r="A45">
            <v>558.48201642594165</v>
          </cell>
          <cell r="B45">
            <v>571.39747496734867</v>
          </cell>
          <cell r="C45">
            <v>611.49795706968985</v>
          </cell>
          <cell r="D45">
            <v>640.56197902662007</v>
          </cell>
          <cell r="E45">
            <v>649.10686583041536</v>
          </cell>
          <cell r="F45">
            <v>635.54584591659705</v>
          </cell>
          <cell r="G45">
            <v>624.14936972798785</v>
          </cell>
          <cell r="H45">
            <v>636.7025964341401</v>
          </cell>
          <cell r="I45">
            <v>609.95467274879468</v>
          </cell>
          <cell r="J45">
            <v>622.80910110311379</v>
          </cell>
          <cell r="K45">
            <v>627.99922758945729</v>
          </cell>
          <cell r="L45">
            <v>634.31308947552282</v>
          </cell>
          <cell r="M45">
            <v>696.65858643471643</v>
          </cell>
          <cell r="N45">
            <v>686.79161448372747</v>
          </cell>
          <cell r="O45">
            <v>677.74889126273388</v>
          </cell>
          <cell r="P45">
            <v>683.56667313250489</v>
          </cell>
          <cell r="Q45">
            <v>620.48961047689227</v>
          </cell>
          <cell r="R45">
            <v>661.82070279302468</v>
          </cell>
          <cell r="S45">
            <v>656.18051999120291</v>
          </cell>
          <cell r="T45">
            <v>666.93217208252463</v>
          </cell>
          <cell r="U45">
            <v>645.35626490722962</v>
          </cell>
          <cell r="V45">
            <v>620.48961047689227</v>
          </cell>
          <cell r="W45">
            <v>661.82070279302468</v>
          </cell>
          <cell r="X45">
            <v>717.59072254695366</v>
          </cell>
          <cell r="Y45">
            <v>624.77093334489314</v>
          </cell>
          <cell r="Z45">
            <v>654.20275114948231</v>
          </cell>
          <cell r="AA45">
            <v>670.31207362388034</v>
          </cell>
          <cell r="AB45">
            <v>648.51554159220416</v>
          </cell>
          <cell r="AC45">
            <v>677.07790374061324</v>
          </cell>
          <cell r="AD45">
            <v>696.70340774520969</v>
          </cell>
          <cell r="AE45">
            <v>675.77789197926813</v>
          </cell>
          <cell r="AF45">
            <v>673.22222601397652</v>
          </cell>
          <cell r="AG45">
            <v>812.74190978207332</v>
          </cell>
          <cell r="AH45">
            <v>656.32816194718305</v>
          </cell>
          <cell r="AI45">
            <v>1044.5502310577219</v>
          </cell>
          <cell r="AJ45">
            <v>832.98881896057685</v>
          </cell>
          <cell r="AK45" t="e">
            <v>#DIV/0!</v>
          </cell>
          <cell r="AL45" t="e">
            <v>#DIV/0!</v>
          </cell>
          <cell r="AM45" t="e">
            <v>#DIV/0!</v>
          </cell>
          <cell r="AN45" t="e">
            <v>#DIV/0!</v>
          </cell>
          <cell r="AO45">
            <v>832.98881896057685</v>
          </cell>
          <cell r="AP45">
            <v>723.44730172745187</v>
          </cell>
        </row>
        <row r="46">
          <cell r="F46" t="str">
            <v>EM RELAÇÃO AO MESMO PERÍODO DO EXERCÍCIO ANTERIOR</v>
          </cell>
        </row>
        <row r="47">
          <cell r="F47" t="str">
            <v>EM RELAÇÃO AO PERÍODO IMEDIATAMENTE ANTERIOR</v>
          </cell>
        </row>
        <row r="49">
          <cell r="E49" t="str">
            <v>comentários:</v>
          </cell>
          <cell r="F49" t="str">
            <v>comentários:</v>
          </cell>
        </row>
        <row r="51">
          <cell r="E51" t="str">
            <v xml:space="preserve"> 4 Meses de 2002 x 4 Meses de 2001 - aumento de 5,2%</v>
          </cell>
          <cell r="F51" t="str">
            <v xml:space="preserve"> 9 Meses de 2002 x 9 Meses de 2001 - aumento de 12,1%</v>
          </cell>
        </row>
        <row r="54">
          <cell r="E54" t="str">
            <v># esta variação está influenciada pela variação cambial  e pelo mix de vendas dos períodos analisados.</v>
          </cell>
          <cell r="F54" t="str">
            <v># esta variação está influenciada pela variação cambial  e pelo mix de vendas dos períodos analisados.</v>
          </cell>
        </row>
        <row r="61">
          <cell r="E61" t="str">
            <v>LUCRO BRUTO</v>
          </cell>
          <cell r="F61" t="str">
            <v>LUCRO BRUTO</v>
          </cell>
        </row>
        <row r="63">
          <cell r="E63" t="str">
            <v>Março</v>
          </cell>
          <cell r="F63" t="str">
            <v>1º trim</v>
          </cell>
          <cell r="G63" t="str">
            <v>Abril</v>
          </cell>
        </row>
        <row r="64">
          <cell r="E64">
            <v>30810</v>
          </cell>
          <cell r="F64">
            <v>88526</v>
          </cell>
          <cell r="G64">
            <v>28515</v>
          </cell>
        </row>
        <row r="65">
          <cell r="F65" t="str">
            <v>EM RELAÇÃO AO MESMO PERÍODO DO EXERCÍCIO ANTERIOR</v>
          </cell>
        </row>
        <row r="66">
          <cell r="F66" t="str">
            <v>EM RELAÇÃO AO PERÍODO IMEDIATAMENTE ANTERIOR</v>
          </cell>
        </row>
        <row r="68">
          <cell r="E68" t="str">
            <v>comentários:</v>
          </cell>
          <cell r="F68" t="str">
            <v>comentários:</v>
          </cell>
        </row>
        <row r="70">
          <cell r="E70" t="str">
            <v xml:space="preserve"> 4 Meses de 2002 x 4 Meses de 2001 - redução de 13%</v>
          </cell>
          <cell r="F70" t="str">
            <v xml:space="preserve"> 9 Meses de 2002 x 9 Meses de 2001 - aumento de 14%</v>
          </cell>
        </row>
        <row r="73">
          <cell r="E73" t="str">
            <v># esta variação está influenciada pela variação cambial  e pelo mix de vendas dos períodos analisados.</v>
          </cell>
          <cell r="F73" t="str">
            <v># esta variação está influenciada pela variação cambial  e pelo mix de vendas dos períodos analisados.</v>
          </cell>
        </row>
        <row r="80">
          <cell r="E80" t="str">
            <v>DESPESAS COMERCIAIS</v>
          </cell>
          <cell r="F80" t="str">
            <v>DESPESAS COMERCIAIS</v>
          </cell>
        </row>
        <row r="82">
          <cell r="E82" t="str">
            <v>Março</v>
          </cell>
          <cell r="F82" t="str">
            <v>1º trim</v>
          </cell>
          <cell r="G82" t="str">
            <v>Abril</v>
          </cell>
        </row>
        <row r="83">
          <cell r="E83">
            <v>3573</v>
          </cell>
          <cell r="F83">
            <v>8149</v>
          </cell>
          <cell r="G83">
            <v>2403</v>
          </cell>
        </row>
        <row r="84">
          <cell r="E84" t="e">
            <v>#DIV/0!</v>
          </cell>
          <cell r="F84" t="e">
            <v>#DIV/0!</v>
          </cell>
          <cell r="G84" t="e">
            <v>#DIV/0!</v>
          </cell>
        </row>
        <row r="85">
          <cell r="F85" t="str">
            <v>EM RELAÇÃO AO MESMO PERÍODO DO EXERCÍCIO ANTERIOR</v>
          </cell>
        </row>
        <row r="86">
          <cell r="F86" t="str">
            <v>EM RELAÇÃO AO PERÍODO IMEDIATAMENTE ANTERIOR</v>
          </cell>
        </row>
        <row r="88">
          <cell r="E88" t="str">
            <v>comentários:</v>
          </cell>
          <cell r="F88" t="str">
            <v>comentários:</v>
          </cell>
        </row>
        <row r="90">
          <cell r="E90" t="str">
            <v xml:space="preserve"> 4 Meses de 2002 x 4 Meses de 2001 - redução de 14%</v>
          </cell>
          <cell r="F90" t="str">
            <v xml:space="preserve"> 9 Meses de 2002 x 9 Meses de 2001 - redução de 8%</v>
          </cell>
        </row>
        <row r="93">
          <cell r="E93" t="str">
            <v># vide principais variações e comentários no quadro 'Demonstrativo das Despesas Comerciais e Administrativas'</v>
          </cell>
          <cell r="F93" t="str">
            <v># vide principais variações e comentários no quadro 'Demonstrativo das Despesas Comerciais e Administrativas'</v>
          </cell>
        </row>
        <row r="98">
          <cell r="E98" t="str">
            <v>DESPESAS ADMINISTRATIVAS</v>
          </cell>
          <cell r="F98" t="str">
            <v>DESPESAS ADMINISTRATIVAS</v>
          </cell>
        </row>
        <row r="100">
          <cell r="E100" t="str">
            <v>Março</v>
          </cell>
          <cell r="F100" t="str">
            <v>1º trim</v>
          </cell>
          <cell r="G100" t="str">
            <v>Abril</v>
          </cell>
        </row>
        <row r="101">
          <cell r="E101">
            <v>3250</v>
          </cell>
          <cell r="F101">
            <v>7595</v>
          </cell>
          <cell r="G101">
            <v>2409</v>
          </cell>
        </row>
        <row r="102">
          <cell r="F102" t="str">
            <v>EM RELAÇÃO AO MESMO PERÍODO DO EXERCÍCIO ANTERIOR</v>
          </cell>
        </row>
        <row r="103">
          <cell r="F103" t="str">
            <v>EM RELAÇÃO AO PERÍODO IMEDIATAMENTE ANTERIOR</v>
          </cell>
        </row>
        <row r="105">
          <cell r="E105" t="str">
            <v>comentários:</v>
          </cell>
          <cell r="F105" t="str">
            <v>comentários:</v>
          </cell>
        </row>
        <row r="107">
          <cell r="E107" t="str">
            <v>4 Meses de 2002 x 4 Meses de 2001 - aumento de 17%</v>
          </cell>
          <cell r="F107" t="str">
            <v>9 Meses de 2002 x 9 Meses de 2001 - aumento de 21%</v>
          </cell>
        </row>
        <row r="111">
          <cell r="E111" t="str">
            <v># vide principais variações e comentários no quadro 'Demonstrativo das Despesas Comerciais e Administrativas'</v>
          </cell>
          <cell r="F111" t="str">
            <v># vide principais variações e comentários no quadro 'Demonstrativo das Despesas Comerciais e Administrativas'</v>
          </cell>
        </row>
        <row r="119">
          <cell r="E119" t="str">
            <v>DESPESAS FINANCEIRAS</v>
          </cell>
          <cell r="F119" t="str">
            <v>DESPESAS FINANCEIRAS</v>
          </cell>
        </row>
        <row r="121">
          <cell r="E121" t="str">
            <v>Março</v>
          </cell>
          <cell r="F121" t="str">
            <v>1º trim</v>
          </cell>
          <cell r="G121" t="str">
            <v>Abril</v>
          </cell>
        </row>
        <row r="122">
          <cell r="E122">
            <v>7937</v>
          </cell>
          <cell r="F122">
            <v>22163</v>
          </cell>
          <cell r="G122">
            <v>7519</v>
          </cell>
        </row>
        <row r="123">
          <cell r="F123" t="str">
            <v>EM RELAÇÃO AO MESMO PERÍODO DO EXERCÍCIO ANTERIOR</v>
          </cell>
        </row>
        <row r="124">
          <cell r="F124" t="str">
            <v>EM RELAÇÃO AO PERÍODO IMEDIATAMENTE ANTERIOR</v>
          </cell>
        </row>
        <row r="127">
          <cell r="E127" t="str">
            <v>comentários:</v>
          </cell>
          <cell r="F127" t="str">
            <v>comentários:</v>
          </cell>
        </row>
        <row r="129">
          <cell r="E129" t="str">
            <v>4 Meses de 2002 x 4 Meses de 2001 - estável</v>
          </cell>
          <cell r="F129" t="str">
            <v>9 Meses de 2002 x 9 Meses de 2001 - redução de 2%</v>
          </cell>
        </row>
        <row r="131">
          <cell r="E131" t="str">
            <v># esta variação está influenciada pelo endividamento e a variação cambial do período analisado.</v>
          </cell>
          <cell r="F131" t="str">
            <v># esta variação está influenciada pelo endividamento e a variação cambial do período analisado.</v>
          </cell>
        </row>
        <row r="138">
          <cell r="E138" t="str">
            <v>RECEITAS FINANCEIRAS</v>
          </cell>
          <cell r="F138" t="str">
            <v>RECEITAS FINANCEIRAS</v>
          </cell>
        </row>
        <row r="140">
          <cell r="E140" t="str">
            <v>Março</v>
          </cell>
          <cell r="F140" t="str">
            <v>1º trim</v>
          </cell>
          <cell r="G140" t="str">
            <v>Abril</v>
          </cell>
        </row>
        <row r="141">
          <cell r="E141">
            <v>5294</v>
          </cell>
          <cell r="F141">
            <v>10738</v>
          </cell>
          <cell r="G141">
            <v>2614</v>
          </cell>
        </row>
        <row r="142">
          <cell r="F142" t="str">
            <v>EM RELAÇÃO AO MESMO PERÍODO DO EXERCÍCIO ANTERIOR</v>
          </cell>
        </row>
        <row r="143">
          <cell r="F143" t="str">
            <v>EM RELAÇÃO AO PERÍODO IMEDIATAMENTE ANTERIOR</v>
          </cell>
        </row>
        <row r="145">
          <cell r="E145" t="str">
            <v>comentários:</v>
          </cell>
          <cell r="F145" t="str">
            <v>comentários:</v>
          </cell>
        </row>
        <row r="147">
          <cell r="E147" t="str">
            <v>4 Meses de 2002 x 4 Meses de 2001 - redução de 6%</v>
          </cell>
          <cell r="F147" t="str">
            <v>9 Meses de 2002 x 9 Meses de 2001 - redução de 44%</v>
          </cell>
        </row>
        <row r="149">
          <cell r="E149" t="str">
            <v># esta variação está relacionada ao aumento do volume de aplicação financeira no período.</v>
          </cell>
          <cell r="F149" t="str">
            <v># esta variação está relacionada ao aumento do volume de aplicação financeira no período.</v>
          </cell>
        </row>
        <row r="157">
          <cell r="E157" t="str">
            <v>VARIAÇÃO MONETÁRIA LÍQUIDA</v>
          </cell>
          <cell r="F157" t="str">
            <v>VARIAÇÃO MONETÁRIA LÍQUIDA</v>
          </cell>
        </row>
        <row r="159">
          <cell r="E159" t="str">
            <v>Março</v>
          </cell>
          <cell r="F159" t="str">
            <v>1º trim</v>
          </cell>
          <cell r="G159" t="str">
            <v>Abril</v>
          </cell>
        </row>
        <row r="160">
          <cell r="E160">
            <v>28657</v>
          </cell>
          <cell r="F160">
            <v>52039</v>
          </cell>
          <cell r="G160">
            <v>6409</v>
          </cell>
        </row>
        <row r="161">
          <cell r="F161" t="str">
            <v>EM RELAÇÃO AO MESMO PERÍODO DO EXERCÍCIO ANTERIOR</v>
          </cell>
        </row>
        <row r="162">
          <cell r="F162" t="str">
            <v>EM RELAÇÃO AO PERÍODO IMEDIATAMENTE ANTERIOR</v>
          </cell>
        </row>
        <row r="164">
          <cell r="E164" t="str">
            <v>comentários:</v>
          </cell>
          <cell r="F164" t="str">
            <v>comentários:</v>
          </cell>
        </row>
        <row r="166">
          <cell r="E166" t="str">
            <v>4 Meses de 2002 x 4 Meses de 2001 - redução de 62%</v>
          </cell>
          <cell r="F166" t="str">
            <v>9 Meses de 2002 x 9 Meses de 2001 - aumento de 32%</v>
          </cell>
        </row>
        <row r="167">
          <cell r="E167" t="str">
            <v># a variação monetária líquida está diretamente relacionada com os índices financeiros e o mix de moedas dos financiamentos, como segue:</v>
          </cell>
          <cell r="F167" t="str">
            <v># a variação monetária líquida está diretamente relacionada com os índices financeiros e o mix de moedas dos financiamentos, como segue:</v>
          </cell>
        </row>
        <row r="172">
          <cell r="E172" t="str">
            <v>Dólar</v>
          </cell>
        </row>
        <row r="173">
          <cell r="E173" t="str">
            <v>TJLP</v>
          </cell>
        </row>
        <row r="176">
          <cell r="E176" t="str">
            <v># vide composição analítica das variações monetárias líquidas de 2002/2001 no quadro 'Composição das Despesas Financeiras e Variações Monetárias Líquidas'.</v>
          </cell>
          <cell r="F176" t="str">
            <v># vide composição analítica das variações monetárias líquidas de 2002/2001 no quadro 'Composição das Despesas Financeiras e Variações Monetárias Líquidas'.</v>
          </cell>
        </row>
        <row r="179">
          <cell r="E179" t="str">
            <v>IMPOSTO DE RENDA E CONTRIBUIÇÃO SOCIAL</v>
          </cell>
          <cell r="F179" t="str">
            <v>IMPOSTO DE RENDA E CONTRIBUIÇÃO SOCIAL</v>
          </cell>
        </row>
        <row r="181">
          <cell r="E181" t="str">
            <v>Março</v>
          </cell>
          <cell r="F181" t="str">
            <v>1º trim</v>
          </cell>
          <cell r="G181" t="str">
            <v>Abril</v>
          </cell>
        </row>
        <row r="182">
          <cell r="E182">
            <v>432</v>
          </cell>
          <cell r="F182">
            <v>483</v>
          </cell>
          <cell r="G182">
            <v>2926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imex.com.b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imex.com.b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5"/>
  <dimension ref="A1:AO256"/>
  <sheetViews>
    <sheetView showGridLines="0" tabSelected="1" zoomScaleNormal="100" workbookViewId="0">
      <pane xSplit="1" ySplit="1" topLeftCell="B2" activePane="bottomRight" state="frozen"/>
      <selection pane="topRight" activeCell="B1" sqref="B1"/>
      <selection pane="bottomLeft" activeCell="A3" sqref="A3"/>
      <selection pane="bottomRight" activeCell="C14" sqref="C13:C14"/>
    </sheetView>
  </sheetViews>
  <sheetFormatPr defaultColWidth="33.42578125" defaultRowHeight="13.5" outlineLevelCol="1" x14ac:dyDescent="0.25"/>
  <cols>
    <col min="1" max="1" width="0.85546875" style="2" customWidth="1"/>
    <col min="2" max="2" width="42.28515625" style="2" customWidth="1"/>
    <col min="3" max="3" width="10.7109375" style="2" customWidth="1"/>
    <col min="4" max="4" width="9.42578125" style="2" bestFit="1" customWidth="1"/>
    <col min="5" max="5" width="13.140625" style="2" bestFit="1" customWidth="1"/>
    <col min="6" max="6" width="12.42578125" style="2" bestFit="1" customWidth="1"/>
    <col min="7" max="7" width="13.5703125" style="2" bestFit="1" customWidth="1"/>
    <col min="8" max="10" width="10.7109375" style="2" customWidth="1"/>
    <col min="11" max="11" width="41.140625" style="2" customWidth="1"/>
    <col min="12" max="12" width="13.140625" style="2" bestFit="1" customWidth="1"/>
    <col min="13" max="13" width="11.85546875" style="2" customWidth="1"/>
    <col min="14" max="14" width="12.28515625" style="2" customWidth="1"/>
    <col min="15" max="15" width="9.85546875" style="2" customWidth="1" outlineLevel="1"/>
    <col min="16" max="16" width="10" style="2" customWidth="1" outlineLevel="1"/>
    <col min="17" max="17" width="8.5703125" style="2" customWidth="1" outlineLevel="1"/>
    <col min="18" max="19" width="13.28515625" style="2" customWidth="1"/>
    <col min="20" max="20" width="12.140625" style="3" customWidth="1"/>
    <col min="21" max="21" width="55.140625" style="2" customWidth="1"/>
    <col min="22" max="22" width="13.85546875" style="2" customWidth="1"/>
    <col min="23" max="24" width="8.7109375" style="2" customWidth="1"/>
    <col min="25" max="25" width="10.5703125" style="2" bestFit="1" customWidth="1"/>
    <col min="26" max="27" width="8.7109375" style="2" customWidth="1"/>
    <col min="28" max="38" width="7.85546875" style="2" customWidth="1"/>
    <col min="39" max="16384" width="33.42578125" style="2"/>
  </cols>
  <sheetData>
    <row r="1" spans="2:27" x14ac:dyDescent="0.25">
      <c r="B1" s="269" t="s">
        <v>116</v>
      </c>
      <c r="C1" s="270" t="s">
        <v>281</v>
      </c>
      <c r="D1" s="271">
        <v>2018</v>
      </c>
      <c r="E1" s="502" t="s">
        <v>213</v>
      </c>
      <c r="F1" s="502" t="s">
        <v>268</v>
      </c>
      <c r="G1" s="272">
        <v>2017</v>
      </c>
      <c r="H1" s="270" t="s">
        <v>213</v>
      </c>
      <c r="I1" s="270" t="s">
        <v>268</v>
      </c>
      <c r="J1" s="271">
        <v>2017</v>
      </c>
      <c r="K1" s="6"/>
      <c r="L1" s="6"/>
      <c r="M1" s="6"/>
      <c r="N1" s="7"/>
      <c r="O1" s="6"/>
      <c r="P1" s="6"/>
      <c r="Q1" s="7"/>
      <c r="R1" s="7"/>
      <c r="S1" s="6"/>
      <c r="T1" s="7"/>
      <c r="U1" s="6"/>
      <c r="V1" s="6"/>
      <c r="W1" s="6"/>
      <c r="X1" s="6"/>
      <c r="Y1" s="6"/>
      <c r="Z1" s="6"/>
      <c r="AA1" s="6"/>
    </row>
    <row r="2" spans="2:27" x14ac:dyDescent="0.25">
      <c r="B2" s="273" t="s">
        <v>287</v>
      </c>
      <c r="C2" s="274">
        <v>367.22546893000003</v>
      </c>
      <c r="D2" s="274">
        <v>1253.7788240699999</v>
      </c>
      <c r="E2" s="275">
        <v>0.14946325110999759</v>
      </c>
      <c r="F2" s="275">
        <v>0.10875357911146288</v>
      </c>
      <c r="G2" s="275">
        <v>0.15664873823068626</v>
      </c>
      <c r="H2" s="274">
        <v>319.47560618</v>
      </c>
      <c r="I2" s="274">
        <v>331.20566719999999</v>
      </c>
      <c r="J2" s="274">
        <v>1083.97543924</v>
      </c>
      <c r="L2" s="6"/>
      <c r="M2" s="6"/>
      <c r="N2" s="7"/>
      <c r="O2" s="6"/>
      <c r="P2" s="6"/>
      <c r="Q2" s="7"/>
      <c r="R2" s="7"/>
      <c r="S2" s="6"/>
      <c r="T2" s="7"/>
      <c r="U2" s="6"/>
      <c r="V2" s="6"/>
      <c r="W2" s="6"/>
      <c r="X2" s="6"/>
      <c r="Y2" s="6"/>
      <c r="Z2" s="6"/>
      <c r="AA2" s="6"/>
    </row>
    <row r="3" spans="2:27" x14ac:dyDescent="0.25">
      <c r="B3" s="276" t="s">
        <v>288</v>
      </c>
      <c r="C3" s="277">
        <v>48.576524440000021</v>
      </c>
      <c r="D3" s="277">
        <v>153.04578863999993</v>
      </c>
      <c r="E3" s="278">
        <v>-0.10163924388079526</v>
      </c>
      <c r="F3" s="278">
        <v>6.3265222042629521E-2</v>
      </c>
      <c r="G3" s="278">
        <v>0.39803719145673644</v>
      </c>
      <c r="H3" s="277">
        <v>54.072402550000007</v>
      </c>
      <c r="I3" s="277">
        <v>45.686178229999932</v>
      </c>
      <c r="J3" s="277">
        <v>109.47190073000006</v>
      </c>
      <c r="K3" s="6" t="s">
        <v>13</v>
      </c>
      <c r="L3" s="6"/>
      <c r="M3" s="6"/>
      <c r="N3" s="7"/>
      <c r="O3" s="6"/>
      <c r="P3" s="6"/>
      <c r="Q3" s="7"/>
      <c r="R3" s="7"/>
      <c r="S3" s="6"/>
      <c r="T3" s="7"/>
      <c r="U3" s="6"/>
      <c r="V3" s="6"/>
      <c r="W3" s="6"/>
      <c r="X3" s="6"/>
      <c r="Y3" s="6"/>
      <c r="Z3" s="6"/>
      <c r="AA3" s="6"/>
    </row>
    <row r="4" spans="2:27" x14ac:dyDescent="0.25">
      <c r="B4" s="279" t="s">
        <v>289</v>
      </c>
      <c r="C4" s="280">
        <v>55.193333400000022</v>
      </c>
      <c r="D4" s="280">
        <v>182.33659622999994</v>
      </c>
      <c r="E4" s="278">
        <v>-0.10268627048551315</v>
      </c>
      <c r="F4" s="278">
        <v>5.050064066096227E-2</v>
      </c>
      <c r="G4" s="278">
        <v>0.32496099035003789</v>
      </c>
      <c r="H4" s="280">
        <v>61.509516220000002</v>
      </c>
      <c r="I4" s="280">
        <v>52.540028309999933</v>
      </c>
      <c r="J4" s="277">
        <v>137.61657706000003</v>
      </c>
      <c r="K4" s="6"/>
      <c r="L4" s="6"/>
      <c r="M4" s="6"/>
      <c r="N4" s="7"/>
      <c r="O4" s="6"/>
      <c r="P4" s="6"/>
      <c r="Q4" s="7"/>
      <c r="R4" s="7"/>
      <c r="S4" s="6"/>
      <c r="T4" s="7"/>
      <c r="U4" s="6"/>
      <c r="V4" s="6"/>
      <c r="W4" s="6"/>
      <c r="X4" s="6"/>
      <c r="Y4" s="6"/>
      <c r="Z4" s="6"/>
      <c r="AA4" s="6"/>
    </row>
    <row r="5" spans="2:27" x14ac:dyDescent="0.25">
      <c r="B5" s="279" t="s">
        <v>286</v>
      </c>
      <c r="C5" s="280">
        <v>68.074372747457531</v>
      </c>
      <c r="D5" s="280">
        <v>200.46939550745742</v>
      </c>
      <c r="E5" s="278">
        <v>0.52447030627678592</v>
      </c>
      <c r="F5" s="278">
        <v>0.17792466405011864</v>
      </c>
      <c r="G5" s="278">
        <v>0.48738820891015089</v>
      </c>
      <c r="H5" s="280">
        <v>44.654443230000055</v>
      </c>
      <c r="I5" s="280">
        <v>57.791788239999939</v>
      </c>
      <c r="J5" s="280">
        <v>134.7794706900001</v>
      </c>
      <c r="K5" s="6"/>
      <c r="L5" s="6"/>
      <c r="M5" s="6"/>
      <c r="N5" s="7"/>
      <c r="O5" s="6"/>
      <c r="P5" s="6"/>
      <c r="Q5" s="7"/>
      <c r="R5" s="7"/>
      <c r="S5" s="6"/>
      <c r="T5" s="7"/>
      <c r="U5" s="6"/>
      <c r="V5" s="6"/>
      <c r="W5" s="6"/>
      <c r="X5" s="6"/>
      <c r="Y5" s="6"/>
      <c r="Z5" s="6"/>
      <c r="AA5" s="6"/>
    </row>
    <row r="6" spans="2:27" x14ac:dyDescent="0.25">
      <c r="B6" s="281" t="s">
        <v>201</v>
      </c>
      <c r="C6" s="282">
        <v>0.18537486777757717</v>
      </c>
      <c r="D6" s="282">
        <v>0.15989215295301956</v>
      </c>
      <c r="E6" s="283">
        <v>4.5999999999999996</v>
      </c>
      <c r="F6" s="283">
        <v>1.1000000000000001</v>
      </c>
      <c r="G6" s="283">
        <v>3.6</v>
      </c>
      <c r="H6" s="282">
        <v>0.13977418734387095</v>
      </c>
      <c r="I6" s="282">
        <v>0.17448912854834128</v>
      </c>
      <c r="J6" s="282">
        <v>0.12433812225902191</v>
      </c>
      <c r="K6" s="6"/>
      <c r="L6" s="6"/>
      <c r="M6" s="6"/>
      <c r="N6" s="7"/>
      <c r="O6" s="6"/>
      <c r="P6" s="6"/>
      <c r="Q6" s="7"/>
      <c r="R6" s="7"/>
      <c r="S6" s="6"/>
      <c r="T6" s="7"/>
      <c r="U6" s="6"/>
      <c r="V6" s="6"/>
      <c r="W6" s="6"/>
      <c r="X6" s="6"/>
      <c r="Y6" s="6"/>
      <c r="Z6" s="6"/>
      <c r="AA6" s="6"/>
    </row>
    <row r="7" spans="2:27" x14ac:dyDescent="0.25">
      <c r="B7" s="279" t="s">
        <v>127</v>
      </c>
      <c r="C7" s="280">
        <v>34.961001910000022</v>
      </c>
      <c r="D7" s="280">
        <v>108.24942205999993</v>
      </c>
      <c r="E7" s="278">
        <v>-0.40710190623071019</v>
      </c>
      <c r="F7" s="278">
        <v>0.12390977659408664</v>
      </c>
      <c r="G7" s="278">
        <v>4.3246098067406979E-2</v>
      </c>
      <c r="H7" s="280">
        <v>58.966291640000016</v>
      </c>
      <c r="I7" s="280">
        <v>31.106591149999939</v>
      </c>
      <c r="J7" s="280">
        <v>103.76211544000009</v>
      </c>
      <c r="K7" s="6"/>
      <c r="L7" s="6"/>
      <c r="M7" s="6"/>
      <c r="N7" s="7"/>
      <c r="O7" s="6"/>
      <c r="P7" s="6"/>
      <c r="Q7" s="7"/>
      <c r="R7" s="7"/>
      <c r="S7" s="6"/>
      <c r="T7" s="7"/>
      <c r="U7" s="6"/>
      <c r="V7" s="6"/>
      <c r="W7" s="6"/>
      <c r="X7" s="6"/>
      <c r="Y7" s="6"/>
      <c r="Z7" s="6"/>
      <c r="AA7" s="6"/>
    </row>
    <row r="8" spans="2:27" x14ac:dyDescent="0.25">
      <c r="B8" s="281" t="s">
        <v>198</v>
      </c>
      <c r="C8" s="282">
        <v>9.5203096919904084E-2</v>
      </c>
      <c r="D8" s="282">
        <v>8.6338531152250694E-2</v>
      </c>
      <c r="E8" s="283">
        <v>-8.9</v>
      </c>
      <c r="F8" s="283">
        <v>0.1</v>
      </c>
      <c r="G8" s="283">
        <v>-0.9</v>
      </c>
      <c r="H8" s="282">
        <v>0.18457212538091886</v>
      </c>
      <c r="I8" s="282">
        <v>9.3919259935899849E-2</v>
      </c>
      <c r="J8" s="282">
        <v>9.5723677570360891E-2</v>
      </c>
      <c r="K8" s="6"/>
      <c r="L8" s="6"/>
      <c r="M8" s="6"/>
      <c r="N8" s="7"/>
      <c r="O8" s="6"/>
      <c r="P8" s="6"/>
      <c r="Q8" s="7"/>
      <c r="R8" s="7"/>
      <c r="S8" s="6"/>
      <c r="T8" s="7"/>
      <c r="U8" s="6"/>
      <c r="V8" s="6"/>
      <c r="W8" s="6"/>
      <c r="X8" s="6"/>
      <c r="Y8" s="6"/>
      <c r="Z8" s="6"/>
      <c r="AA8" s="6"/>
    </row>
    <row r="9" spans="2:27" ht="14.25" thickBot="1" x14ac:dyDescent="0.3">
      <c r="B9" s="284" t="s">
        <v>285</v>
      </c>
      <c r="C9" s="285">
        <v>0.53021251813169479</v>
      </c>
      <c r="D9" s="285">
        <v>1.6416920431652799</v>
      </c>
      <c r="E9" s="286">
        <v>-0.40710190623071019</v>
      </c>
      <c r="F9" s="286">
        <v>0.12390977659408664</v>
      </c>
      <c r="G9" s="286">
        <v>4.3246098067406979E-2</v>
      </c>
      <c r="H9" s="285">
        <v>0.89427259710167417</v>
      </c>
      <c r="I9" s="285">
        <v>0.47175719009977735</v>
      </c>
      <c r="J9" s="285">
        <v>1.5736383258048916</v>
      </c>
      <c r="K9" s="6"/>
      <c r="L9" s="6"/>
      <c r="M9" s="6"/>
      <c r="N9" s="7"/>
      <c r="O9" s="6"/>
      <c r="P9" s="6"/>
      <c r="Q9" s="7"/>
      <c r="R9" s="7"/>
      <c r="S9" s="6"/>
      <c r="T9" s="7"/>
      <c r="U9" s="6"/>
      <c r="V9" s="6"/>
      <c r="W9" s="6"/>
      <c r="X9" s="6"/>
      <c r="Y9" s="6"/>
      <c r="Z9" s="6"/>
      <c r="AA9" s="6"/>
    </row>
    <row r="10" spans="2:27" x14ac:dyDescent="0.25">
      <c r="B10" s="287" t="s">
        <v>283</v>
      </c>
      <c r="C10" s="288">
        <v>1.492</v>
      </c>
      <c r="D10" s="288">
        <v>71.656999999999996</v>
      </c>
      <c r="E10" s="289">
        <v>-0.86631232801118274</v>
      </c>
      <c r="F10" s="289">
        <v>-0.91651745747538049</v>
      </c>
      <c r="G10" s="289">
        <v>0.17816214794232277</v>
      </c>
      <c r="H10" s="288">
        <v>11.160340948451875</v>
      </c>
      <c r="I10" s="288">
        <v>17.872</v>
      </c>
      <c r="J10" s="288">
        <v>60.820999999999984</v>
      </c>
      <c r="K10" s="6"/>
      <c r="L10" s="6"/>
      <c r="M10" s="6"/>
      <c r="N10" s="7"/>
      <c r="O10" s="6"/>
      <c r="P10" s="6"/>
      <c r="Q10" s="7"/>
      <c r="R10" s="7"/>
      <c r="S10" s="6"/>
      <c r="T10" s="7"/>
      <c r="U10" s="6"/>
      <c r="V10" s="6"/>
      <c r="W10" s="6"/>
      <c r="X10" s="6"/>
      <c r="Y10" s="6"/>
      <c r="Z10" s="6"/>
      <c r="AA10" s="6"/>
    </row>
    <row r="11" spans="2:27" ht="14.25" thickBot="1" x14ac:dyDescent="0.3">
      <c r="B11" s="290" t="s">
        <v>284</v>
      </c>
      <c r="C11" s="291">
        <v>13.255000000000001</v>
      </c>
      <c r="D11" s="291">
        <v>35.439</v>
      </c>
      <c r="E11" s="286">
        <v>2.2203595724003891</v>
      </c>
      <c r="F11" s="286">
        <v>-0.11633333333333329</v>
      </c>
      <c r="G11" s="286">
        <v>0.40463733650416178</v>
      </c>
      <c r="H11" s="291">
        <v>4.1159999999999997</v>
      </c>
      <c r="I11" s="291">
        <v>15</v>
      </c>
      <c r="J11" s="291">
        <v>25.23</v>
      </c>
      <c r="K11" s="6"/>
      <c r="L11" s="6"/>
      <c r="M11" s="6"/>
      <c r="N11" s="7"/>
      <c r="O11" s="6"/>
      <c r="P11" s="6"/>
      <c r="Q11" s="7"/>
      <c r="R11" s="7"/>
      <c r="S11" s="6"/>
      <c r="T11" s="7"/>
      <c r="U11" s="6"/>
      <c r="V11" s="6"/>
      <c r="W11" s="6"/>
      <c r="X11" s="6"/>
      <c r="Y11" s="6"/>
      <c r="Z11" s="6"/>
      <c r="AA11" s="6"/>
    </row>
    <row r="12" spans="2:27" x14ac:dyDescent="0.25">
      <c r="B12" s="287" t="s">
        <v>129</v>
      </c>
      <c r="C12" s="288">
        <v>203.62700000000001</v>
      </c>
      <c r="D12" s="288">
        <v>781.41300000000001</v>
      </c>
      <c r="E12" s="289">
        <v>-3.6832943892078918E-2</v>
      </c>
      <c r="F12" s="289">
        <v>-1.481929459577136E-2</v>
      </c>
      <c r="G12" s="289">
        <v>3.588553217833268E-2</v>
      </c>
      <c r="H12" s="288">
        <v>211.41399999999999</v>
      </c>
      <c r="I12" s="288">
        <v>206.69</v>
      </c>
      <c r="J12" s="288">
        <v>754.34300000000007</v>
      </c>
      <c r="K12" s="6"/>
      <c r="L12" s="6"/>
      <c r="M12" s="6"/>
      <c r="N12" s="7"/>
      <c r="O12" s="6"/>
      <c r="P12" s="6"/>
      <c r="Q12" s="7"/>
      <c r="R12" s="7"/>
      <c r="S12" s="6"/>
      <c r="T12" s="7"/>
      <c r="U12" s="6"/>
      <c r="V12" s="6"/>
      <c r="W12" s="6"/>
      <c r="X12" s="6"/>
      <c r="Y12" s="6"/>
      <c r="Z12" s="6"/>
      <c r="AA12" s="6"/>
    </row>
    <row r="13" spans="2:27" x14ac:dyDescent="0.25">
      <c r="B13" s="281" t="s">
        <v>144</v>
      </c>
      <c r="C13" s="282">
        <v>0.25779257032968006</v>
      </c>
      <c r="D13" s="282">
        <v>0.25190009912719707</v>
      </c>
      <c r="E13" s="283">
        <v>-1.7</v>
      </c>
      <c r="F13" s="283">
        <v>-0.1</v>
      </c>
      <c r="G13" s="283">
        <v>-1.5</v>
      </c>
      <c r="H13" s="282">
        <v>0.27446276238733036</v>
      </c>
      <c r="I13" s="282">
        <v>0.25856062207666625</v>
      </c>
      <c r="J13" s="282">
        <v>0.26684544964768719</v>
      </c>
      <c r="K13" s="6"/>
      <c r="L13" s="6"/>
      <c r="M13" s="6"/>
      <c r="N13" s="7"/>
      <c r="O13" s="6"/>
      <c r="P13" s="6"/>
      <c r="Q13" s="7"/>
      <c r="R13" s="7"/>
      <c r="S13" s="6"/>
      <c r="T13" s="7"/>
      <c r="U13" s="6"/>
      <c r="V13" s="6"/>
      <c r="W13" s="6"/>
      <c r="X13" s="6"/>
      <c r="Y13" s="6"/>
      <c r="Z13" s="6"/>
      <c r="AA13" s="6"/>
    </row>
    <row r="14" spans="2:27" x14ac:dyDescent="0.25">
      <c r="B14" s="292" t="s">
        <v>204</v>
      </c>
      <c r="C14" s="293">
        <v>1054.4949834746865</v>
      </c>
      <c r="D14" s="293">
        <v>1012.8263811838298</v>
      </c>
      <c r="E14" s="294">
        <v>9.1544320257593848E-2</v>
      </c>
      <c r="F14" s="294">
        <v>1.3972239557215049E-2</v>
      </c>
      <c r="G14" s="294">
        <v>7.0157505657522989E-2</v>
      </c>
      <c r="H14" s="293">
        <v>966.0578722317349</v>
      </c>
      <c r="I14" s="293">
        <v>1039.9643524118244</v>
      </c>
      <c r="J14" s="293">
        <v>946.42739580799548</v>
      </c>
      <c r="K14" s="6"/>
      <c r="L14" s="6"/>
      <c r="M14" s="6"/>
      <c r="N14" s="7"/>
      <c r="O14" s="6"/>
      <c r="P14" s="6"/>
      <c r="Q14" s="7"/>
      <c r="R14" s="7"/>
      <c r="S14" s="6"/>
      <c r="T14" s="7"/>
      <c r="U14" s="6"/>
      <c r="V14" s="6"/>
      <c r="W14" s="6"/>
      <c r="X14" s="6"/>
      <c r="Y14" s="6"/>
      <c r="Z14" s="6"/>
      <c r="AA14" s="6"/>
    </row>
    <row r="15" spans="2:27" x14ac:dyDescent="0.25">
      <c r="B15" s="295"/>
      <c r="C15" s="295"/>
      <c r="D15" s="295"/>
      <c r="E15" s="295"/>
      <c r="F15" s="295"/>
      <c r="G15" s="295"/>
      <c r="H15" s="295"/>
      <c r="I15" s="295"/>
      <c r="J15" s="295"/>
      <c r="K15" s="6"/>
      <c r="L15" s="6"/>
      <c r="M15" s="6"/>
      <c r="N15" s="7"/>
      <c r="O15" s="6"/>
      <c r="P15" s="6"/>
      <c r="Q15" s="7"/>
      <c r="R15" s="7"/>
      <c r="S15" s="6"/>
      <c r="T15" s="7"/>
      <c r="U15" s="6"/>
      <c r="V15" s="6"/>
      <c r="W15" s="6"/>
      <c r="X15" s="6"/>
      <c r="Y15" s="6"/>
      <c r="Z15" s="6"/>
      <c r="AA15" s="6"/>
    </row>
    <row r="16" spans="2:27" x14ac:dyDescent="0.25">
      <c r="B16" s="295"/>
      <c r="C16" s="295"/>
      <c r="D16" s="295"/>
      <c r="E16" s="503" t="s">
        <v>134</v>
      </c>
      <c r="F16" s="503"/>
      <c r="G16" s="503"/>
      <c r="H16" s="295"/>
      <c r="I16" s="295"/>
      <c r="J16" s="295"/>
      <c r="K16" s="6"/>
      <c r="L16" s="6"/>
      <c r="M16" s="6"/>
      <c r="N16" s="7"/>
      <c r="O16" s="6"/>
      <c r="P16" s="6"/>
      <c r="Q16" s="7"/>
      <c r="R16" s="7"/>
      <c r="S16" s="6"/>
      <c r="T16" s="7"/>
      <c r="U16" s="6"/>
      <c r="V16" s="6"/>
      <c r="W16" s="6"/>
      <c r="X16" s="6"/>
      <c r="Y16" s="6"/>
      <c r="Z16" s="6"/>
      <c r="AA16" s="6"/>
    </row>
    <row r="17" spans="1:27" x14ac:dyDescent="0.25">
      <c r="B17" s="269"/>
      <c r="C17" s="270" t="s">
        <v>281</v>
      </c>
      <c r="D17" s="271">
        <v>2018</v>
      </c>
      <c r="E17" s="502" t="s">
        <v>213</v>
      </c>
      <c r="F17" s="502" t="s">
        <v>268</v>
      </c>
      <c r="G17" s="272">
        <v>2017</v>
      </c>
      <c r="H17" s="270" t="s">
        <v>213</v>
      </c>
      <c r="I17" s="270" t="s">
        <v>268</v>
      </c>
      <c r="J17" s="271">
        <v>2017</v>
      </c>
      <c r="K17" s="6"/>
      <c r="L17" s="6"/>
      <c r="M17" s="6"/>
      <c r="N17" s="7"/>
      <c r="O17" s="6"/>
      <c r="P17" s="6"/>
      <c r="Q17" s="7"/>
      <c r="R17" s="7"/>
      <c r="S17" s="6"/>
      <c r="T17" s="7"/>
      <c r="U17" s="6"/>
      <c r="V17" s="6"/>
      <c r="W17" s="6"/>
      <c r="X17" s="6"/>
      <c r="Y17" s="6"/>
      <c r="Z17" s="6"/>
      <c r="AA17" s="6"/>
    </row>
    <row r="18" spans="1:27" x14ac:dyDescent="0.25">
      <c r="B18" s="41" t="s">
        <v>188</v>
      </c>
      <c r="C18" s="296">
        <v>790.47300000000007</v>
      </c>
      <c r="D18" s="296">
        <v>3070.7969999999996</v>
      </c>
      <c r="E18" s="297">
        <v>5.0783301270600489E-3</v>
      </c>
      <c r="F18" s="297">
        <v>-9.5926352826969374E-4</v>
      </c>
      <c r="G18" s="297">
        <v>5.8678670644702224E-2</v>
      </c>
      <c r="H18" s="296">
        <v>786.47900000000004</v>
      </c>
      <c r="I18" s="296">
        <v>791.23199999999997</v>
      </c>
      <c r="J18" s="296">
        <v>2900.5940000000001</v>
      </c>
      <c r="K18" s="6"/>
      <c r="L18" s="6"/>
      <c r="M18" s="6"/>
      <c r="N18" s="7"/>
      <c r="O18" s="6"/>
      <c r="P18" s="6"/>
      <c r="Q18" s="7"/>
      <c r="R18" s="7"/>
      <c r="S18" s="6"/>
      <c r="T18" s="7"/>
      <c r="U18" s="6"/>
      <c r="V18" s="6"/>
      <c r="W18" s="6"/>
      <c r="X18" s="6"/>
      <c r="Y18" s="6"/>
      <c r="Z18" s="6"/>
      <c r="AA18" s="6"/>
    </row>
    <row r="19" spans="1:27" x14ac:dyDescent="0.25">
      <c r="B19" s="284" t="s">
        <v>178</v>
      </c>
      <c r="C19" s="277">
        <v>692.40200000000004</v>
      </c>
      <c r="D19" s="277">
        <v>2475.3649999999998</v>
      </c>
      <c r="E19" s="278">
        <v>0.15418223157922806</v>
      </c>
      <c r="F19" s="278">
        <v>5.9031181984897652E-2</v>
      </c>
      <c r="G19" s="278">
        <v>0.13758314621509515</v>
      </c>
      <c r="H19" s="277">
        <v>599.90700000000004</v>
      </c>
      <c r="I19" s="277">
        <v>653.80700000000002</v>
      </c>
      <c r="J19" s="277">
        <v>2175.9859999999999</v>
      </c>
      <c r="K19" s="6"/>
      <c r="L19" s="6"/>
      <c r="M19" s="6"/>
      <c r="N19" s="7"/>
      <c r="O19" s="6"/>
      <c r="P19" s="6"/>
      <c r="Q19" s="7"/>
      <c r="R19" s="7"/>
      <c r="S19" s="6"/>
      <c r="T19" s="7"/>
      <c r="U19" s="6"/>
      <c r="V19" s="6"/>
      <c r="W19" s="6"/>
      <c r="X19" s="6"/>
      <c r="Y19" s="6"/>
      <c r="Z19" s="6"/>
      <c r="AA19" s="6"/>
    </row>
    <row r="20" spans="1:27" x14ac:dyDescent="0.25">
      <c r="B20" s="298" t="s">
        <v>179</v>
      </c>
      <c r="C20" s="293">
        <v>98.070999999999998</v>
      </c>
      <c r="D20" s="293">
        <v>595.43200000000002</v>
      </c>
      <c r="E20" s="294">
        <v>-0.47435306476856121</v>
      </c>
      <c r="F20" s="294">
        <v>-0.2863671093323632</v>
      </c>
      <c r="G20" s="294">
        <v>-0.17827018194665245</v>
      </c>
      <c r="H20" s="293">
        <v>186.572</v>
      </c>
      <c r="I20" s="293">
        <v>137.42500000000001</v>
      </c>
      <c r="J20" s="293">
        <v>724.60799999999995</v>
      </c>
      <c r="K20" s="6"/>
      <c r="L20" s="6"/>
      <c r="M20" s="6"/>
      <c r="N20" s="7"/>
      <c r="O20" s="6"/>
      <c r="P20" s="6"/>
      <c r="Q20" s="7"/>
      <c r="R20" s="7"/>
      <c r="S20" s="6"/>
      <c r="T20" s="7"/>
      <c r="U20" s="6"/>
      <c r="V20" s="6"/>
      <c r="W20" s="6"/>
      <c r="X20" s="6"/>
      <c r="Y20" s="6"/>
      <c r="Z20" s="6"/>
      <c r="AA20" s="6"/>
    </row>
    <row r="21" spans="1:27" x14ac:dyDescent="0.25">
      <c r="A21" s="2" t="s">
        <v>13</v>
      </c>
      <c r="B21" s="299" t="s">
        <v>109</v>
      </c>
      <c r="C21" s="300">
        <v>789.88700000000006</v>
      </c>
      <c r="D21" s="300">
        <v>3102.0750000000003</v>
      </c>
      <c r="E21" s="297">
        <v>2.5450386416421056E-2</v>
      </c>
      <c r="F21" s="297">
        <v>-1.1884106196372812E-2</v>
      </c>
      <c r="G21" s="297">
        <v>9.7345104568941965E-2</v>
      </c>
      <c r="H21" s="300">
        <v>770.28300000000002</v>
      </c>
      <c r="I21" s="300">
        <v>799.38699999999994</v>
      </c>
      <c r="J21" s="300">
        <v>2826.8909999999996</v>
      </c>
      <c r="K21" s="6"/>
      <c r="L21" s="6"/>
      <c r="M21" s="6"/>
      <c r="N21" s="7"/>
      <c r="O21" s="6"/>
      <c r="P21" s="6"/>
      <c r="Q21" s="7"/>
      <c r="R21" s="7"/>
      <c r="S21" s="6"/>
      <c r="T21" s="7"/>
      <c r="U21" s="6"/>
      <c r="V21" s="6"/>
      <c r="W21" s="6"/>
      <c r="X21" s="6"/>
      <c r="Y21" s="6"/>
      <c r="Z21" s="6"/>
      <c r="AA21" s="6"/>
    </row>
    <row r="22" spans="1:27" x14ac:dyDescent="0.25">
      <c r="B22" s="301" t="s">
        <v>189</v>
      </c>
      <c r="C22" s="277">
        <v>651.89200000000005</v>
      </c>
      <c r="D22" s="277">
        <v>2746.654</v>
      </c>
      <c r="E22" s="278">
        <v>-4.7437298715872989E-2</v>
      </c>
      <c r="F22" s="278">
        <v>-0.10056072496881785</v>
      </c>
      <c r="G22" s="278">
        <v>5.7986260238857001E-2</v>
      </c>
      <c r="H22" s="274">
        <v>684.35599999999999</v>
      </c>
      <c r="I22" s="274">
        <v>724.77599999999995</v>
      </c>
      <c r="J22" s="274">
        <v>2596.1149999999998</v>
      </c>
      <c r="K22" s="6"/>
      <c r="L22" s="6"/>
      <c r="M22" s="6"/>
      <c r="N22" s="7"/>
      <c r="O22" s="6"/>
      <c r="P22" s="6"/>
      <c r="Q22" s="7"/>
      <c r="R22" s="7"/>
      <c r="S22" s="6"/>
      <c r="T22" s="7"/>
      <c r="U22" s="6"/>
      <c r="V22" s="6"/>
      <c r="W22" s="6"/>
      <c r="X22" s="6"/>
      <c r="Y22" s="6"/>
      <c r="Z22" s="6"/>
      <c r="AA22" s="6"/>
    </row>
    <row r="23" spans="1:27" x14ac:dyDescent="0.25">
      <c r="B23" s="284" t="s">
        <v>190</v>
      </c>
      <c r="C23" s="277">
        <v>90.094999999999999</v>
      </c>
      <c r="D23" s="277">
        <v>356.02100000000002</v>
      </c>
      <c r="E23" s="278">
        <v>0.1850395254317545</v>
      </c>
      <c r="F23" s="278">
        <v>-0.13793763335916787</v>
      </c>
      <c r="G23" s="278">
        <v>0.4174164729114247</v>
      </c>
      <c r="H23" s="277">
        <v>76.027000000000001</v>
      </c>
      <c r="I23" s="277">
        <v>104.511</v>
      </c>
      <c r="J23" s="277">
        <v>251.17599999999999</v>
      </c>
      <c r="K23" s="6"/>
      <c r="L23" s="6"/>
      <c r="M23" s="6"/>
      <c r="N23" s="7"/>
      <c r="O23" s="6"/>
      <c r="P23" s="6"/>
      <c r="Q23" s="7"/>
      <c r="R23" s="7"/>
      <c r="S23" s="6"/>
      <c r="T23" s="7"/>
      <c r="U23" s="6"/>
      <c r="V23" s="6"/>
      <c r="W23" s="6"/>
      <c r="X23" s="6"/>
      <c r="Y23" s="6"/>
      <c r="Z23" s="6"/>
      <c r="AA23" s="6"/>
    </row>
    <row r="24" spans="1:27" ht="14.25" thickBot="1" x14ac:dyDescent="0.3">
      <c r="B24" s="302" t="s">
        <v>103</v>
      </c>
      <c r="C24" s="303">
        <v>-47.900000000000006</v>
      </c>
      <c r="D24" s="303">
        <v>0.59999999999999276</v>
      </c>
      <c r="E24" s="304" t="s">
        <v>187</v>
      </c>
      <c r="F24" s="305">
        <v>0</v>
      </c>
      <c r="G24" s="305">
        <v>0</v>
      </c>
      <c r="H24" s="303">
        <v>-9.8999999999999986</v>
      </c>
      <c r="I24" s="303">
        <v>29.900000000000002</v>
      </c>
      <c r="J24" s="303">
        <v>20.399999999999995</v>
      </c>
      <c r="K24" s="12"/>
      <c r="L24" s="6"/>
      <c r="M24" s="6"/>
      <c r="N24" s="7"/>
      <c r="O24" s="6"/>
      <c r="P24" s="6"/>
      <c r="Q24" s="7"/>
      <c r="R24" s="7"/>
      <c r="S24" s="6"/>
      <c r="T24" s="7"/>
      <c r="U24" s="6"/>
      <c r="V24" s="6"/>
      <c r="W24" s="6"/>
      <c r="X24" s="6"/>
      <c r="Y24" s="6"/>
      <c r="Z24" s="6"/>
      <c r="AA24" s="6"/>
    </row>
    <row r="25" spans="1:27" x14ac:dyDescent="0.25">
      <c r="B25" s="299" t="s">
        <v>143</v>
      </c>
      <c r="C25" s="300">
        <v>203.62700000000001</v>
      </c>
      <c r="D25" s="300">
        <v>781.41300000000001</v>
      </c>
      <c r="E25" s="297">
        <v>-3.6832943892078918E-2</v>
      </c>
      <c r="F25" s="297">
        <v>-1.481929459577136E-2</v>
      </c>
      <c r="G25" s="297">
        <v>3.588553217833268E-2</v>
      </c>
      <c r="H25" s="300">
        <v>211.41399999999999</v>
      </c>
      <c r="I25" s="300">
        <v>206.69</v>
      </c>
      <c r="J25" s="300">
        <v>754.34300000000007</v>
      </c>
      <c r="K25" s="6"/>
      <c r="L25" s="6"/>
      <c r="M25" s="6"/>
      <c r="N25" s="7"/>
      <c r="O25" s="6"/>
      <c r="P25" s="6"/>
      <c r="Q25" s="7"/>
      <c r="R25" s="7"/>
      <c r="S25" s="6"/>
      <c r="T25" s="7"/>
      <c r="U25" s="6"/>
      <c r="V25" s="6"/>
      <c r="W25" s="6"/>
      <c r="X25" s="6"/>
      <c r="Y25" s="6"/>
      <c r="Z25" s="6"/>
      <c r="AA25" s="6"/>
    </row>
    <row r="26" spans="1:27" x14ac:dyDescent="0.25">
      <c r="B26" s="301" t="s">
        <v>178</v>
      </c>
      <c r="C26" s="274">
        <v>185.303</v>
      </c>
      <c r="D26" s="274">
        <v>653.77200000000005</v>
      </c>
      <c r="E26" s="278">
        <v>9.7324537508586495E-2</v>
      </c>
      <c r="F26" s="278">
        <v>4.2193238508219988E-2</v>
      </c>
      <c r="G26" s="278">
        <v>0.1011175019158379</v>
      </c>
      <c r="H26" s="274">
        <v>168.86799999999999</v>
      </c>
      <c r="I26" s="274">
        <v>177.80099999999999</v>
      </c>
      <c r="J26" s="274">
        <v>593.73500000000001</v>
      </c>
      <c r="K26" s="6"/>
      <c r="L26" s="6"/>
      <c r="M26" s="6"/>
      <c r="N26" s="7"/>
      <c r="O26" s="6"/>
      <c r="P26" s="6"/>
      <c r="Q26" s="7"/>
      <c r="R26" s="7"/>
      <c r="S26" s="6"/>
      <c r="T26" s="7"/>
      <c r="U26" s="6"/>
      <c r="V26" s="6"/>
      <c r="W26" s="6"/>
      <c r="X26" s="6"/>
      <c r="Y26" s="6"/>
      <c r="Z26" s="6"/>
      <c r="AA26" s="6"/>
    </row>
    <row r="27" spans="1:27" x14ac:dyDescent="0.25">
      <c r="B27" s="284" t="s">
        <v>179</v>
      </c>
      <c r="C27" s="277">
        <v>18.324000000000002</v>
      </c>
      <c r="D27" s="277">
        <v>127.64100000000001</v>
      </c>
      <c r="E27" s="278">
        <v>-0.5693132139331547</v>
      </c>
      <c r="F27" s="278">
        <v>-0.36571013188410806</v>
      </c>
      <c r="G27" s="278">
        <v>-0.20526374775851763</v>
      </c>
      <c r="H27" s="277">
        <v>42.545999999999999</v>
      </c>
      <c r="I27" s="277">
        <v>28.888999999999999</v>
      </c>
      <c r="J27" s="277">
        <v>160.608</v>
      </c>
      <c r="K27" s="6"/>
      <c r="L27" s="6"/>
      <c r="M27" s="6"/>
      <c r="N27" s="7"/>
      <c r="O27" s="6"/>
      <c r="P27" s="6"/>
      <c r="Q27" s="7"/>
      <c r="R27" s="7"/>
      <c r="S27" s="6"/>
      <c r="T27" s="7"/>
      <c r="U27" s="6"/>
      <c r="V27" s="6"/>
      <c r="W27" s="6"/>
      <c r="X27" s="6"/>
      <c r="Y27" s="6"/>
      <c r="Z27" s="6"/>
      <c r="AA27" s="6"/>
    </row>
    <row r="28" spans="1:27" x14ac:dyDescent="0.25">
      <c r="B28" s="306" t="s">
        <v>325</v>
      </c>
      <c r="C28" s="307">
        <v>0.25779257032968006</v>
      </c>
      <c r="D28" s="307">
        <v>0.25190009912719707</v>
      </c>
      <c r="E28" s="308">
        <v>-1.7</v>
      </c>
      <c r="F28" s="308">
        <v>-0.1</v>
      </c>
      <c r="G28" s="308">
        <v>-1.5</v>
      </c>
      <c r="H28" s="307">
        <v>0.27446276238733036</v>
      </c>
      <c r="I28" s="307">
        <v>0.25856062207666625</v>
      </c>
      <c r="J28" s="307">
        <v>0.26684544964768719</v>
      </c>
      <c r="K28" s="6"/>
      <c r="L28" s="6"/>
      <c r="M28" s="6"/>
      <c r="N28" s="7"/>
      <c r="O28" s="6"/>
      <c r="P28" s="6"/>
      <c r="Q28" s="7"/>
      <c r="R28" s="7"/>
      <c r="S28" s="6"/>
      <c r="T28" s="7"/>
      <c r="U28" s="6"/>
      <c r="V28" s="6"/>
      <c r="W28" s="6"/>
      <c r="X28" s="6"/>
      <c r="Y28" s="6"/>
      <c r="Z28" s="6"/>
      <c r="AA28" s="6"/>
    </row>
    <row r="29" spans="1:27" x14ac:dyDescent="0.25">
      <c r="B29" s="299" t="s">
        <v>115</v>
      </c>
      <c r="C29" s="300">
        <v>1054.4949834746865</v>
      </c>
      <c r="D29" s="300">
        <v>1012.8263811838298</v>
      </c>
      <c r="E29" s="297">
        <v>9.1544320257593848E-2</v>
      </c>
      <c r="F29" s="297">
        <v>1.3972239557215049E-2</v>
      </c>
      <c r="G29" s="297">
        <v>7.0157505657522989E-2</v>
      </c>
      <c r="H29" s="300">
        <v>966.0578722317349</v>
      </c>
      <c r="I29" s="300">
        <v>1039.9643524118244</v>
      </c>
      <c r="J29" s="300">
        <v>946.42739580799548</v>
      </c>
      <c r="K29" s="6"/>
      <c r="L29" s="6"/>
      <c r="M29" s="6"/>
      <c r="N29" s="7"/>
      <c r="O29" s="6"/>
      <c r="P29" s="6"/>
      <c r="Q29" s="7"/>
      <c r="R29" s="7"/>
      <c r="S29" s="6"/>
      <c r="T29" s="7"/>
      <c r="U29" s="6"/>
      <c r="V29" s="6"/>
      <c r="W29" s="6"/>
      <c r="X29" s="6"/>
      <c r="Y29" s="6"/>
      <c r="Z29" s="6"/>
      <c r="AA29" s="6"/>
    </row>
    <row r="30" spans="1:27" x14ac:dyDescent="0.25">
      <c r="B30" s="284" t="s">
        <v>178</v>
      </c>
      <c r="C30" s="277">
        <v>1136.0369287059573</v>
      </c>
      <c r="D30" s="277">
        <v>1171.1360719027427</v>
      </c>
      <c r="E30" s="278">
        <v>-2.0139905075695297E-2</v>
      </c>
      <c r="F30" s="278">
        <v>-3.3779480787022864E-2</v>
      </c>
      <c r="G30" s="278">
        <v>1.8836262326372033E-2</v>
      </c>
      <c r="H30" s="277">
        <v>1159.3868702181585</v>
      </c>
      <c r="I30" s="277">
        <v>1175.7532634799579</v>
      </c>
      <c r="J30" s="277">
        <v>1149.4840880796833</v>
      </c>
      <c r="L30" s="6"/>
      <c r="M30" s="6"/>
      <c r="N30" s="7"/>
      <c r="O30" s="6"/>
      <c r="P30" s="6"/>
      <c r="Q30" s="7"/>
      <c r="R30" s="7"/>
      <c r="S30" s="6"/>
      <c r="T30" s="7"/>
      <c r="U30" s="6"/>
      <c r="V30" s="6"/>
      <c r="W30" s="6"/>
      <c r="X30" s="6"/>
      <c r="Y30" s="6"/>
      <c r="Z30" s="6"/>
      <c r="AA30" s="6"/>
    </row>
    <row r="31" spans="1:27" x14ac:dyDescent="0.25">
      <c r="B31" s="309" t="s">
        <v>179</v>
      </c>
      <c r="C31" s="293">
        <v>229.89516481117658</v>
      </c>
      <c r="D31" s="293">
        <v>201.97059722189579</v>
      </c>
      <c r="E31" s="294">
        <v>0.15686947240328442</v>
      </c>
      <c r="F31" s="294">
        <v>0.12564399747227095</v>
      </c>
      <c r="G31" s="294">
        <v>3.1682125483398327E-2</v>
      </c>
      <c r="H31" s="293">
        <v>198.72178348140835</v>
      </c>
      <c r="I31" s="293">
        <v>204.23434525251827</v>
      </c>
      <c r="J31" s="293">
        <v>195.76824317593147</v>
      </c>
      <c r="L31" s="6"/>
      <c r="M31" s="6"/>
      <c r="N31" s="7"/>
      <c r="O31" s="6"/>
      <c r="P31" s="6"/>
      <c r="Q31" s="7"/>
      <c r="R31" s="7"/>
      <c r="S31" s="6"/>
      <c r="T31" s="7"/>
      <c r="U31" s="6"/>
      <c r="V31" s="6"/>
      <c r="W31" s="6"/>
      <c r="X31" s="6"/>
      <c r="Y31" s="6"/>
      <c r="Z31" s="6"/>
      <c r="AA31" s="6"/>
    </row>
    <row r="32" spans="1:27" x14ac:dyDescent="0.25">
      <c r="B32" s="295"/>
      <c r="C32" s="295"/>
      <c r="D32" s="295"/>
      <c r="E32" s="441"/>
      <c r="F32" s="441"/>
      <c r="G32" s="441"/>
      <c r="H32" s="295"/>
      <c r="I32" s="295"/>
      <c r="J32" s="295"/>
      <c r="K32" s="6"/>
      <c r="L32" s="6"/>
      <c r="M32" s="6"/>
      <c r="N32" s="7"/>
      <c r="O32" s="6"/>
      <c r="P32" s="6"/>
      <c r="Q32" s="7"/>
      <c r="R32" s="7"/>
      <c r="S32" s="6"/>
      <c r="T32" s="7"/>
      <c r="U32" s="6"/>
      <c r="V32" s="6"/>
      <c r="W32" s="6"/>
      <c r="X32" s="6"/>
      <c r="Y32" s="6"/>
      <c r="Z32" s="6"/>
      <c r="AA32" s="6"/>
    </row>
    <row r="33" spans="2:38" ht="12.75" customHeight="1" x14ac:dyDescent="0.25">
      <c r="E33" s="503" t="s">
        <v>134</v>
      </c>
      <c r="F33" s="503"/>
      <c r="G33" s="503"/>
      <c r="U33" s="6"/>
      <c r="V33" s="6"/>
      <c r="W33" s="6"/>
      <c r="X33" s="6"/>
      <c r="Y33" s="6"/>
      <c r="Z33" s="6"/>
      <c r="AA33" s="6"/>
      <c r="AB33" s="6"/>
      <c r="AC33" s="6"/>
      <c r="AD33" s="6"/>
      <c r="AE33" s="6"/>
      <c r="AF33" s="6"/>
      <c r="AG33" s="6"/>
      <c r="AH33" s="6"/>
      <c r="AI33" s="6"/>
      <c r="AJ33" s="6"/>
      <c r="AK33" s="6"/>
      <c r="AL33" s="6"/>
    </row>
    <row r="34" spans="2:38" ht="12.75" customHeight="1" x14ac:dyDescent="0.25">
      <c r="B34" s="17" t="s">
        <v>264</v>
      </c>
      <c r="C34" s="270" t="s">
        <v>281</v>
      </c>
      <c r="D34" s="271">
        <v>2018</v>
      </c>
      <c r="E34" s="502" t="s">
        <v>213</v>
      </c>
      <c r="F34" s="502" t="s">
        <v>268</v>
      </c>
      <c r="G34" s="272">
        <v>2017</v>
      </c>
      <c r="H34" s="270" t="s">
        <v>213</v>
      </c>
      <c r="I34" s="270" t="s">
        <v>268</v>
      </c>
      <c r="J34" s="271">
        <v>2017</v>
      </c>
      <c r="U34" s="6"/>
      <c r="V34" s="6"/>
      <c r="W34" s="6"/>
      <c r="X34" s="6"/>
      <c r="Y34" s="6"/>
      <c r="Z34" s="6"/>
      <c r="AA34" s="6"/>
      <c r="AB34" s="6"/>
      <c r="AC34" s="6"/>
      <c r="AD34" s="6"/>
      <c r="AE34" s="6"/>
      <c r="AF34" s="6"/>
      <c r="AG34" s="6"/>
      <c r="AH34" s="6"/>
      <c r="AI34" s="6"/>
      <c r="AJ34" s="6"/>
      <c r="AK34" s="6"/>
      <c r="AL34" s="6"/>
    </row>
    <row r="35" spans="2:38" ht="12.75" customHeight="1" x14ac:dyDescent="0.25">
      <c r="B35" s="14" t="s">
        <v>265</v>
      </c>
      <c r="C35" s="300">
        <v>391.68440824000004</v>
      </c>
      <c r="D35" s="300">
        <v>1347.8111854399999</v>
      </c>
      <c r="E35" s="310">
        <v>0.15010090587780023</v>
      </c>
      <c r="F35" s="310">
        <v>7.0791895399644034E-2</v>
      </c>
      <c r="G35" s="310">
        <v>0.19392623604640624</v>
      </c>
      <c r="H35" s="300">
        <v>340.56525496</v>
      </c>
      <c r="I35" s="300">
        <v>365.78947778999998</v>
      </c>
      <c r="J35" s="300">
        <v>1128.8898298300001</v>
      </c>
      <c r="U35" s="6"/>
      <c r="V35" s="6"/>
      <c r="W35" s="6"/>
      <c r="X35" s="6"/>
      <c r="Y35" s="6"/>
      <c r="Z35" s="6"/>
      <c r="AA35" s="6"/>
      <c r="AB35" s="6"/>
      <c r="AC35" s="6"/>
      <c r="AD35" s="6"/>
      <c r="AE35" s="6"/>
      <c r="AF35" s="6"/>
      <c r="AG35" s="6"/>
      <c r="AH35" s="6"/>
      <c r="AI35" s="6"/>
      <c r="AJ35" s="6"/>
      <c r="AK35" s="6"/>
      <c r="AL35" s="6"/>
    </row>
    <row r="36" spans="2:38" ht="12.75" customHeight="1" x14ac:dyDescent="0.25">
      <c r="B36" s="15" t="s">
        <v>130</v>
      </c>
      <c r="C36" s="291">
        <v>-65.409641249999993</v>
      </c>
      <c r="D36" s="291">
        <v>-247.00449511999977</v>
      </c>
      <c r="E36" s="278">
        <v>-4.9821272976949826E-3</v>
      </c>
      <c r="F36" s="278">
        <v>-6.1672335024338665E-2</v>
      </c>
      <c r="G36" s="278">
        <v>0.11864386995230891</v>
      </c>
      <c r="H36" s="291">
        <v>-65.737152109999954</v>
      </c>
      <c r="I36" s="291">
        <v>-69.708742150000035</v>
      </c>
      <c r="J36" s="291">
        <v>-220.80708772000003</v>
      </c>
      <c r="U36" s="6"/>
      <c r="V36" s="6"/>
      <c r="W36" s="6"/>
      <c r="X36" s="6"/>
      <c r="Y36" s="6"/>
      <c r="Z36" s="6"/>
      <c r="AA36" s="6"/>
      <c r="AB36" s="6"/>
      <c r="AC36" s="6"/>
      <c r="AD36" s="6"/>
      <c r="AE36" s="6"/>
      <c r="AF36" s="6"/>
      <c r="AG36" s="6"/>
      <c r="AH36" s="6"/>
      <c r="AI36" s="6"/>
      <c r="AJ36" s="6"/>
      <c r="AK36" s="6"/>
      <c r="AL36" s="6"/>
    </row>
    <row r="37" spans="2:38" s="17" customFormat="1" ht="12.75" customHeight="1" x14ac:dyDescent="0.25">
      <c r="B37" s="16" t="s">
        <v>9</v>
      </c>
      <c r="C37" s="300">
        <v>326.27476699000005</v>
      </c>
      <c r="D37" s="300">
        <v>1100.8066903200001</v>
      </c>
      <c r="E37" s="310">
        <v>0.18719579113814055</v>
      </c>
      <c r="F37" s="310">
        <v>0.10197904731874408</v>
      </c>
      <c r="G37" s="310">
        <v>0.21223170452748752</v>
      </c>
      <c r="H37" s="300">
        <v>274.82810285000005</v>
      </c>
      <c r="I37" s="300">
        <v>296.08073563999994</v>
      </c>
      <c r="J37" s="300">
        <v>908.08274211000003</v>
      </c>
      <c r="T37" s="18"/>
      <c r="U37" s="311"/>
      <c r="V37" s="311"/>
      <c r="W37" s="311"/>
      <c r="X37" s="311"/>
      <c r="Y37" s="311"/>
      <c r="Z37" s="311"/>
      <c r="AA37" s="311"/>
      <c r="AB37" s="311"/>
      <c r="AC37" s="311"/>
      <c r="AD37" s="311"/>
      <c r="AE37" s="311"/>
      <c r="AF37" s="311"/>
      <c r="AG37" s="311"/>
      <c r="AH37" s="311"/>
      <c r="AI37" s="311"/>
      <c r="AJ37" s="311"/>
      <c r="AK37" s="311"/>
      <c r="AL37" s="311"/>
    </row>
    <row r="38" spans="2:38" ht="12.75" customHeight="1" x14ac:dyDescent="0.25">
      <c r="B38" s="19" t="s">
        <v>117</v>
      </c>
      <c r="C38" s="291">
        <v>-244.81644083999998</v>
      </c>
      <c r="D38" s="291">
        <v>-858.52486369000007</v>
      </c>
      <c r="E38" s="278">
        <v>0.30699529416651439</v>
      </c>
      <c r="F38" s="278">
        <v>6.4203251003686512E-2</v>
      </c>
      <c r="G38" s="278">
        <v>0.22855955531682004</v>
      </c>
      <c r="H38" s="291">
        <v>-187.31241186</v>
      </c>
      <c r="I38" s="291">
        <v>-230.04669513000005</v>
      </c>
      <c r="J38" s="291">
        <v>-698.80606110999997</v>
      </c>
      <c r="U38" s="6"/>
      <c r="V38" s="6"/>
      <c r="W38" s="6"/>
      <c r="X38" s="6"/>
      <c r="Y38" s="6"/>
      <c r="Z38" s="6"/>
      <c r="AA38" s="6"/>
      <c r="AB38" s="6"/>
      <c r="AC38" s="6"/>
      <c r="AD38" s="6"/>
      <c r="AE38" s="6"/>
      <c r="AF38" s="6"/>
      <c r="AG38" s="6"/>
      <c r="AH38" s="6"/>
      <c r="AI38" s="6"/>
      <c r="AJ38" s="6"/>
      <c r="AK38" s="6"/>
      <c r="AL38" s="6"/>
    </row>
    <row r="39" spans="2:38" ht="12.75" customHeight="1" x14ac:dyDescent="0.25">
      <c r="B39" s="16" t="s">
        <v>2</v>
      </c>
      <c r="C39" s="300">
        <v>81.458326150000062</v>
      </c>
      <c r="D39" s="300">
        <v>242.28182663000007</v>
      </c>
      <c r="E39" s="310">
        <v>-6.9214614790530926E-2</v>
      </c>
      <c r="F39" s="310">
        <v>0.23358082469093167</v>
      </c>
      <c r="G39" s="310">
        <v>0.15771057469131033</v>
      </c>
      <c r="H39" s="300">
        <v>87.515690990000053</v>
      </c>
      <c r="I39" s="300">
        <v>66.034040509999897</v>
      </c>
      <c r="J39" s="300">
        <v>209.27668100000005</v>
      </c>
      <c r="U39" s="6"/>
      <c r="V39" s="6"/>
      <c r="W39" s="6"/>
      <c r="X39" s="6"/>
      <c r="Y39" s="6"/>
      <c r="Z39" s="6"/>
      <c r="AA39" s="6"/>
      <c r="AB39" s="6"/>
      <c r="AC39" s="6"/>
      <c r="AD39" s="6"/>
      <c r="AE39" s="6"/>
      <c r="AF39" s="6"/>
      <c r="AG39" s="6"/>
      <c r="AH39" s="6"/>
      <c r="AI39" s="6"/>
      <c r="AJ39" s="6"/>
      <c r="AK39" s="6"/>
      <c r="AL39" s="6"/>
    </row>
    <row r="40" spans="2:38" ht="12.75" customHeight="1" x14ac:dyDescent="0.25">
      <c r="B40" s="20" t="s">
        <v>146</v>
      </c>
      <c r="C40" s="312">
        <v>0.24966174032237273</v>
      </c>
      <c r="D40" s="312">
        <v>0.22009479844237656</v>
      </c>
      <c r="E40" s="283">
        <v>-6.8776185357177306</v>
      </c>
      <c r="F40" s="283">
        <v>2.663459751531863</v>
      </c>
      <c r="G40" s="283">
        <v>-1.0365126953551129</v>
      </c>
      <c r="H40" s="312">
        <v>0.31843792567955004</v>
      </c>
      <c r="I40" s="312">
        <v>0.2230271428070541</v>
      </c>
      <c r="J40" s="312">
        <v>0.23045992539592769</v>
      </c>
      <c r="U40" s="6"/>
      <c r="V40" s="6"/>
      <c r="W40" s="6"/>
      <c r="X40" s="6"/>
      <c r="Y40" s="6"/>
      <c r="Z40" s="6"/>
      <c r="AA40" s="6"/>
      <c r="AB40" s="6"/>
      <c r="AC40" s="6"/>
      <c r="AD40" s="6"/>
      <c r="AE40" s="6"/>
      <c r="AF40" s="6"/>
      <c r="AG40" s="6"/>
      <c r="AH40" s="6"/>
      <c r="AI40" s="6"/>
      <c r="AJ40" s="6"/>
      <c r="AK40" s="6"/>
      <c r="AL40" s="6"/>
    </row>
    <row r="41" spans="2:38" ht="12.75" customHeight="1" x14ac:dyDescent="0.25">
      <c r="B41" s="21" t="s">
        <v>45</v>
      </c>
      <c r="C41" s="291">
        <v>-33.82509306</v>
      </c>
      <c r="D41" s="291">
        <v>-98.465104909999994</v>
      </c>
      <c r="E41" s="278">
        <v>7.7587821052040207E-2</v>
      </c>
      <c r="F41" s="278">
        <v>0.63329362170484016</v>
      </c>
      <c r="G41" s="278">
        <v>-4.1772048990722177E-2</v>
      </c>
      <c r="H41" s="291">
        <v>-31.389639340000002</v>
      </c>
      <c r="I41" s="291">
        <v>-20.70974417</v>
      </c>
      <c r="J41" s="291">
        <v>-102.75749606999997</v>
      </c>
      <c r="U41" s="6"/>
      <c r="V41" s="6"/>
      <c r="W41" s="6"/>
      <c r="X41" s="6"/>
      <c r="Y41" s="6"/>
      <c r="Z41" s="6"/>
      <c r="AA41" s="6"/>
      <c r="AB41" s="6"/>
      <c r="AC41" s="6"/>
      <c r="AD41" s="6"/>
      <c r="AE41" s="6"/>
      <c r="AF41" s="6"/>
      <c r="AG41" s="6"/>
      <c r="AH41" s="6"/>
      <c r="AI41" s="6"/>
      <c r="AJ41" s="6"/>
      <c r="AK41" s="6"/>
      <c r="AL41" s="6"/>
    </row>
    <row r="42" spans="2:38" ht="12.75" customHeight="1" x14ac:dyDescent="0.25">
      <c r="B42" s="16" t="s">
        <v>4</v>
      </c>
      <c r="C42" s="300">
        <v>47.633233090000061</v>
      </c>
      <c r="D42" s="300">
        <v>143.81672172000009</v>
      </c>
      <c r="E42" s="310">
        <v>-0.15131687176145736</v>
      </c>
      <c r="F42" s="310">
        <v>5.0942583480605874E-2</v>
      </c>
      <c r="G42" s="310">
        <v>0.35014853722839101</v>
      </c>
      <c r="H42" s="300">
        <v>56.126051650000051</v>
      </c>
      <c r="I42" s="300">
        <v>45.324296339999897</v>
      </c>
      <c r="J42" s="300">
        <v>106.51918493000008</v>
      </c>
      <c r="U42" s="6"/>
      <c r="V42" s="6"/>
      <c r="W42" s="6"/>
      <c r="X42" s="6"/>
      <c r="Y42" s="6"/>
      <c r="Z42" s="6"/>
      <c r="AA42" s="6"/>
      <c r="AB42" s="6"/>
      <c r="AC42" s="6"/>
      <c r="AD42" s="6"/>
      <c r="AE42" s="6"/>
      <c r="AF42" s="6"/>
      <c r="AG42" s="6"/>
      <c r="AH42" s="6"/>
      <c r="AI42" s="6"/>
      <c r="AJ42" s="6"/>
      <c r="AK42" s="6"/>
      <c r="AL42" s="6"/>
    </row>
    <row r="43" spans="2:38" ht="12.75" customHeight="1" thickBot="1" x14ac:dyDescent="0.3">
      <c r="B43" s="22" t="s">
        <v>319</v>
      </c>
      <c r="C43" s="313">
        <v>0.14599116422466088</v>
      </c>
      <c r="D43" s="313">
        <v>0.13064666392806273</v>
      </c>
      <c r="E43" s="314">
        <v>-5.8231224490198468</v>
      </c>
      <c r="F43" s="314">
        <v>-0.70897048904071669</v>
      </c>
      <c r="G43" s="314">
        <v>1.3345475401459348</v>
      </c>
      <c r="H43" s="312">
        <v>0.20422238871485934</v>
      </c>
      <c r="I43" s="312">
        <v>0.15308086911506805</v>
      </c>
      <c r="J43" s="312">
        <v>0.11730118852660339</v>
      </c>
      <c r="U43" s="6"/>
      <c r="V43" s="6"/>
      <c r="W43" s="6"/>
      <c r="X43" s="6"/>
      <c r="Y43" s="6"/>
      <c r="Z43" s="6"/>
      <c r="AA43" s="6"/>
      <c r="AB43" s="6"/>
      <c r="AC43" s="6"/>
      <c r="AD43" s="6"/>
      <c r="AE43" s="6"/>
      <c r="AF43" s="6"/>
      <c r="AG43" s="6"/>
      <c r="AH43" s="6"/>
      <c r="AI43" s="6"/>
      <c r="AJ43" s="6"/>
      <c r="AK43" s="6"/>
      <c r="AL43" s="6"/>
    </row>
    <row r="44" spans="2:38" ht="12.75" customHeight="1" x14ac:dyDescent="0.25">
      <c r="B44" s="23" t="s">
        <v>200</v>
      </c>
      <c r="C44" s="315">
        <v>3.9305324799999997</v>
      </c>
      <c r="D44" s="315">
        <v>18.01258726</v>
      </c>
      <c r="E44" s="316">
        <v>3.3045739157830267E-2</v>
      </c>
      <c r="F44" s="316">
        <v>-3.6520035509991944E-2</v>
      </c>
      <c r="G44" s="317">
        <v>0.24952300171739927</v>
      </c>
      <c r="H44" s="291">
        <v>3.8048000499999999</v>
      </c>
      <c r="I44" s="291">
        <v>4.07951657</v>
      </c>
      <c r="J44" s="291">
        <v>14.415570769999999</v>
      </c>
      <c r="U44" s="6"/>
      <c r="V44" s="6"/>
      <c r="W44" s="6"/>
      <c r="X44" s="6"/>
      <c r="Y44" s="6"/>
      <c r="Z44" s="6"/>
      <c r="AA44" s="6"/>
      <c r="AB44" s="6"/>
      <c r="AC44" s="6"/>
      <c r="AD44" s="6"/>
      <c r="AE44" s="6"/>
      <c r="AF44" s="6"/>
      <c r="AG44" s="6"/>
      <c r="AH44" s="6"/>
      <c r="AI44" s="6"/>
      <c r="AJ44" s="6"/>
      <c r="AK44" s="6"/>
      <c r="AL44" s="6"/>
    </row>
    <row r="45" spans="2:38" ht="12.75" customHeight="1" x14ac:dyDescent="0.25">
      <c r="B45" s="24" t="s">
        <v>8</v>
      </c>
      <c r="C45" s="300">
        <v>51.563765570000058</v>
      </c>
      <c r="D45" s="300">
        <v>161.82930898000009</v>
      </c>
      <c r="E45" s="310">
        <v>-0.13961233476012791</v>
      </c>
      <c r="F45" s="310">
        <v>4.3720363526090544E-2</v>
      </c>
      <c r="G45" s="318">
        <v>0.33815385034097334</v>
      </c>
      <c r="H45" s="300">
        <v>59.930851700000048</v>
      </c>
      <c r="I45" s="300">
        <v>49.4038129099999</v>
      </c>
      <c r="J45" s="300">
        <v>120.93475570000008</v>
      </c>
      <c r="U45" s="6"/>
      <c r="V45" s="6"/>
      <c r="W45" s="6"/>
      <c r="X45" s="6"/>
      <c r="Y45" s="6"/>
      <c r="Z45" s="6"/>
      <c r="AA45" s="6"/>
      <c r="AB45" s="6"/>
      <c r="AC45" s="6"/>
      <c r="AD45" s="6"/>
      <c r="AE45" s="6"/>
      <c r="AF45" s="6"/>
      <c r="AG45" s="6"/>
      <c r="AH45" s="6"/>
      <c r="AI45" s="6"/>
      <c r="AJ45" s="6"/>
      <c r="AK45" s="6"/>
      <c r="AL45" s="6"/>
    </row>
    <row r="46" spans="2:38" ht="12.75" customHeight="1" x14ac:dyDescent="0.25">
      <c r="B46" s="25" t="s">
        <v>271</v>
      </c>
      <c r="C46" s="291">
        <v>10.394332398471501</v>
      </c>
      <c r="D46" s="291">
        <v>10.394332398471501</v>
      </c>
      <c r="E46" s="278" t="s">
        <v>187</v>
      </c>
      <c r="F46" s="278" t="s">
        <v>187</v>
      </c>
      <c r="G46" s="319">
        <v>-1</v>
      </c>
      <c r="H46" s="291">
        <v>-19.115629549999952</v>
      </c>
      <c r="I46" s="291">
        <v>0</v>
      </c>
      <c r="J46" s="291">
        <v>-2.7506295499999514</v>
      </c>
      <c r="K46" s="291"/>
      <c r="U46" s="6"/>
      <c r="V46" s="6"/>
      <c r="W46" s="6"/>
      <c r="X46" s="6"/>
      <c r="Y46" s="6"/>
      <c r="Z46" s="6"/>
      <c r="AA46" s="6"/>
      <c r="AB46" s="6"/>
      <c r="AC46" s="6"/>
      <c r="AD46" s="6"/>
      <c r="AE46" s="6"/>
      <c r="AF46" s="6"/>
      <c r="AG46" s="6"/>
      <c r="AH46" s="6"/>
      <c r="AI46" s="6"/>
      <c r="AJ46" s="6"/>
      <c r="AK46" s="6"/>
      <c r="AL46" s="6"/>
    </row>
    <row r="47" spans="2:38" ht="12.75" customHeight="1" x14ac:dyDescent="0.25">
      <c r="B47" s="24" t="s">
        <v>82</v>
      </c>
      <c r="C47" s="300">
        <v>61.958097968471563</v>
      </c>
      <c r="D47" s="300">
        <v>172.2236413784716</v>
      </c>
      <c r="E47" s="310">
        <v>0.51801447363851771</v>
      </c>
      <c r="F47" s="310">
        <v>0.2541157112982777</v>
      </c>
      <c r="G47" s="318">
        <v>0.45724850696009844</v>
      </c>
      <c r="H47" s="300">
        <v>40.815222150000096</v>
      </c>
      <c r="I47" s="300">
        <v>49.4038129099999</v>
      </c>
      <c r="J47" s="300">
        <v>118.18412615000013</v>
      </c>
      <c r="U47" s="6"/>
      <c r="V47" s="6"/>
      <c r="W47" s="6"/>
      <c r="X47" s="6"/>
      <c r="Y47" s="6"/>
      <c r="Z47" s="6"/>
      <c r="AA47" s="6"/>
      <c r="AB47" s="6"/>
      <c r="AC47" s="6"/>
      <c r="AD47" s="6"/>
      <c r="AE47" s="6"/>
      <c r="AF47" s="6"/>
      <c r="AG47" s="6"/>
      <c r="AH47" s="6"/>
      <c r="AI47" s="6"/>
      <c r="AJ47" s="6"/>
      <c r="AK47" s="6"/>
      <c r="AL47" s="6"/>
    </row>
    <row r="48" spans="2:38" ht="12.75" customHeight="1" thickBot="1" x14ac:dyDescent="0.3">
      <c r="B48" s="26" t="s">
        <v>266</v>
      </c>
      <c r="C48" s="320">
        <v>0.18989546307873237</v>
      </c>
      <c r="D48" s="320">
        <v>0.15645221172157564</v>
      </c>
      <c r="E48" s="321">
        <v>4.1383641591987015</v>
      </c>
      <c r="F48" s="321">
        <v>2.3036201522218134</v>
      </c>
      <c r="G48" s="322">
        <v>2.6305342202405795</v>
      </c>
      <c r="H48" s="323">
        <v>0.14851182148674535</v>
      </c>
      <c r="I48" s="323">
        <v>0.16685926155651423</v>
      </c>
      <c r="J48" s="323">
        <v>0.13014686951916984</v>
      </c>
      <c r="U48" s="6"/>
      <c r="V48" s="6"/>
      <c r="W48" s="6"/>
      <c r="X48" s="6"/>
      <c r="Y48" s="6"/>
      <c r="Z48" s="6"/>
      <c r="AA48" s="6"/>
      <c r="AB48" s="6"/>
      <c r="AC48" s="6"/>
      <c r="AD48" s="6"/>
      <c r="AE48" s="6"/>
      <c r="AF48" s="6"/>
      <c r="AG48" s="6"/>
      <c r="AH48" s="6"/>
      <c r="AI48" s="6"/>
      <c r="AJ48" s="6"/>
      <c r="AK48" s="6"/>
      <c r="AL48" s="6"/>
    </row>
    <row r="49" spans="2:38" x14ac:dyDescent="0.25">
      <c r="B49" s="295"/>
      <c r="C49" s="295"/>
      <c r="D49" s="295"/>
      <c r="E49" s="441"/>
      <c r="F49" s="441"/>
      <c r="G49" s="441"/>
      <c r="H49" s="295"/>
      <c r="I49" s="295"/>
      <c r="J49" s="295"/>
      <c r="K49" s="6"/>
      <c r="L49" s="6"/>
      <c r="M49" s="6"/>
      <c r="N49" s="7"/>
      <c r="O49" s="6"/>
      <c r="P49" s="6"/>
      <c r="Q49" s="7"/>
      <c r="R49" s="7"/>
      <c r="S49" s="6"/>
      <c r="T49" s="7"/>
      <c r="U49" s="6"/>
      <c r="V49" s="6"/>
      <c r="W49" s="6"/>
      <c r="X49" s="6"/>
      <c r="Y49" s="6"/>
      <c r="Z49" s="6"/>
      <c r="AA49" s="6"/>
    </row>
    <row r="50" spans="2:38" ht="12.75" customHeight="1" x14ac:dyDescent="0.25">
      <c r="E50" s="503" t="s">
        <v>134</v>
      </c>
      <c r="F50" s="503"/>
      <c r="G50" s="503"/>
      <c r="U50" s="6"/>
      <c r="V50" s="6"/>
      <c r="W50" s="6"/>
      <c r="X50" s="6"/>
      <c r="Y50" s="6"/>
      <c r="Z50" s="6"/>
      <c r="AA50" s="6"/>
      <c r="AB50" s="6"/>
      <c r="AC50" s="6"/>
      <c r="AD50" s="6"/>
      <c r="AE50" s="6"/>
      <c r="AF50" s="6"/>
      <c r="AG50" s="6"/>
      <c r="AH50" s="6"/>
      <c r="AI50" s="6"/>
      <c r="AJ50" s="6"/>
      <c r="AK50" s="6"/>
      <c r="AL50" s="6"/>
    </row>
    <row r="51" spans="2:38" ht="12.75" customHeight="1" x14ac:dyDescent="0.25">
      <c r="B51" s="17" t="s">
        <v>375</v>
      </c>
      <c r="C51" s="270" t="s">
        <v>281</v>
      </c>
      <c r="D51" s="271">
        <v>2018</v>
      </c>
      <c r="E51" s="502" t="s">
        <v>213</v>
      </c>
      <c r="F51" s="502" t="s">
        <v>268</v>
      </c>
      <c r="G51" s="272">
        <v>2017</v>
      </c>
      <c r="H51" s="270" t="s">
        <v>213</v>
      </c>
      <c r="I51" s="270" t="s">
        <v>268</v>
      </c>
      <c r="J51" s="271">
        <v>2017</v>
      </c>
      <c r="U51" s="6"/>
      <c r="V51" s="6"/>
      <c r="W51" s="6"/>
      <c r="X51" s="6"/>
      <c r="Y51" s="6"/>
      <c r="Z51" s="6"/>
      <c r="AA51" s="6"/>
      <c r="AB51" s="6"/>
      <c r="AC51" s="6"/>
      <c r="AD51" s="6"/>
      <c r="AE51" s="6"/>
      <c r="AF51" s="6"/>
      <c r="AG51" s="6"/>
      <c r="AH51" s="6"/>
      <c r="AI51" s="6"/>
      <c r="AJ51" s="6"/>
      <c r="AK51" s="6"/>
      <c r="AL51" s="6"/>
    </row>
    <row r="52" spans="2:38" ht="12.75" customHeight="1" x14ac:dyDescent="0.25">
      <c r="B52" s="14" t="s">
        <v>265</v>
      </c>
      <c r="C52" s="300">
        <v>391.68440824000004</v>
      </c>
      <c r="D52" s="300">
        <v>1347.8111854399999</v>
      </c>
      <c r="E52" s="310">
        <v>0.15010090587780023</v>
      </c>
      <c r="F52" s="310">
        <v>7.0791895399644034E-2</v>
      </c>
      <c r="G52" s="310">
        <v>0.19392623604640624</v>
      </c>
      <c r="H52" s="300">
        <v>340.56525496</v>
      </c>
      <c r="I52" s="300">
        <v>365.78947778999998</v>
      </c>
      <c r="J52" s="300">
        <v>1128.8898298300001</v>
      </c>
      <c r="U52" s="6"/>
      <c r="V52" s="6"/>
      <c r="W52" s="6"/>
      <c r="X52" s="6"/>
      <c r="Y52" s="6"/>
      <c r="Z52" s="6"/>
      <c r="AA52" s="6"/>
      <c r="AB52" s="6"/>
      <c r="AC52" s="6"/>
      <c r="AD52" s="6"/>
      <c r="AE52" s="6"/>
      <c r="AF52" s="6"/>
      <c r="AG52" s="6"/>
      <c r="AH52" s="6"/>
      <c r="AI52" s="6"/>
      <c r="AJ52" s="6"/>
      <c r="AK52" s="6"/>
      <c r="AL52" s="6"/>
    </row>
    <row r="53" spans="2:38" ht="12.75" customHeight="1" x14ac:dyDescent="0.25">
      <c r="B53" s="15" t="s">
        <v>130</v>
      </c>
      <c r="C53" s="291">
        <v>-73.481706595656988</v>
      </c>
      <c r="D53" s="291">
        <v>-251.11016272152827</v>
      </c>
      <c r="E53" s="278">
        <v>0.11781092178586983</v>
      </c>
      <c r="F53" s="278">
        <v>5.4124695544473411E-2</v>
      </c>
      <c r="G53" s="278">
        <v>0.13723778214925253</v>
      </c>
      <c r="H53" s="291">
        <v>-65.737152109999954</v>
      </c>
      <c r="I53" s="291">
        <v>-69.708742150000035</v>
      </c>
      <c r="J53" s="291">
        <v>-220.80708772000003</v>
      </c>
      <c r="U53" s="6"/>
      <c r="V53" s="6"/>
      <c r="W53" s="6"/>
      <c r="X53" s="6"/>
      <c r="Y53" s="6"/>
      <c r="Z53" s="6"/>
      <c r="AA53" s="6"/>
      <c r="AB53" s="6"/>
      <c r="AC53" s="6"/>
      <c r="AD53" s="6"/>
      <c r="AE53" s="6"/>
      <c r="AF53" s="6"/>
      <c r="AG53" s="6"/>
      <c r="AH53" s="6"/>
      <c r="AI53" s="6"/>
      <c r="AJ53" s="6"/>
      <c r="AK53" s="6"/>
      <c r="AL53" s="6"/>
    </row>
    <row r="54" spans="2:38" s="17" customFormat="1" ht="12.75" customHeight="1" x14ac:dyDescent="0.25">
      <c r="B54" s="16" t="s">
        <v>9</v>
      </c>
      <c r="C54" s="300">
        <v>318.20270164434305</v>
      </c>
      <c r="D54" s="300">
        <v>1096.7010227184717</v>
      </c>
      <c r="E54" s="310">
        <v>0.15782446680140527</v>
      </c>
      <c r="F54" s="310">
        <v>7.4715992435390621E-2</v>
      </c>
      <c r="G54" s="310">
        <v>0.20771045617517481</v>
      </c>
      <c r="H54" s="300">
        <v>274.82810285000005</v>
      </c>
      <c r="I54" s="300">
        <v>296.08073563999994</v>
      </c>
      <c r="J54" s="300">
        <v>908.08274211000003</v>
      </c>
      <c r="T54" s="18"/>
      <c r="U54" s="311"/>
      <c r="V54" s="311"/>
      <c r="W54" s="311"/>
      <c r="X54" s="311"/>
      <c r="Y54" s="311"/>
      <c r="Z54" s="311"/>
      <c r="AA54" s="311"/>
      <c r="AB54" s="311"/>
      <c r="AC54" s="311"/>
      <c r="AD54" s="311"/>
      <c r="AE54" s="311"/>
      <c r="AF54" s="311"/>
      <c r="AG54" s="311"/>
      <c r="AH54" s="311"/>
      <c r="AI54" s="311"/>
      <c r="AJ54" s="311"/>
      <c r="AK54" s="311"/>
      <c r="AL54" s="311"/>
    </row>
    <row r="55" spans="2:38" ht="12.75" customHeight="1" x14ac:dyDescent="0.25">
      <c r="B55" s="19" t="s">
        <v>117</v>
      </c>
      <c r="C55" s="291">
        <v>-244.81644083999998</v>
      </c>
      <c r="D55" s="291">
        <v>-858.52486369000007</v>
      </c>
      <c r="E55" s="278">
        <v>0.15809846629831603</v>
      </c>
      <c r="F55" s="278">
        <v>6.4203251003686512E-2</v>
      </c>
      <c r="G55" s="278">
        <v>0.18763054797865375</v>
      </c>
      <c r="H55" s="291">
        <v>-211.39518612999996</v>
      </c>
      <c r="I55" s="291">
        <v>-230.04669513000005</v>
      </c>
      <c r="J55" s="291">
        <v>-722.88883537999993</v>
      </c>
      <c r="U55" s="6"/>
      <c r="V55" s="6"/>
      <c r="W55" s="6"/>
      <c r="X55" s="6"/>
      <c r="Y55" s="6"/>
      <c r="Z55" s="6"/>
      <c r="AA55" s="6"/>
      <c r="AB55" s="6"/>
      <c r="AC55" s="6"/>
      <c r="AD55" s="6"/>
      <c r="AE55" s="6"/>
      <c r="AF55" s="6"/>
      <c r="AG55" s="6"/>
      <c r="AH55" s="6"/>
      <c r="AI55" s="6"/>
      <c r="AJ55" s="6"/>
      <c r="AK55" s="6"/>
      <c r="AL55" s="6"/>
    </row>
    <row r="56" spans="2:38" ht="12.75" customHeight="1" x14ac:dyDescent="0.25">
      <c r="B56" s="16" t="s">
        <v>2</v>
      </c>
      <c r="C56" s="300">
        <v>73.386260804343067</v>
      </c>
      <c r="D56" s="300">
        <v>238.1761590284716</v>
      </c>
      <c r="E56" s="310">
        <v>0.15691134191855216</v>
      </c>
      <c r="F56" s="310">
        <v>0.11133985195453522</v>
      </c>
      <c r="G56" s="310">
        <v>0.28609068858683329</v>
      </c>
      <c r="H56" s="300">
        <v>63.432916720000094</v>
      </c>
      <c r="I56" s="300">
        <v>66.034040509999897</v>
      </c>
      <c r="J56" s="300">
        <v>185.19390673000009</v>
      </c>
      <c r="U56" s="6"/>
      <c r="V56" s="6"/>
      <c r="W56" s="6"/>
      <c r="X56" s="6"/>
      <c r="Y56" s="6"/>
      <c r="Z56" s="6"/>
      <c r="AA56" s="6"/>
      <c r="AB56" s="6"/>
      <c r="AC56" s="6"/>
      <c r="AD56" s="6"/>
      <c r="AE56" s="6"/>
      <c r="AF56" s="6"/>
      <c r="AG56" s="6"/>
      <c r="AH56" s="6"/>
      <c r="AI56" s="6"/>
      <c r="AJ56" s="6"/>
      <c r="AK56" s="6"/>
      <c r="AL56" s="6"/>
    </row>
    <row r="57" spans="2:38" ht="12.75" customHeight="1" x14ac:dyDescent="0.25">
      <c r="B57" s="20" t="s">
        <v>146</v>
      </c>
      <c r="C57" s="312">
        <v>0.23062739701804072</v>
      </c>
      <c r="D57" s="312">
        <v>0.21717510433070195</v>
      </c>
      <c r="E57" s="283">
        <v>-1.8202917307008626E-2</v>
      </c>
      <c r="F57" s="283">
        <v>0.76002542109866178</v>
      </c>
      <c r="G57" s="283">
        <v>1.3235641391798585</v>
      </c>
      <c r="H57" s="312">
        <v>0.23080942619111081</v>
      </c>
      <c r="I57" s="312">
        <v>0.2230271428070541</v>
      </c>
      <c r="J57" s="312">
        <v>0.20393946293890336</v>
      </c>
      <c r="U57" s="6"/>
      <c r="V57" s="6"/>
      <c r="W57" s="6"/>
      <c r="X57" s="6"/>
      <c r="Y57" s="6"/>
      <c r="Z57" s="6"/>
      <c r="AA57" s="6"/>
      <c r="AB57" s="6"/>
      <c r="AC57" s="6"/>
      <c r="AD57" s="6"/>
      <c r="AE57" s="6"/>
      <c r="AF57" s="6"/>
      <c r="AG57" s="6"/>
      <c r="AH57" s="6"/>
      <c r="AI57" s="6"/>
      <c r="AJ57" s="6"/>
      <c r="AK57" s="6"/>
      <c r="AL57" s="6"/>
    </row>
    <row r="58" spans="2:38" ht="12.75" customHeight="1" x14ac:dyDescent="0.25">
      <c r="B58" s="21" t="s">
        <v>45</v>
      </c>
      <c r="C58" s="291">
        <v>-19.32509306</v>
      </c>
      <c r="D58" s="291">
        <v>-83.965104909999994</v>
      </c>
      <c r="E58" s="278">
        <v>-0.26861209216134196</v>
      </c>
      <c r="F58" s="278">
        <v>-6.6859884826863114E-2</v>
      </c>
      <c r="G58" s="278">
        <v>3.1191189450114898E-2</v>
      </c>
      <c r="H58" s="291">
        <v>-26.422494620000002</v>
      </c>
      <c r="I58" s="291">
        <v>-20.70974417</v>
      </c>
      <c r="J58" s="291">
        <v>-81.425351349999971</v>
      </c>
      <c r="U58" s="6"/>
      <c r="V58" s="6"/>
      <c r="W58" s="6"/>
      <c r="X58" s="6"/>
      <c r="Y58" s="6"/>
      <c r="Z58" s="6"/>
      <c r="AA58" s="6"/>
      <c r="AB58" s="6"/>
      <c r="AC58" s="6"/>
      <c r="AD58" s="6"/>
      <c r="AE58" s="6"/>
      <c r="AF58" s="6"/>
      <c r="AG58" s="6"/>
      <c r="AH58" s="6"/>
      <c r="AI58" s="6"/>
      <c r="AJ58" s="6"/>
      <c r="AK58" s="6"/>
      <c r="AL58" s="6"/>
    </row>
    <row r="59" spans="2:38" ht="12.75" customHeight="1" x14ac:dyDescent="0.25">
      <c r="B59" s="16" t="s">
        <v>4</v>
      </c>
      <c r="C59" s="300">
        <v>54.061167744343066</v>
      </c>
      <c r="D59" s="300">
        <v>154.21105411847162</v>
      </c>
      <c r="E59" s="310">
        <v>0.46070119379543462</v>
      </c>
      <c r="F59" s="310">
        <v>0.19276353103870791</v>
      </c>
      <c r="G59" s="310">
        <v>0.48610582033980543</v>
      </c>
      <c r="H59" s="300">
        <v>37.010422100000092</v>
      </c>
      <c r="I59" s="300">
        <v>45.324296339999897</v>
      </c>
      <c r="J59" s="300">
        <v>103.76855538000012</v>
      </c>
      <c r="U59" s="6"/>
      <c r="V59" s="6"/>
      <c r="W59" s="6"/>
      <c r="X59" s="6"/>
      <c r="Y59" s="6"/>
      <c r="Z59" s="6"/>
      <c r="AA59" s="6"/>
      <c r="AB59" s="6"/>
      <c r="AC59" s="6"/>
      <c r="AD59" s="6"/>
      <c r="AE59" s="6"/>
      <c r="AF59" s="6"/>
      <c r="AG59" s="6"/>
      <c r="AH59" s="6"/>
      <c r="AI59" s="6"/>
      <c r="AJ59" s="6"/>
      <c r="AK59" s="6"/>
      <c r="AL59" s="6"/>
    </row>
    <row r="60" spans="2:38" ht="12.75" customHeight="1" thickBot="1" x14ac:dyDescent="0.3">
      <c r="B60" s="22" t="s">
        <v>319</v>
      </c>
      <c r="C60" s="313">
        <v>0.16989537632765778</v>
      </c>
      <c r="D60" s="313">
        <v>0.14061357737792346</v>
      </c>
      <c r="E60" s="314">
        <v>3.5227845182925406</v>
      </c>
      <c r="F60" s="314">
        <v>1.6814507212589729</v>
      </c>
      <c r="G60" s="314">
        <v>2.634144052518919</v>
      </c>
      <c r="H60" s="312">
        <v>0.13466753114473237</v>
      </c>
      <c r="I60" s="312">
        <v>0.15308086911506805</v>
      </c>
      <c r="J60" s="312">
        <v>0.11427213685273427</v>
      </c>
      <c r="U60" s="6"/>
      <c r="V60" s="6"/>
      <c r="W60" s="6"/>
      <c r="X60" s="6"/>
      <c r="Y60" s="6"/>
      <c r="Z60" s="6"/>
      <c r="AA60" s="6"/>
      <c r="AB60" s="6"/>
      <c r="AC60" s="6"/>
      <c r="AD60" s="6"/>
      <c r="AE60" s="6"/>
      <c r="AF60" s="6"/>
      <c r="AG60" s="6"/>
      <c r="AH60" s="6"/>
      <c r="AI60" s="6"/>
      <c r="AJ60" s="6"/>
      <c r="AK60" s="6"/>
      <c r="AL60" s="6"/>
    </row>
    <row r="61" spans="2:38" ht="12.75" customHeight="1" x14ac:dyDescent="0.25">
      <c r="B61" s="23" t="s">
        <v>200</v>
      </c>
      <c r="C61" s="315">
        <v>3.9305324799999997</v>
      </c>
      <c r="D61" s="315">
        <v>18.01258726</v>
      </c>
      <c r="E61" s="316">
        <v>3.3045739157830267E-2</v>
      </c>
      <c r="F61" s="316">
        <v>-3.6520035509991944E-2</v>
      </c>
      <c r="G61" s="317">
        <v>0.24952300171739927</v>
      </c>
      <c r="H61" s="291">
        <v>3.8048000499999999</v>
      </c>
      <c r="I61" s="291">
        <v>4.07951657</v>
      </c>
      <c r="J61" s="291">
        <v>14.415570769999999</v>
      </c>
      <c r="U61" s="6"/>
      <c r="V61" s="6"/>
      <c r="W61" s="6"/>
      <c r="X61" s="6"/>
      <c r="Y61" s="6"/>
      <c r="Z61" s="6"/>
      <c r="AA61" s="6"/>
      <c r="AB61" s="6"/>
      <c r="AC61" s="6"/>
      <c r="AD61" s="6"/>
      <c r="AE61" s="6"/>
      <c r="AF61" s="6"/>
      <c r="AG61" s="6"/>
      <c r="AH61" s="6"/>
      <c r="AI61" s="6"/>
      <c r="AJ61" s="6"/>
      <c r="AK61" s="6"/>
      <c r="AL61" s="6"/>
    </row>
    <row r="62" spans="2:38" ht="12.75" customHeight="1" x14ac:dyDescent="0.25">
      <c r="B62" s="24" t="s">
        <v>8</v>
      </c>
      <c r="C62" s="300">
        <v>57.991700224343063</v>
      </c>
      <c r="D62" s="300">
        <v>172.22364137847163</v>
      </c>
      <c r="E62" s="310">
        <v>0.42083509949346043</v>
      </c>
      <c r="F62" s="310">
        <v>0.17383045575830192</v>
      </c>
      <c r="G62" s="318">
        <v>0.45724850696009867</v>
      </c>
      <c r="H62" s="300">
        <v>40.815222150000089</v>
      </c>
      <c r="I62" s="300">
        <v>49.4038129099999</v>
      </c>
      <c r="J62" s="300">
        <v>118.18412615000013</v>
      </c>
      <c r="U62" s="6"/>
      <c r="V62" s="6"/>
      <c r="W62" s="6"/>
      <c r="X62" s="6"/>
      <c r="Y62" s="6"/>
      <c r="Z62" s="6"/>
      <c r="AA62" s="6"/>
      <c r="AB62" s="6"/>
      <c r="AC62" s="6"/>
      <c r="AD62" s="6"/>
      <c r="AE62" s="6"/>
      <c r="AF62" s="6"/>
      <c r="AG62" s="6"/>
      <c r="AH62" s="6"/>
      <c r="AI62" s="6"/>
      <c r="AJ62" s="6"/>
      <c r="AK62" s="6"/>
      <c r="AL62" s="6"/>
    </row>
    <row r="63" spans="2:38" ht="12.75" customHeight="1" x14ac:dyDescent="0.25">
      <c r="B63" s="25" t="s">
        <v>271</v>
      </c>
      <c r="C63" s="291">
        <v>0</v>
      </c>
      <c r="D63" s="291">
        <v>0</v>
      </c>
      <c r="E63" s="278" t="s">
        <v>187</v>
      </c>
      <c r="F63" s="278" t="s">
        <v>187</v>
      </c>
      <c r="G63" s="319" t="s">
        <v>187</v>
      </c>
      <c r="H63" s="291">
        <v>0</v>
      </c>
      <c r="I63" s="291">
        <v>0</v>
      </c>
      <c r="J63" s="291">
        <v>0</v>
      </c>
      <c r="K63" s="291"/>
      <c r="U63" s="6"/>
      <c r="V63" s="6"/>
      <c r="W63" s="6"/>
      <c r="X63" s="6"/>
      <c r="Y63" s="6"/>
      <c r="Z63" s="6"/>
      <c r="AA63" s="6"/>
      <c r="AB63" s="6"/>
      <c r="AC63" s="6"/>
      <c r="AD63" s="6"/>
      <c r="AE63" s="6"/>
      <c r="AF63" s="6"/>
      <c r="AG63" s="6"/>
      <c r="AH63" s="6"/>
      <c r="AI63" s="6"/>
      <c r="AJ63" s="6"/>
      <c r="AK63" s="6"/>
      <c r="AL63" s="6"/>
    </row>
    <row r="64" spans="2:38" ht="12.75" customHeight="1" x14ac:dyDescent="0.25">
      <c r="B64" s="24" t="s">
        <v>82</v>
      </c>
      <c r="C64" s="300">
        <v>57.991700224343063</v>
      </c>
      <c r="D64" s="300">
        <v>172.22364137847163</v>
      </c>
      <c r="E64" s="310">
        <v>0.42083509949346043</v>
      </c>
      <c r="F64" s="310">
        <v>0.17383045575830192</v>
      </c>
      <c r="G64" s="318">
        <v>0.45724850696009867</v>
      </c>
      <c r="H64" s="300">
        <v>40.815222150000089</v>
      </c>
      <c r="I64" s="300">
        <v>49.4038129099999</v>
      </c>
      <c r="J64" s="300">
        <v>118.18412615000013</v>
      </c>
      <c r="U64" s="6"/>
      <c r="V64" s="6"/>
      <c r="W64" s="6"/>
      <c r="X64" s="6"/>
      <c r="Y64" s="6"/>
      <c r="Z64" s="6"/>
      <c r="AA64" s="6"/>
      <c r="AB64" s="6"/>
      <c r="AC64" s="6"/>
      <c r="AD64" s="6"/>
      <c r="AE64" s="6"/>
      <c r="AF64" s="6"/>
      <c r="AG64" s="6"/>
      <c r="AH64" s="6"/>
      <c r="AI64" s="6"/>
      <c r="AJ64" s="6"/>
      <c r="AK64" s="6"/>
      <c r="AL64" s="6"/>
    </row>
    <row r="65" spans="2:38" ht="12.75" customHeight="1" thickBot="1" x14ac:dyDescent="0.3">
      <c r="B65" s="26" t="s">
        <v>266</v>
      </c>
      <c r="C65" s="320">
        <v>0.18224766768058656</v>
      </c>
      <c r="D65" s="320">
        <v>0.15703791444597043</v>
      </c>
      <c r="E65" s="321">
        <v>3.3735846193841237</v>
      </c>
      <c r="F65" s="321">
        <v>1.5388406124072329</v>
      </c>
      <c r="G65" s="322">
        <v>2.6891044926800585</v>
      </c>
      <c r="H65" s="323">
        <v>0.14851182148674533</v>
      </c>
      <c r="I65" s="323">
        <v>0.16685926155651423</v>
      </c>
      <c r="J65" s="323">
        <v>0.13014686951916984</v>
      </c>
      <c r="U65" s="6"/>
      <c r="V65" s="6"/>
      <c r="W65" s="6"/>
      <c r="X65" s="6"/>
      <c r="Y65" s="6"/>
      <c r="Z65" s="6"/>
      <c r="AA65" s="6"/>
      <c r="AB65" s="6"/>
      <c r="AC65" s="6"/>
      <c r="AD65" s="6"/>
      <c r="AE65" s="6"/>
      <c r="AF65" s="6"/>
      <c r="AG65" s="6"/>
      <c r="AH65" s="6"/>
      <c r="AI65" s="6"/>
      <c r="AJ65" s="6"/>
      <c r="AK65" s="6"/>
      <c r="AL65" s="6"/>
    </row>
    <row r="66" spans="2:38" ht="12.75" customHeight="1" x14ac:dyDescent="0.25">
      <c r="U66" s="6"/>
      <c r="V66" s="6"/>
      <c r="W66" s="6"/>
      <c r="X66" s="6"/>
      <c r="Y66" s="6"/>
      <c r="Z66" s="6"/>
      <c r="AA66" s="6"/>
      <c r="AB66" s="6"/>
    </row>
    <row r="67" spans="2:38" x14ac:dyDescent="0.25">
      <c r="E67" s="503" t="s">
        <v>134</v>
      </c>
      <c r="F67" s="503"/>
      <c r="G67" s="503"/>
    </row>
    <row r="68" spans="2:38" x14ac:dyDescent="0.25">
      <c r="B68" s="17" t="s">
        <v>267</v>
      </c>
      <c r="C68" s="270" t="s">
        <v>281</v>
      </c>
      <c r="D68" s="271">
        <v>2018</v>
      </c>
      <c r="E68" s="502" t="s">
        <v>213</v>
      </c>
      <c r="F68" s="502" t="s">
        <v>268</v>
      </c>
      <c r="G68" s="272">
        <v>2017</v>
      </c>
      <c r="H68" s="270" t="s">
        <v>213</v>
      </c>
      <c r="I68" s="270" t="s">
        <v>268</v>
      </c>
      <c r="J68" s="271">
        <v>2017</v>
      </c>
    </row>
    <row r="69" spans="2:38" s="17" customFormat="1" x14ac:dyDescent="0.25">
      <c r="B69" s="14" t="s">
        <v>12</v>
      </c>
      <c r="C69" s="300">
        <v>47.961790019999995</v>
      </c>
      <c r="D69" s="300">
        <v>190.90858386000002</v>
      </c>
      <c r="E69" s="310">
        <v>-0.11325751739919476</v>
      </c>
      <c r="F69" s="310">
        <v>-4.1456517790586678E-2</v>
      </c>
      <c r="G69" s="310">
        <v>-5.1622011859327244E-2</v>
      </c>
      <c r="H69" s="300">
        <v>54.087619529999998</v>
      </c>
      <c r="I69" s="300">
        <v>50.036113029999996</v>
      </c>
      <c r="J69" s="300">
        <v>201.30010000999999</v>
      </c>
      <c r="T69" s="18"/>
    </row>
    <row r="70" spans="2:38" x14ac:dyDescent="0.25">
      <c r="B70" s="27" t="s">
        <v>14</v>
      </c>
      <c r="C70" s="32">
        <v>12.177346869999994</v>
      </c>
      <c r="D70" s="32">
        <v>47.640856939999999</v>
      </c>
      <c r="E70" s="278">
        <v>-0.33634537677713072</v>
      </c>
      <c r="F70" s="278">
        <v>0.13368314749448573</v>
      </c>
      <c r="G70" s="278">
        <v>-0.2501907114041112</v>
      </c>
      <c r="H70" s="32">
        <v>18.348921929999999</v>
      </c>
      <c r="I70" s="32">
        <v>10.741402390000001</v>
      </c>
      <c r="J70" s="32">
        <v>63.537298970000002</v>
      </c>
    </row>
    <row r="71" spans="2:38" x14ac:dyDescent="0.25">
      <c r="B71" s="27" t="s">
        <v>83</v>
      </c>
      <c r="C71" s="324">
        <v>35.784443150000001</v>
      </c>
      <c r="D71" s="324">
        <v>143.26772692000003</v>
      </c>
      <c r="E71" s="278">
        <v>1.2800004776893914E-3</v>
      </c>
      <c r="F71" s="278">
        <v>-8.9331806567032546E-2</v>
      </c>
      <c r="G71" s="278">
        <v>3.9959450870933333E-2</v>
      </c>
      <c r="H71" s="324">
        <v>35.738697600000002</v>
      </c>
      <c r="I71" s="324">
        <v>39.294710639999998</v>
      </c>
      <c r="J71" s="324">
        <v>137.76280104</v>
      </c>
    </row>
    <row r="72" spans="2:38" x14ac:dyDescent="0.25">
      <c r="B72" s="15" t="s">
        <v>130</v>
      </c>
      <c r="C72" s="291">
        <v>-7.0110880799999933</v>
      </c>
      <c r="D72" s="291">
        <v>-37.936450110000003</v>
      </c>
      <c r="E72" s="278">
        <v>-0.257309133546471</v>
      </c>
      <c r="F72" s="278">
        <v>-0.52981002249179976</v>
      </c>
      <c r="G72" s="278">
        <v>0.49312585348353699</v>
      </c>
      <c r="H72" s="291">
        <v>-9.4401161999999967</v>
      </c>
      <c r="I72" s="291">
        <v>-14.911181470000002</v>
      </c>
      <c r="J72" s="291">
        <v>-25.40740287999995</v>
      </c>
    </row>
    <row r="73" spans="2:38" s="17" customFormat="1" x14ac:dyDescent="0.25">
      <c r="B73" s="16" t="s">
        <v>9</v>
      </c>
      <c r="C73" s="325">
        <v>40.950701940000002</v>
      </c>
      <c r="D73" s="326">
        <v>152.97213375000001</v>
      </c>
      <c r="E73" s="310">
        <v>-8.2799733787488283E-2</v>
      </c>
      <c r="F73" s="310">
        <v>0.16585855462945154</v>
      </c>
      <c r="G73" s="310">
        <v>-0.13030992050261037</v>
      </c>
      <c r="H73" s="300">
        <v>44.647503329999999</v>
      </c>
      <c r="I73" s="300">
        <v>35.124931559999993</v>
      </c>
      <c r="J73" s="300">
        <v>175.89269713000004</v>
      </c>
      <c r="T73" s="18"/>
    </row>
    <row r="74" spans="2:38" x14ac:dyDescent="0.25">
      <c r="B74" s="19" t="s">
        <v>117</v>
      </c>
      <c r="C74" s="291">
        <v>-35.355927989999998</v>
      </c>
      <c r="D74" s="291">
        <v>-137.27769736999997</v>
      </c>
      <c r="E74" s="278">
        <v>-5.4908495983912009E-2</v>
      </c>
      <c r="F74" s="278">
        <v>3.0316896897186085E-2</v>
      </c>
      <c r="G74" s="278">
        <v>-9.2304931135822499E-2</v>
      </c>
      <c r="H74" s="291">
        <v>-37.41005801</v>
      </c>
      <c r="I74" s="291">
        <v>-34.315585909999996</v>
      </c>
      <c r="J74" s="291">
        <v>-151.23768111000001</v>
      </c>
    </row>
    <row r="75" spans="2:38" s="17" customFormat="1" x14ac:dyDescent="0.25">
      <c r="B75" s="16" t="s">
        <v>2</v>
      </c>
      <c r="C75" s="300">
        <v>5.594773950000004</v>
      </c>
      <c r="D75" s="300">
        <v>15.694436380000042</v>
      </c>
      <c r="E75" s="310">
        <v>-0.22696839801478397</v>
      </c>
      <c r="F75" s="310">
        <v>5.9127126957438048</v>
      </c>
      <c r="G75" s="310">
        <v>-0.36343840266545402</v>
      </c>
      <c r="H75" s="300">
        <v>7.2374453199999991</v>
      </c>
      <c r="I75" s="300">
        <v>0.80934564999999736</v>
      </c>
      <c r="J75" s="300">
        <v>24.655016020000033</v>
      </c>
      <c r="T75" s="18"/>
    </row>
    <row r="76" spans="2:38" ht="12.75" customHeight="1" x14ac:dyDescent="0.25">
      <c r="B76" s="20" t="s">
        <v>146</v>
      </c>
      <c r="C76" s="312">
        <v>0.13662217458927406</v>
      </c>
      <c r="D76" s="312">
        <v>0.10259670173424668</v>
      </c>
      <c r="E76" s="283">
        <v>-2.5479729889154896</v>
      </c>
      <c r="F76" s="283">
        <v>11.358026065365593</v>
      </c>
      <c r="G76" s="283">
        <v>-3.7574075235406736</v>
      </c>
      <c r="H76" s="312">
        <v>0.16210190447842895</v>
      </c>
      <c r="I76" s="312">
        <v>2.3041913935618143E-2</v>
      </c>
      <c r="J76" s="312">
        <v>0.14017077696965341</v>
      </c>
      <c r="U76" s="6"/>
      <c r="V76" s="6"/>
      <c r="W76" s="6"/>
      <c r="X76" s="6"/>
      <c r="Y76" s="6"/>
      <c r="Z76" s="6"/>
      <c r="AA76" s="6"/>
      <c r="AB76" s="6"/>
      <c r="AC76" s="6"/>
      <c r="AD76" s="6"/>
      <c r="AE76" s="6"/>
      <c r="AF76" s="6"/>
      <c r="AG76" s="6"/>
      <c r="AH76" s="6"/>
      <c r="AI76" s="6"/>
      <c r="AJ76" s="6"/>
      <c r="AK76" s="6"/>
      <c r="AL76" s="6"/>
    </row>
    <row r="77" spans="2:38" x14ac:dyDescent="0.25">
      <c r="B77" s="21" t="s">
        <v>45</v>
      </c>
      <c r="C77" s="291">
        <v>-4.6514826000000005</v>
      </c>
      <c r="D77" s="291">
        <v>-6.4653694599999998</v>
      </c>
      <c r="E77" s="278">
        <v>-0.4993611742888735</v>
      </c>
      <c r="F77" s="278">
        <v>9.3952163634436019</v>
      </c>
      <c r="G77" s="278">
        <v>-0.70208828582871763</v>
      </c>
      <c r="H77" s="291">
        <v>-9.2910944200000003</v>
      </c>
      <c r="I77" s="291">
        <v>-0.44746375999999999</v>
      </c>
      <c r="J77" s="291">
        <v>-21.702300220000001</v>
      </c>
    </row>
    <row r="78" spans="2:38" s="17" customFormat="1" x14ac:dyDescent="0.25">
      <c r="B78" s="16" t="s">
        <v>4</v>
      </c>
      <c r="C78" s="300">
        <v>0.94329135000000353</v>
      </c>
      <c r="D78" s="300">
        <v>9.2290669200000419</v>
      </c>
      <c r="E78" s="327" t="s">
        <v>187</v>
      </c>
      <c r="F78" s="310">
        <v>1.6066276762288667</v>
      </c>
      <c r="G78" s="310">
        <v>2.1256197836581299</v>
      </c>
      <c r="H78" s="300">
        <v>-2.0536491000000012</v>
      </c>
      <c r="I78" s="300">
        <v>0.36188188999999737</v>
      </c>
      <c r="J78" s="300">
        <v>2.952715800000032</v>
      </c>
      <c r="T78" s="18"/>
    </row>
    <row r="79" spans="2:38" ht="12.75" customHeight="1" thickBot="1" x14ac:dyDescent="0.3">
      <c r="B79" s="22" t="s">
        <v>319</v>
      </c>
      <c r="C79" s="313">
        <v>2.3034802953612165E-2</v>
      </c>
      <c r="D79" s="313">
        <v>6.0331687175671896E-2</v>
      </c>
      <c r="E79" s="314">
        <v>6.9031755679524007</v>
      </c>
      <c r="F79" s="314">
        <v>1.2732095619312167</v>
      </c>
      <c r="G79" s="314">
        <v>4.3544658218934034</v>
      </c>
      <c r="H79" s="312">
        <v>-4.5996952725911838E-2</v>
      </c>
      <c r="I79" s="312">
        <v>1.0302707334299997E-2</v>
      </c>
      <c r="J79" s="312">
        <v>1.6787028956737855E-2</v>
      </c>
      <c r="U79" s="6"/>
      <c r="V79" s="6"/>
      <c r="W79" s="6"/>
      <c r="X79" s="6"/>
      <c r="Y79" s="6"/>
      <c r="Z79" s="6"/>
      <c r="AA79" s="6"/>
      <c r="AB79" s="6"/>
      <c r="AC79" s="6"/>
      <c r="AD79" s="6"/>
      <c r="AE79" s="6"/>
      <c r="AF79" s="6"/>
      <c r="AG79" s="6"/>
      <c r="AH79" s="6"/>
      <c r="AI79" s="6"/>
      <c r="AJ79" s="6"/>
      <c r="AK79" s="6"/>
      <c r="AL79" s="6"/>
    </row>
    <row r="80" spans="2:38" x14ac:dyDescent="0.25">
      <c r="B80" s="23" t="s">
        <v>200</v>
      </c>
      <c r="C80" s="315">
        <v>2.6862764800000001</v>
      </c>
      <c r="D80" s="315">
        <v>11.27822033</v>
      </c>
      <c r="E80" s="316">
        <v>-0.26045029118383223</v>
      </c>
      <c r="F80" s="316">
        <v>-3.1739886240281123E-2</v>
      </c>
      <c r="G80" s="317">
        <v>-0.17851747291831588</v>
      </c>
      <c r="H80" s="291">
        <v>3.6323136199999997</v>
      </c>
      <c r="I80" s="291">
        <v>2.7743335099999999</v>
      </c>
      <c r="J80" s="291">
        <v>13.729105560000001</v>
      </c>
    </row>
    <row r="81" spans="2:38" s="17" customFormat="1" x14ac:dyDescent="0.25">
      <c r="B81" s="24" t="s">
        <v>8</v>
      </c>
      <c r="C81" s="300">
        <v>3.6295678300000036</v>
      </c>
      <c r="D81" s="300">
        <v>20.50728725000004</v>
      </c>
      <c r="E81" s="310">
        <v>1.2991381538111764</v>
      </c>
      <c r="F81" s="310">
        <v>0.15730820976135962</v>
      </c>
      <c r="G81" s="318">
        <v>0.22931943745499983</v>
      </c>
      <c r="H81" s="300">
        <v>1.5786645199999985</v>
      </c>
      <c r="I81" s="300">
        <v>3.1362153999999975</v>
      </c>
      <c r="J81" s="300">
        <v>16.681821360000033</v>
      </c>
      <c r="T81" s="18"/>
    </row>
    <row r="82" spans="2:38" x14ac:dyDescent="0.25">
      <c r="B82" s="25" t="s">
        <v>271</v>
      </c>
      <c r="C82" s="291">
        <v>2.4867069489859999</v>
      </c>
      <c r="D82" s="291">
        <v>7.7384668789860003</v>
      </c>
      <c r="E82" s="278">
        <v>0.10004190693021009</v>
      </c>
      <c r="F82" s="278">
        <v>-0.52650026236328751</v>
      </c>
      <c r="G82" s="319" t="s">
        <v>187</v>
      </c>
      <c r="H82" s="291">
        <v>2.2605565600000035</v>
      </c>
      <c r="I82" s="291">
        <v>5.2517599300000004</v>
      </c>
      <c r="J82" s="291">
        <v>-8.6476819999996221E-2</v>
      </c>
    </row>
    <row r="83" spans="2:38" s="17" customFormat="1" x14ac:dyDescent="0.25">
      <c r="B83" s="24" t="s">
        <v>82</v>
      </c>
      <c r="C83" s="300">
        <v>6.1162747789860035</v>
      </c>
      <c r="D83" s="300">
        <v>28.245754128986039</v>
      </c>
      <c r="E83" s="310">
        <v>0.59310304135598257</v>
      </c>
      <c r="F83" s="310">
        <v>-0.27082823466220129</v>
      </c>
      <c r="G83" s="318">
        <v>0.70202878650122802</v>
      </c>
      <c r="H83" s="300">
        <v>3.839221080000002</v>
      </c>
      <c r="I83" s="300">
        <v>8.387975329999998</v>
      </c>
      <c r="J83" s="300">
        <v>16.595344540000035</v>
      </c>
      <c r="T83" s="18"/>
    </row>
    <row r="84" spans="2:38" ht="14.25" thickBot="1" x14ac:dyDescent="0.3">
      <c r="B84" s="26" t="s">
        <v>266</v>
      </c>
      <c r="C84" s="328">
        <v>0.14935701927521106</v>
      </c>
      <c r="D84" s="328">
        <v>0.18464640216856515</v>
      </c>
      <c r="E84" s="321">
        <v>6.3367416416044815</v>
      </c>
      <c r="F84" s="321">
        <v>-8.9447014141103427</v>
      </c>
      <c r="G84" s="322">
        <v>9.0297149409454693</v>
      </c>
      <c r="H84" s="323">
        <v>8.5989602859166236E-2</v>
      </c>
      <c r="I84" s="323">
        <v>0.23880403341631448</v>
      </c>
      <c r="J84" s="323">
        <v>9.434925275911045E-2</v>
      </c>
    </row>
    <row r="85" spans="2:38" ht="12.75" customHeight="1" x14ac:dyDescent="0.25">
      <c r="U85" s="6"/>
      <c r="V85" s="6"/>
      <c r="W85" s="6"/>
      <c r="X85" s="6"/>
      <c r="Y85" s="6"/>
      <c r="Z85" s="6"/>
      <c r="AA85" s="6"/>
      <c r="AB85" s="6"/>
    </row>
    <row r="86" spans="2:38" x14ac:dyDescent="0.25">
      <c r="E86" s="503" t="s">
        <v>134</v>
      </c>
      <c r="F86" s="503"/>
      <c r="G86" s="503"/>
    </row>
    <row r="87" spans="2:38" x14ac:dyDescent="0.25">
      <c r="B87" s="17" t="s">
        <v>376</v>
      </c>
      <c r="C87" s="270" t="s">
        <v>281</v>
      </c>
      <c r="D87" s="271">
        <v>2018</v>
      </c>
      <c r="E87" s="502" t="s">
        <v>213</v>
      </c>
      <c r="F87" s="502" t="s">
        <v>268</v>
      </c>
      <c r="G87" s="272">
        <v>2017</v>
      </c>
      <c r="H87" s="270" t="s">
        <v>213</v>
      </c>
      <c r="I87" s="270" t="s">
        <v>268</v>
      </c>
      <c r="J87" s="271">
        <v>2017</v>
      </c>
    </row>
    <row r="88" spans="2:38" s="17" customFormat="1" x14ac:dyDescent="0.25">
      <c r="B88" s="14" t="s">
        <v>12</v>
      </c>
      <c r="C88" s="300">
        <v>47.961790019999995</v>
      </c>
      <c r="D88" s="300">
        <v>190.90858386000002</v>
      </c>
      <c r="E88" s="310">
        <v>-0.11325751739919476</v>
      </c>
      <c r="F88" s="310">
        <v>-4.1456517790586678E-2</v>
      </c>
      <c r="G88" s="310">
        <v>-5.1622011859327244E-2</v>
      </c>
      <c r="H88" s="300">
        <v>54.087619529999998</v>
      </c>
      <c r="I88" s="300">
        <v>50.036113029999996</v>
      </c>
      <c r="J88" s="300">
        <v>201.30010000999999</v>
      </c>
      <c r="T88" s="18"/>
    </row>
    <row r="89" spans="2:38" x14ac:dyDescent="0.25">
      <c r="B89" s="27" t="s">
        <v>14</v>
      </c>
      <c r="C89" s="32">
        <v>12.177346869999994</v>
      </c>
      <c r="D89" s="32">
        <v>47.640856939999999</v>
      </c>
      <c r="E89" s="278">
        <v>-0.33634537677713072</v>
      </c>
      <c r="F89" s="278">
        <v>0.13368314749448573</v>
      </c>
      <c r="G89" s="278">
        <v>-0.2501907114041112</v>
      </c>
      <c r="H89" s="32">
        <v>18.348921929999999</v>
      </c>
      <c r="I89" s="32">
        <v>10.741402390000001</v>
      </c>
      <c r="J89" s="32">
        <v>63.537298970000002</v>
      </c>
    </row>
    <row r="90" spans="2:38" x14ac:dyDescent="0.25">
      <c r="B90" s="27" t="s">
        <v>83</v>
      </c>
      <c r="C90" s="324">
        <v>35.784443150000001</v>
      </c>
      <c r="D90" s="324">
        <v>143.26772692000003</v>
      </c>
      <c r="E90" s="278">
        <v>1.2800004776893914E-3</v>
      </c>
      <c r="F90" s="278">
        <v>-8.9331806567032546E-2</v>
      </c>
      <c r="G90" s="278">
        <v>3.9959450870933333E-2</v>
      </c>
      <c r="H90" s="324">
        <v>35.738697600000002</v>
      </c>
      <c r="I90" s="324">
        <v>39.294710639999998</v>
      </c>
      <c r="J90" s="324">
        <v>137.76280104</v>
      </c>
    </row>
    <row r="91" spans="2:38" x14ac:dyDescent="0.25">
      <c r="B91" s="15" t="s">
        <v>130</v>
      </c>
      <c r="C91" s="291">
        <v>-7.7539716439939932</v>
      </c>
      <c r="D91" s="291">
        <v>-33.057037261014003</v>
      </c>
      <c r="E91" s="278">
        <v>-0.17861480942427421</v>
      </c>
      <c r="F91" s="278">
        <v>-0.19726335455135424</v>
      </c>
      <c r="G91" s="278">
        <v>0.30107895785899652</v>
      </c>
      <c r="H91" s="291">
        <v>-9.4401161999999967</v>
      </c>
      <c r="I91" s="291">
        <v>-9.6594215400000021</v>
      </c>
      <c r="J91" s="291">
        <v>-25.40740287999995</v>
      </c>
    </row>
    <row r="92" spans="2:38" s="17" customFormat="1" x14ac:dyDescent="0.25">
      <c r="B92" s="16" t="s">
        <v>9</v>
      </c>
      <c r="C92" s="325">
        <v>40.207818376006003</v>
      </c>
      <c r="D92" s="326">
        <v>157.85154659898603</v>
      </c>
      <c r="E92" s="310">
        <v>-9.9438593938372288E-2</v>
      </c>
      <c r="F92" s="310">
        <v>-4.1824406052638485E-3</v>
      </c>
      <c r="G92" s="310">
        <v>-0.10256907094715839</v>
      </c>
      <c r="H92" s="300">
        <v>44.647503329999999</v>
      </c>
      <c r="I92" s="300">
        <v>40.376691489999992</v>
      </c>
      <c r="J92" s="300">
        <v>175.89269713000004</v>
      </c>
      <c r="T92" s="18"/>
    </row>
    <row r="93" spans="2:38" x14ac:dyDescent="0.25">
      <c r="B93" s="19" t="s">
        <v>117</v>
      </c>
      <c r="C93" s="291">
        <v>-35.355927989999998</v>
      </c>
      <c r="D93" s="291">
        <v>-137.27769736999997</v>
      </c>
      <c r="E93" s="278">
        <v>-0.16922348556086464</v>
      </c>
      <c r="F93" s="278">
        <v>3.0316896897186085E-2</v>
      </c>
      <c r="G93" s="278">
        <v>-0.12218292052389579</v>
      </c>
      <c r="H93" s="291">
        <v>-42.557688349999999</v>
      </c>
      <c r="I93" s="291">
        <v>-34.315585909999996</v>
      </c>
      <c r="J93" s="291">
        <v>-156.38531145000002</v>
      </c>
    </row>
    <row r="94" spans="2:38" s="17" customFormat="1" x14ac:dyDescent="0.25">
      <c r="B94" s="16" t="s">
        <v>2</v>
      </c>
      <c r="C94" s="300">
        <v>4.851890386006005</v>
      </c>
      <c r="D94" s="300">
        <v>20.573849228986063</v>
      </c>
      <c r="E94" s="310">
        <v>1.3216841837386033</v>
      </c>
      <c r="F94" s="310">
        <v>-0.19950406374442198</v>
      </c>
      <c r="G94" s="310">
        <v>5.4669732094312806E-2</v>
      </c>
      <c r="H94" s="300">
        <v>2.0898149799999999</v>
      </c>
      <c r="I94" s="300">
        <v>6.061105579999996</v>
      </c>
      <c r="J94" s="300">
        <v>19.507385680000027</v>
      </c>
      <c r="T94" s="18"/>
    </row>
    <row r="95" spans="2:38" ht="12.75" customHeight="1" x14ac:dyDescent="0.25">
      <c r="B95" s="20" t="s">
        <v>146</v>
      </c>
      <c r="C95" s="312">
        <v>0.12067032189195742</v>
      </c>
      <c r="D95" s="312">
        <v>0.13033669718329019</v>
      </c>
      <c r="E95" s="283">
        <v>7.3863337757733944</v>
      </c>
      <c r="F95" s="283">
        <v>-2.9443651203166943</v>
      </c>
      <c r="G95" s="283">
        <v>1.9431662475781166</v>
      </c>
      <c r="H95" s="312">
        <v>4.6806984134223475E-2</v>
      </c>
      <c r="I95" s="312">
        <v>0.15011397309512436</v>
      </c>
      <c r="J95" s="312">
        <v>0.11090503470750902</v>
      </c>
      <c r="U95" s="6"/>
      <c r="V95" s="6"/>
      <c r="W95" s="6"/>
      <c r="X95" s="6"/>
      <c r="Y95" s="6"/>
      <c r="Z95" s="6"/>
      <c r="AA95" s="6"/>
      <c r="AB95" s="6"/>
      <c r="AC95" s="6"/>
      <c r="AD95" s="6"/>
      <c r="AE95" s="6"/>
      <c r="AF95" s="6"/>
      <c r="AG95" s="6"/>
      <c r="AH95" s="6"/>
      <c r="AI95" s="6"/>
      <c r="AJ95" s="6"/>
      <c r="AK95" s="6"/>
      <c r="AL95" s="6"/>
    </row>
    <row r="96" spans="2:38" x14ac:dyDescent="0.25">
      <c r="B96" s="21" t="s">
        <v>45</v>
      </c>
      <c r="C96" s="291">
        <v>-1.7924285700000002</v>
      </c>
      <c r="D96" s="291">
        <v>-3.6063154299999995</v>
      </c>
      <c r="E96" s="278">
        <v>-4.7648114073657433E-2</v>
      </c>
      <c r="F96" s="278">
        <v>3.0057513707925763</v>
      </c>
      <c r="G96" s="278">
        <v>-0.47170378750448327</v>
      </c>
      <c r="H96" s="291">
        <v>-1.8821074399999995</v>
      </c>
      <c r="I96" s="291">
        <v>-0.44746375999999999</v>
      </c>
      <c r="J96" s="291">
        <v>-6.8263132400000011</v>
      </c>
    </row>
    <row r="97" spans="2:38" s="17" customFormat="1" x14ac:dyDescent="0.25">
      <c r="B97" s="16" t="s">
        <v>4</v>
      </c>
      <c r="C97" s="300">
        <v>3.0594618160060048</v>
      </c>
      <c r="D97" s="300">
        <v>16.967533798986064</v>
      </c>
      <c r="E97" s="327">
        <v>13.729661792759181</v>
      </c>
      <c r="F97" s="310">
        <v>-0.45499518599389255</v>
      </c>
      <c r="G97" s="310">
        <v>0.33802041422499984</v>
      </c>
      <c r="H97" s="300">
        <v>0.20770754000000036</v>
      </c>
      <c r="I97" s="300">
        <v>5.6136418199999962</v>
      </c>
      <c r="J97" s="300">
        <v>12.681072440000026</v>
      </c>
      <c r="T97" s="18"/>
    </row>
    <row r="98" spans="2:38" ht="12.75" customHeight="1" thickBot="1" x14ac:dyDescent="0.3">
      <c r="B98" s="22" t="s">
        <v>319</v>
      </c>
      <c r="C98" s="313">
        <v>7.6091216573733259E-2</v>
      </c>
      <c r="D98" s="313">
        <v>0.10749045013851677</v>
      </c>
      <c r="E98" s="314">
        <v>7.1439051849878812</v>
      </c>
      <c r="F98" s="314">
        <v>-6.2940527059603193</v>
      </c>
      <c r="G98" s="314">
        <v>3.5394947329621824</v>
      </c>
      <c r="H98" s="312">
        <v>4.6521647238544558E-3</v>
      </c>
      <c r="I98" s="312">
        <v>0.13903174363333645</v>
      </c>
      <c r="J98" s="312">
        <v>7.2095502808894943E-2</v>
      </c>
      <c r="U98" s="6"/>
      <c r="V98" s="6"/>
      <c r="W98" s="6"/>
      <c r="X98" s="6"/>
      <c r="Y98" s="6"/>
      <c r="Z98" s="6"/>
      <c r="AA98" s="6"/>
      <c r="AB98" s="6"/>
      <c r="AC98" s="6"/>
      <c r="AD98" s="6"/>
      <c r="AE98" s="6"/>
      <c r="AF98" s="6"/>
      <c r="AG98" s="6"/>
      <c r="AH98" s="6"/>
      <c r="AI98" s="6"/>
      <c r="AJ98" s="6"/>
      <c r="AK98" s="6"/>
      <c r="AL98" s="6"/>
    </row>
    <row r="99" spans="2:38" x14ac:dyDescent="0.25">
      <c r="B99" s="23" t="s">
        <v>200</v>
      </c>
      <c r="C99" s="315">
        <v>2.6862764800000001</v>
      </c>
      <c r="D99" s="315">
        <v>11.27822033</v>
      </c>
      <c r="E99" s="316">
        <v>-0.26045029118383223</v>
      </c>
      <c r="F99" s="316">
        <v>-3.1739886240281123E-2</v>
      </c>
      <c r="G99" s="317">
        <v>-0.17851747291831588</v>
      </c>
      <c r="H99" s="291">
        <v>3.6323136199999997</v>
      </c>
      <c r="I99" s="291">
        <v>2.7743335099999999</v>
      </c>
      <c r="J99" s="291">
        <v>13.729105560000001</v>
      </c>
    </row>
    <row r="100" spans="2:38" s="17" customFormat="1" x14ac:dyDescent="0.25">
      <c r="B100" s="24" t="s">
        <v>8</v>
      </c>
      <c r="C100" s="300">
        <v>5.7457382960060048</v>
      </c>
      <c r="D100" s="300">
        <v>28.245754128986064</v>
      </c>
      <c r="E100" s="310">
        <v>0.49627776947093816</v>
      </c>
      <c r="F100" s="310">
        <v>-0.31500295721470517</v>
      </c>
      <c r="G100" s="318">
        <v>6.9502603465453117E-2</v>
      </c>
      <c r="H100" s="300">
        <v>3.84002116</v>
      </c>
      <c r="I100" s="300">
        <v>8.3879753299999962</v>
      </c>
      <c r="J100" s="300">
        <v>26.410178000000027</v>
      </c>
      <c r="T100" s="18"/>
    </row>
    <row r="101" spans="2:38" x14ac:dyDescent="0.25">
      <c r="B101" s="25" t="s">
        <v>271</v>
      </c>
      <c r="C101" s="291">
        <v>0</v>
      </c>
      <c r="D101" s="291">
        <v>0</v>
      </c>
      <c r="E101" s="278" t="s">
        <v>187</v>
      </c>
      <c r="F101" s="278" t="s">
        <v>187</v>
      </c>
      <c r="G101" s="319" t="s">
        <v>187</v>
      </c>
      <c r="H101" s="291">
        <v>0</v>
      </c>
      <c r="I101" s="291">
        <v>0</v>
      </c>
      <c r="J101" s="291">
        <v>0</v>
      </c>
    </row>
    <row r="102" spans="2:38" s="17" customFormat="1" x14ac:dyDescent="0.25">
      <c r="B102" s="24" t="s">
        <v>82</v>
      </c>
      <c r="C102" s="300">
        <v>5.7457382960060048</v>
      </c>
      <c r="D102" s="300">
        <v>28.245754128986064</v>
      </c>
      <c r="E102" s="310">
        <v>0.49627776947093816</v>
      </c>
      <c r="F102" s="310">
        <v>-0.31500295721470517</v>
      </c>
      <c r="G102" s="318">
        <v>6.9502603465453117E-2</v>
      </c>
      <c r="H102" s="300">
        <v>3.84002116</v>
      </c>
      <c r="I102" s="300">
        <v>8.3879753299999962</v>
      </c>
      <c r="J102" s="300">
        <v>26.410178000000027</v>
      </c>
      <c r="T102" s="18"/>
    </row>
    <row r="103" spans="2:38" ht="14.25" thickBot="1" x14ac:dyDescent="0.3">
      <c r="B103" s="26" t="s">
        <v>266</v>
      </c>
      <c r="C103" s="328">
        <v>0.14290102094757698</v>
      </c>
      <c r="D103" s="328">
        <v>0.17893872272751937</v>
      </c>
      <c r="E103" s="321">
        <v>5.6893498161419878</v>
      </c>
      <c r="F103" s="321">
        <v>-6.4841986724991445</v>
      </c>
      <c r="G103" s="322">
        <v>2.8789350804018761</v>
      </c>
      <c r="H103" s="323">
        <v>8.6007522786157101E-2</v>
      </c>
      <c r="I103" s="323">
        <v>0.20774300767256842</v>
      </c>
      <c r="J103" s="323">
        <v>0.15014937192350061</v>
      </c>
    </row>
    <row r="105" spans="2:38" x14ac:dyDescent="0.25">
      <c r="E105" s="503" t="s">
        <v>134</v>
      </c>
      <c r="F105" s="503"/>
      <c r="G105" s="503"/>
    </row>
    <row r="106" spans="2:38" x14ac:dyDescent="0.25">
      <c r="B106" s="17" t="s">
        <v>15</v>
      </c>
      <c r="C106" s="270" t="s">
        <v>281</v>
      </c>
      <c r="D106" s="271">
        <v>2018</v>
      </c>
      <c r="E106" s="502" t="s">
        <v>213</v>
      </c>
      <c r="F106" s="502" t="s">
        <v>268</v>
      </c>
      <c r="G106" s="272">
        <v>2017</v>
      </c>
      <c r="H106" s="270" t="s">
        <v>213</v>
      </c>
      <c r="I106" s="270" t="s">
        <v>268</v>
      </c>
      <c r="J106" s="271">
        <v>2017</v>
      </c>
    </row>
    <row r="107" spans="2:38" s="17" customFormat="1" x14ac:dyDescent="0.25">
      <c r="B107" s="14" t="s">
        <v>12</v>
      </c>
      <c r="C107" s="300">
        <v>439.64619826000001</v>
      </c>
      <c r="D107" s="300">
        <v>1538.7197692999998</v>
      </c>
      <c r="E107" s="310">
        <v>0.11400733829227461</v>
      </c>
      <c r="F107" s="310">
        <v>5.7285092514451241E-2</v>
      </c>
      <c r="G107" s="310">
        <v>0.1567669659663431</v>
      </c>
      <c r="H107" s="300">
        <v>394.65287448999999</v>
      </c>
      <c r="I107" s="300">
        <v>415.82559082</v>
      </c>
      <c r="J107" s="300">
        <v>1330.1899298400001</v>
      </c>
      <c r="M107" s="28"/>
      <c r="T107" s="18"/>
    </row>
    <row r="108" spans="2:38" x14ac:dyDescent="0.25">
      <c r="B108" s="27" t="s">
        <v>10</v>
      </c>
      <c r="C108" s="291">
        <v>391.68440824000004</v>
      </c>
      <c r="D108" s="291">
        <v>1347.8111854399999</v>
      </c>
      <c r="E108" s="278">
        <v>0.15010090587780023</v>
      </c>
      <c r="F108" s="278">
        <v>7.0791895399644034E-2</v>
      </c>
      <c r="G108" s="278">
        <v>0.19392623604640624</v>
      </c>
      <c r="H108" s="291">
        <v>340.56525496</v>
      </c>
      <c r="I108" s="291">
        <v>365.78947778999998</v>
      </c>
      <c r="J108" s="291">
        <v>1128.8898298300001</v>
      </c>
      <c r="M108" s="28"/>
    </row>
    <row r="109" spans="2:38" x14ac:dyDescent="0.25">
      <c r="B109" s="27" t="s">
        <v>11</v>
      </c>
      <c r="C109" s="291">
        <v>47.961790019999995</v>
      </c>
      <c r="D109" s="291">
        <v>190.90858386000002</v>
      </c>
      <c r="E109" s="278">
        <v>-0.11325751739919476</v>
      </c>
      <c r="F109" s="278">
        <v>-4.1456517790586678E-2</v>
      </c>
      <c r="G109" s="278">
        <v>-5.1622011859327244E-2</v>
      </c>
      <c r="H109" s="291">
        <v>54.087619529999998</v>
      </c>
      <c r="I109" s="291">
        <v>50.036113029999996</v>
      </c>
      <c r="J109" s="291">
        <v>201.30010000999999</v>
      </c>
      <c r="M109" s="28"/>
    </row>
    <row r="110" spans="2:38" x14ac:dyDescent="0.25">
      <c r="B110" s="15" t="s">
        <v>130</v>
      </c>
      <c r="C110" s="291">
        <v>-72.420729329999986</v>
      </c>
      <c r="D110" s="291">
        <v>-284.94094522999978</v>
      </c>
      <c r="E110" s="278">
        <v>-3.6667187328929485E-2</v>
      </c>
      <c r="F110" s="278">
        <v>-0.14416456276635958</v>
      </c>
      <c r="G110" s="278">
        <v>0.15728747132480847</v>
      </c>
      <c r="H110" s="291">
        <v>-75.177268309999945</v>
      </c>
      <c r="I110" s="291">
        <v>-84.619923620000037</v>
      </c>
      <c r="J110" s="291">
        <v>-246.21449059999998</v>
      </c>
      <c r="M110" s="28"/>
    </row>
    <row r="111" spans="2:38" s="17" customFormat="1" x14ac:dyDescent="0.25">
      <c r="B111" s="16" t="s">
        <v>9</v>
      </c>
      <c r="C111" s="300">
        <v>367.22546893000003</v>
      </c>
      <c r="D111" s="300">
        <v>1253.7788240700002</v>
      </c>
      <c r="E111" s="310">
        <v>0.14946325110999736</v>
      </c>
      <c r="F111" s="310">
        <v>0.10875357911146288</v>
      </c>
      <c r="G111" s="310">
        <v>0.15664873823068648</v>
      </c>
      <c r="H111" s="300">
        <v>319.47560618000006</v>
      </c>
      <c r="I111" s="300">
        <v>331.20566719999999</v>
      </c>
      <c r="J111" s="300">
        <v>1083.97543924</v>
      </c>
      <c r="M111" s="28"/>
      <c r="T111" s="18"/>
    </row>
    <row r="112" spans="2:38" x14ac:dyDescent="0.25">
      <c r="B112" s="19" t="s">
        <v>117</v>
      </c>
      <c r="C112" s="291">
        <v>-280.17236882999998</v>
      </c>
      <c r="D112" s="291">
        <v>-995.80256106000002</v>
      </c>
      <c r="E112" s="278">
        <v>0.24674835138683404</v>
      </c>
      <c r="F112" s="278">
        <v>5.9804627679119537E-2</v>
      </c>
      <c r="G112" s="278">
        <v>0.17147213913878345</v>
      </c>
      <c r="H112" s="291">
        <v>-224.72246987</v>
      </c>
      <c r="I112" s="291">
        <v>-264.36228104000003</v>
      </c>
      <c r="J112" s="291">
        <v>-850.04374222000001</v>
      </c>
      <c r="M112" s="28"/>
    </row>
    <row r="113" spans="2:20" x14ac:dyDescent="0.25">
      <c r="B113" s="27" t="s">
        <v>87</v>
      </c>
      <c r="C113" s="291">
        <v>-31.39100075</v>
      </c>
      <c r="D113" s="291">
        <v>-116.10455565999999</v>
      </c>
      <c r="E113" s="278">
        <v>7.3048017384677921E-2</v>
      </c>
      <c r="F113" s="278">
        <v>7.3085259842378125E-2</v>
      </c>
      <c r="G113" s="278">
        <v>4.7505276898737403E-2</v>
      </c>
      <c r="H113" s="291">
        <v>-29.254050369999998</v>
      </c>
      <c r="I113" s="291">
        <v>-29.25303508</v>
      </c>
      <c r="J113" s="291">
        <v>-110.83911291000001</v>
      </c>
      <c r="M113" s="28"/>
    </row>
    <row r="114" spans="2:20" x14ac:dyDescent="0.25">
      <c r="B114" s="27" t="s">
        <v>18</v>
      </c>
      <c r="C114" s="291">
        <v>-230.67385034999998</v>
      </c>
      <c r="D114" s="291">
        <v>-803.06541162999997</v>
      </c>
      <c r="E114" s="278">
        <v>0.14917958385530428</v>
      </c>
      <c r="F114" s="278">
        <v>5.4879037034860634E-2</v>
      </c>
      <c r="G114" s="278">
        <v>0.19141897460731894</v>
      </c>
      <c r="H114" s="291">
        <v>-200.72915807999999</v>
      </c>
      <c r="I114" s="291">
        <v>-218.67327177000001</v>
      </c>
      <c r="J114" s="291">
        <v>-674.04114651999998</v>
      </c>
      <c r="M114" s="28"/>
    </row>
    <row r="115" spans="2:20" x14ac:dyDescent="0.25">
      <c r="B115" s="27" t="s">
        <v>1</v>
      </c>
      <c r="C115" s="291">
        <v>-42.372672919999999</v>
      </c>
      <c r="D115" s="291">
        <v>-162.66074864000001</v>
      </c>
      <c r="E115" s="278">
        <v>-4.64263610110901E-2</v>
      </c>
      <c r="F115" s="278">
        <v>6.799268668813907E-2</v>
      </c>
      <c r="G115" s="278">
        <v>-6.1780940984742516E-3</v>
      </c>
      <c r="H115" s="291">
        <v>-44.435658860000004</v>
      </c>
      <c r="I115" s="291">
        <v>-39.675059060000002</v>
      </c>
      <c r="J115" s="291">
        <v>-163.67192921999998</v>
      </c>
      <c r="M115" s="28"/>
    </row>
    <row r="116" spans="2:20" x14ac:dyDescent="0.25">
      <c r="B116" s="27" t="s">
        <v>137</v>
      </c>
      <c r="C116" s="291">
        <v>24.265155189999998</v>
      </c>
      <c r="D116" s="291">
        <v>86.028154869999995</v>
      </c>
      <c r="E116" s="278">
        <v>-0.51173210856388396</v>
      </c>
      <c r="F116" s="278">
        <v>4.4152785092006042E-2</v>
      </c>
      <c r="G116" s="278">
        <v>-0.12669260365270807</v>
      </c>
      <c r="H116" s="291">
        <v>49.696397439999998</v>
      </c>
      <c r="I116" s="291">
        <v>23.239084869999999</v>
      </c>
      <c r="J116" s="291">
        <v>98.508446430000006</v>
      </c>
      <c r="M116" s="28"/>
    </row>
    <row r="117" spans="2:20" s="17" customFormat="1" x14ac:dyDescent="0.25">
      <c r="B117" s="16" t="s">
        <v>2</v>
      </c>
      <c r="C117" s="300">
        <v>87.053100100000051</v>
      </c>
      <c r="D117" s="300">
        <v>257.97626301000014</v>
      </c>
      <c r="E117" s="310">
        <v>-8.126418301140037E-2</v>
      </c>
      <c r="F117" s="310">
        <v>0.302344257240724</v>
      </c>
      <c r="G117" s="310">
        <v>0.10278455761360306</v>
      </c>
      <c r="H117" s="300">
        <v>94.753136310000059</v>
      </c>
      <c r="I117" s="300">
        <v>66.843386159999966</v>
      </c>
      <c r="J117" s="300">
        <v>233.93169702</v>
      </c>
      <c r="M117" s="28"/>
      <c r="T117" s="18"/>
    </row>
    <row r="118" spans="2:20" x14ac:dyDescent="0.25">
      <c r="B118" s="20" t="s">
        <v>146</v>
      </c>
      <c r="C118" s="329">
        <v>0.23705627050773534</v>
      </c>
      <c r="D118" s="329">
        <v>0.20575898879242593</v>
      </c>
      <c r="E118" s="283">
        <v>-6</v>
      </c>
      <c r="F118" s="283">
        <v>3.5</v>
      </c>
      <c r="G118" s="283">
        <v>-1</v>
      </c>
      <c r="H118" s="329">
        <v>0.2965895814174116</v>
      </c>
      <c r="I118" s="329">
        <v>0.20181836477947793</v>
      </c>
      <c r="J118" s="329">
        <v>0.21580903824169195</v>
      </c>
      <c r="L118" s="29"/>
      <c r="M118" s="30"/>
      <c r="N118" s="29"/>
      <c r="O118" s="29"/>
      <c r="P118" s="29"/>
      <c r="Q118" s="29"/>
    </row>
    <row r="119" spans="2:20" x14ac:dyDescent="0.25">
      <c r="B119" s="21" t="s">
        <v>45</v>
      </c>
      <c r="C119" s="291">
        <v>-38.476575660000002</v>
      </c>
      <c r="D119" s="291">
        <v>-104.93047437</v>
      </c>
      <c r="E119" s="278">
        <v>-5.4181866851361393E-2</v>
      </c>
      <c r="F119" s="278">
        <v>0.81860365447568761</v>
      </c>
      <c r="G119" s="278">
        <v>-0.15691269391519247</v>
      </c>
      <c r="H119" s="291">
        <v>-40.680733760000003</v>
      </c>
      <c r="I119" s="291">
        <v>-21.157207930000002</v>
      </c>
      <c r="J119" s="291">
        <v>-124.45979628999997</v>
      </c>
      <c r="K119" s="31"/>
      <c r="L119" s="29"/>
      <c r="M119" s="29"/>
      <c r="N119" s="29"/>
      <c r="O119" s="32"/>
      <c r="P119" s="29"/>
      <c r="Q119" s="29"/>
    </row>
    <row r="120" spans="2:20" hidden="1" x14ac:dyDescent="0.25">
      <c r="B120" s="27" t="s">
        <v>3</v>
      </c>
      <c r="C120" s="291" t="s">
        <v>187</v>
      </c>
      <c r="D120" s="291" t="s">
        <v>187</v>
      </c>
      <c r="E120" s="278" t="s">
        <v>187</v>
      </c>
      <c r="F120" s="278" t="s">
        <v>187</v>
      </c>
      <c r="G120" s="278" t="s">
        <v>187</v>
      </c>
      <c r="H120" s="29" t="s">
        <v>187</v>
      </c>
      <c r="I120" s="291" t="s">
        <v>187</v>
      </c>
      <c r="J120" s="291" t="s">
        <v>187</v>
      </c>
      <c r="M120" s="28"/>
    </row>
    <row r="121" spans="2:20" hidden="1" x14ac:dyDescent="0.25">
      <c r="B121" s="27" t="s">
        <v>118</v>
      </c>
      <c r="C121" s="291" t="s">
        <v>187</v>
      </c>
      <c r="D121" s="291" t="s">
        <v>187</v>
      </c>
      <c r="E121" s="278" t="s">
        <v>187</v>
      </c>
      <c r="F121" s="278" t="s">
        <v>187</v>
      </c>
      <c r="G121" s="278" t="s">
        <v>187</v>
      </c>
      <c r="H121" s="291" t="s">
        <v>187</v>
      </c>
      <c r="I121" s="291" t="s">
        <v>187</v>
      </c>
      <c r="J121" s="291" t="s">
        <v>187</v>
      </c>
      <c r="M121" s="28"/>
    </row>
    <row r="122" spans="2:20" s="17" customFormat="1" x14ac:dyDescent="0.25">
      <c r="B122" s="16" t="s">
        <v>4</v>
      </c>
      <c r="C122" s="300">
        <v>48.57652444000005</v>
      </c>
      <c r="D122" s="300">
        <v>153.04578864000013</v>
      </c>
      <c r="E122" s="310">
        <v>-0.10163924388079559</v>
      </c>
      <c r="F122" s="310">
        <v>6.3265222042629299E-2</v>
      </c>
      <c r="G122" s="310">
        <v>0.39803719145673844</v>
      </c>
      <c r="H122" s="300">
        <v>54.072402550000056</v>
      </c>
      <c r="I122" s="300">
        <v>45.686178229999967</v>
      </c>
      <c r="J122" s="300">
        <v>109.47190073000003</v>
      </c>
      <c r="M122" s="28"/>
      <c r="T122" s="18"/>
    </row>
    <row r="123" spans="2:20" ht="14.25" thickBot="1" x14ac:dyDescent="0.3">
      <c r="B123" s="33" t="s">
        <v>319</v>
      </c>
      <c r="C123" s="329">
        <v>0.13227983500583299</v>
      </c>
      <c r="D123" s="329">
        <v>0.12206761328380465</v>
      </c>
      <c r="E123" s="283">
        <v>-3.7</v>
      </c>
      <c r="F123" s="283">
        <v>-0.6</v>
      </c>
      <c r="G123" s="283">
        <v>2.1</v>
      </c>
      <c r="H123" s="329">
        <v>0.16925361906828779</v>
      </c>
      <c r="I123" s="329">
        <v>0.13793899910055635</v>
      </c>
      <c r="J123" s="329">
        <v>0.10099112652105226</v>
      </c>
      <c r="M123" s="28"/>
    </row>
    <row r="124" spans="2:20" x14ac:dyDescent="0.25">
      <c r="B124" s="34" t="s">
        <v>200</v>
      </c>
      <c r="C124" s="315">
        <v>6.6168089600000002</v>
      </c>
      <c r="D124" s="315">
        <v>29.29080759</v>
      </c>
      <c r="E124" s="316">
        <v>-0.11029879956103983</v>
      </c>
      <c r="F124" s="316">
        <v>-3.4585104318476723E-2</v>
      </c>
      <c r="G124" s="317">
        <v>4.0722843871482617E-2</v>
      </c>
      <c r="H124" s="291">
        <v>7.4371136699999996</v>
      </c>
      <c r="I124" s="291">
        <v>6.85385008</v>
      </c>
      <c r="J124" s="291">
        <v>28.144676329999999</v>
      </c>
      <c r="M124" s="28"/>
    </row>
    <row r="125" spans="2:20" s="17" customFormat="1" x14ac:dyDescent="0.25">
      <c r="B125" s="24" t="s">
        <v>8</v>
      </c>
      <c r="C125" s="300">
        <v>55.19333340000005</v>
      </c>
      <c r="D125" s="300">
        <v>182.33659623000011</v>
      </c>
      <c r="E125" s="310">
        <v>-0.1026862704855136</v>
      </c>
      <c r="F125" s="310">
        <v>5.0500640660962048E-2</v>
      </c>
      <c r="G125" s="318">
        <v>0.32496099035003922</v>
      </c>
      <c r="H125" s="300">
        <v>61.509516220000059</v>
      </c>
      <c r="I125" s="300">
        <v>52.540028309999968</v>
      </c>
      <c r="J125" s="300">
        <v>137.61657706000003</v>
      </c>
      <c r="M125" s="28"/>
      <c r="T125" s="18"/>
    </row>
    <row r="126" spans="2:20" x14ac:dyDescent="0.25">
      <c r="B126" s="35" t="s">
        <v>271</v>
      </c>
      <c r="C126" s="291">
        <v>12.881039347457502</v>
      </c>
      <c r="D126" s="291">
        <v>18.132799277457501</v>
      </c>
      <c r="E126" s="278" t="s">
        <v>187</v>
      </c>
      <c r="F126" s="278">
        <v>1.4527090954550737</v>
      </c>
      <c r="G126" s="319" t="s">
        <v>187</v>
      </c>
      <c r="H126" s="291">
        <v>-16.855072989999947</v>
      </c>
      <c r="I126" s="291">
        <v>5.2517599300000004</v>
      </c>
      <c r="J126" s="291">
        <v>-2.8371063699999475</v>
      </c>
      <c r="M126" s="28"/>
    </row>
    <row r="127" spans="2:20" s="17" customFormat="1" x14ac:dyDescent="0.25">
      <c r="B127" s="24" t="s">
        <v>82</v>
      </c>
      <c r="C127" s="300">
        <v>68.074372747457545</v>
      </c>
      <c r="D127" s="300">
        <v>200.46939550745762</v>
      </c>
      <c r="E127" s="310">
        <v>0.52447030627678415</v>
      </c>
      <c r="F127" s="310">
        <v>0.17792466405011842</v>
      </c>
      <c r="G127" s="318">
        <v>0.48738820891015266</v>
      </c>
      <c r="H127" s="300">
        <v>44.654443230000112</v>
      </c>
      <c r="I127" s="300">
        <v>57.791788239999967</v>
      </c>
      <c r="J127" s="300">
        <v>134.77947069000007</v>
      </c>
      <c r="M127" s="28"/>
      <c r="T127" s="18"/>
    </row>
    <row r="128" spans="2:20" ht="14.25" thickBot="1" x14ac:dyDescent="0.3">
      <c r="B128" s="36" t="s">
        <v>266</v>
      </c>
      <c r="C128" s="330">
        <v>0.18537486777757722</v>
      </c>
      <c r="D128" s="330">
        <v>0.15989215295301967</v>
      </c>
      <c r="E128" s="321">
        <v>4.5999999999999996</v>
      </c>
      <c r="F128" s="321">
        <v>1.1000000000000001</v>
      </c>
      <c r="G128" s="322">
        <v>3.6</v>
      </c>
      <c r="H128" s="329">
        <v>0.13977418734387109</v>
      </c>
      <c r="I128" s="329">
        <v>0.17448912854834137</v>
      </c>
      <c r="J128" s="329">
        <v>0.12433812225902188</v>
      </c>
      <c r="M128" s="28"/>
    </row>
    <row r="130" spans="2:20" x14ac:dyDescent="0.25">
      <c r="E130" s="503" t="s">
        <v>134</v>
      </c>
      <c r="F130" s="503"/>
      <c r="G130" s="503"/>
    </row>
    <row r="131" spans="2:20" x14ac:dyDescent="0.25">
      <c r="B131" s="17" t="s">
        <v>377</v>
      </c>
      <c r="C131" s="270" t="s">
        <v>281</v>
      </c>
      <c r="D131" s="271">
        <v>2018</v>
      </c>
      <c r="E131" s="502" t="s">
        <v>213</v>
      </c>
      <c r="F131" s="502" t="s">
        <v>268</v>
      </c>
      <c r="G131" s="272">
        <v>2017</v>
      </c>
      <c r="H131" s="270" t="s">
        <v>213</v>
      </c>
      <c r="I131" s="270" t="s">
        <v>268</v>
      </c>
      <c r="J131" s="271">
        <v>2017</v>
      </c>
    </row>
    <row r="132" spans="2:20" s="17" customFormat="1" x14ac:dyDescent="0.25">
      <c r="B132" s="14" t="s">
        <v>12</v>
      </c>
      <c r="C132" s="300">
        <v>439.64619826000001</v>
      </c>
      <c r="D132" s="300">
        <v>1538.7197692999998</v>
      </c>
      <c r="E132" s="310">
        <v>0.11400733829227461</v>
      </c>
      <c r="F132" s="310">
        <v>5.7285092514451241E-2</v>
      </c>
      <c r="G132" s="310">
        <v>0.1567669659663431</v>
      </c>
      <c r="H132" s="300">
        <v>394.65287448999999</v>
      </c>
      <c r="I132" s="300">
        <v>415.82559082</v>
      </c>
      <c r="J132" s="300">
        <v>1330.1899298400001</v>
      </c>
      <c r="M132" s="28"/>
      <c r="T132" s="18"/>
    </row>
    <row r="133" spans="2:20" x14ac:dyDescent="0.25">
      <c r="B133" s="27" t="s">
        <v>10</v>
      </c>
      <c r="C133" s="291">
        <v>391.68440824000004</v>
      </c>
      <c r="D133" s="291">
        <v>1347.8111854399999</v>
      </c>
      <c r="E133" s="278">
        <v>0.15010090587780023</v>
      </c>
      <c r="F133" s="278">
        <v>7.0791895399644034E-2</v>
      </c>
      <c r="G133" s="278">
        <v>0.19392623604640624</v>
      </c>
      <c r="H133" s="291">
        <v>340.56525496</v>
      </c>
      <c r="I133" s="291">
        <v>365.78947778999998</v>
      </c>
      <c r="J133" s="291">
        <v>1128.8898298300001</v>
      </c>
      <c r="M133" s="28"/>
    </row>
    <row r="134" spans="2:20" x14ac:dyDescent="0.25">
      <c r="B134" s="27" t="s">
        <v>11</v>
      </c>
      <c r="C134" s="291">
        <v>47.961790019999995</v>
      </c>
      <c r="D134" s="291">
        <v>190.90858386000002</v>
      </c>
      <c r="E134" s="278">
        <v>-0.11325751739919476</v>
      </c>
      <c r="F134" s="278">
        <v>-4.1456517790586678E-2</v>
      </c>
      <c r="G134" s="278">
        <v>-5.1622011859327244E-2</v>
      </c>
      <c r="H134" s="291">
        <v>54.087619529999998</v>
      </c>
      <c r="I134" s="291">
        <v>50.036113029999996</v>
      </c>
      <c r="J134" s="291">
        <v>201.30010000999999</v>
      </c>
      <c r="M134" s="28"/>
    </row>
    <row r="135" spans="2:20" x14ac:dyDescent="0.25">
      <c r="B135" s="15" t="s">
        <v>130</v>
      </c>
      <c r="C135" s="291">
        <v>-81.23567823965098</v>
      </c>
      <c r="D135" s="291">
        <v>-284.16719998254229</v>
      </c>
      <c r="E135" s="278">
        <v>8.0588322319303574E-2</v>
      </c>
      <c r="F135" s="278">
        <v>2.3529768900099279E-2</v>
      </c>
      <c r="G135" s="278">
        <v>0.15414490548486959</v>
      </c>
      <c r="H135" s="291">
        <v>-75.177268309999945</v>
      </c>
      <c r="I135" s="291">
        <v>-79.368163690000031</v>
      </c>
      <c r="J135" s="291">
        <v>-246.21449059999998</v>
      </c>
      <c r="M135" s="28"/>
    </row>
    <row r="136" spans="2:20" s="17" customFormat="1" x14ac:dyDescent="0.25">
      <c r="B136" s="16" t="s">
        <v>9</v>
      </c>
      <c r="C136" s="300">
        <v>358.41052002034905</v>
      </c>
      <c r="D136" s="300">
        <v>1254.5525693174575</v>
      </c>
      <c r="E136" s="310">
        <v>0.12187132002313872</v>
      </c>
      <c r="F136" s="310">
        <v>6.5247758320005511E-2</v>
      </c>
      <c r="G136" s="310">
        <v>0.15736254153235518</v>
      </c>
      <c r="H136" s="300">
        <v>319.47560618000006</v>
      </c>
      <c r="I136" s="300">
        <v>336.45742712999999</v>
      </c>
      <c r="J136" s="300">
        <v>1083.97543924</v>
      </c>
      <c r="M136" s="28"/>
      <c r="T136" s="18"/>
    </row>
    <row r="137" spans="2:20" x14ac:dyDescent="0.25">
      <c r="B137" s="19" t="s">
        <v>117</v>
      </c>
      <c r="C137" s="291">
        <v>-280.17236883000004</v>
      </c>
      <c r="D137" s="291">
        <v>-995.80256106000002</v>
      </c>
      <c r="E137" s="278">
        <v>0.1032455112141879</v>
      </c>
      <c r="F137" s="278">
        <v>5.980462767911976E-2</v>
      </c>
      <c r="G137" s="278">
        <v>0.13252796599344308</v>
      </c>
      <c r="H137" s="291">
        <v>-253.95287447999993</v>
      </c>
      <c r="I137" s="291">
        <v>-264.36228104000003</v>
      </c>
      <c r="J137" s="291">
        <v>-879.27414683000006</v>
      </c>
      <c r="M137" s="28"/>
    </row>
    <row r="138" spans="2:20" x14ac:dyDescent="0.25">
      <c r="B138" s="27" t="s">
        <v>87</v>
      </c>
      <c r="C138" s="291">
        <v>-31.39100075</v>
      </c>
      <c r="D138" s="291">
        <v>-116.10455565999999</v>
      </c>
      <c r="E138" s="278">
        <v>7.3048017384677921E-2</v>
      </c>
      <c r="F138" s="278">
        <v>7.3085259842378125E-2</v>
      </c>
      <c r="G138" s="278">
        <v>4.7505276898737403E-2</v>
      </c>
      <c r="H138" s="291">
        <v>-29.254050369999998</v>
      </c>
      <c r="I138" s="291">
        <v>-29.25303508</v>
      </c>
      <c r="J138" s="291">
        <v>-110.83911291000001</v>
      </c>
      <c r="M138" s="28"/>
    </row>
    <row r="139" spans="2:20" x14ac:dyDescent="0.25">
      <c r="B139" s="27" t="s">
        <v>18</v>
      </c>
      <c r="C139" s="291">
        <v>-230.67385034999998</v>
      </c>
      <c r="D139" s="291">
        <v>-803.06541162999997</v>
      </c>
      <c r="E139" s="278">
        <v>0.14917958385530428</v>
      </c>
      <c r="F139" s="278">
        <v>5.4879037034860634E-2</v>
      </c>
      <c r="G139" s="278">
        <v>0.19141897460731894</v>
      </c>
      <c r="H139" s="291">
        <v>-200.72915807999999</v>
      </c>
      <c r="I139" s="291">
        <v>-218.67327177000001</v>
      </c>
      <c r="J139" s="291">
        <v>-674.04114651999998</v>
      </c>
      <c r="M139" s="28"/>
    </row>
    <row r="140" spans="2:20" x14ac:dyDescent="0.25">
      <c r="B140" s="27" t="s">
        <v>1</v>
      </c>
      <c r="C140" s="291">
        <v>-42.372672919999999</v>
      </c>
      <c r="D140" s="291">
        <v>-162.66074864000001</v>
      </c>
      <c r="E140" s="278">
        <v>-4.64263610110901E-2</v>
      </c>
      <c r="F140" s="278">
        <v>6.799268668813907E-2</v>
      </c>
      <c r="G140" s="278">
        <v>-6.1780940984742516E-3</v>
      </c>
      <c r="H140" s="291">
        <v>-44.435658860000004</v>
      </c>
      <c r="I140" s="291">
        <v>-39.675059060000002</v>
      </c>
      <c r="J140" s="291">
        <v>-163.67192921999998</v>
      </c>
      <c r="M140" s="28"/>
    </row>
    <row r="141" spans="2:20" x14ac:dyDescent="0.25">
      <c r="B141" s="27" t="s">
        <v>137</v>
      </c>
      <c r="C141" s="291">
        <v>24.265155189999998</v>
      </c>
      <c r="D141" s="291">
        <v>86.028154869999995</v>
      </c>
      <c r="E141" s="278">
        <v>0.18563293711463391</v>
      </c>
      <c r="F141" s="278">
        <v>4.4152785092006042E-2</v>
      </c>
      <c r="G141" s="278">
        <v>0.24178098297755724</v>
      </c>
      <c r="H141" s="291">
        <v>20.465992830000051</v>
      </c>
      <c r="I141" s="291">
        <v>23.239084869999999</v>
      </c>
      <c r="J141" s="291">
        <v>69.278041820000055</v>
      </c>
      <c r="M141" s="28"/>
    </row>
    <row r="142" spans="2:20" s="17" customFormat="1" x14ac:dyDescent="0.25">
      <c r="B142" s="16" t="s">
        <v>2</v>
      </c>
      <c r="C142" s="300">
        <v>78.238151190349015</v>
      </c>
      <c r="D142" s="300">
        <v>258.75000825745747</v>
      </c>
      <c r="E142" s="310">
        <v>0.19406119312252157</v>
      </c>
      <c r="F142" s="310">
        <v>8.5206916602685645E-2</v>
      </c>
      <c r="G142" s="310">
        <v>0.2640370034362185</v>
      </c>
      <c r="H142" s="300">
        <v>65.522731700000122</v>
      </c>
      <c r="I142" s="300">
        <v>72.095146089999957</v>
      </c>
      <c r="J142" s="300">
        <v>204.70129240999995</v>
      </c>
      <c r="M142" s="28"/>
      <c r="T142" s="18"/>
    </row>
    <row r="143" spans="2:20" x14ac:dyDescent="0.25">
      <c r="B143" s="20" t="s">
        <v>146</v>
      </c>
      <c r="C143" s="329">
        <v>0.21829200545203578</v>
      </c>
      <c r="D143" s="329">
        <v>0.20624883690464327</v>
      </c>
      <c r="E143" s="283">
        <v>1.3</v>
      </c>
      <c r="F143" s="283">
        <v>0.4</v>
      </c>
      <c r="G143" s="283">
        <v>1.7</v>
      </c>
      <c r="H143" s="329">
        <v>0.20509463142886433</v>
      </c>
      <c r="I143" s="329">
        <v>0.21427717231560453</v>
      </c>
      <c r="J143" s="329">
        <v>0.18884310935450779</v>
      </c>
      <c r="L143" s="29"/>
      <c r="M143" s="30"/>
      <c r="N143" s="29"/>
      <c r="O143" s="29"/>
      <c r="P143" s="29"/>
      <c r="Q143" s="29"/>
    </row>
    <row r="144" spans="2:20" x14ac:dyDescent="0.25">
      <c r="B144" s="21" t="s">
        <v>45</v>
      </c>
      <c r="C144" s="291">
        <v>-21.117521629999999</v>
      </c>
      <c r="D144" s="291">
        <v>-87.571420339999989</v>
      </c>
      <c r="E144" s="278">
        <v>-0.25391914766244916</v>
      </c>
      <c r="F144" s="278">
        <v>-1.8757815365481045E-3</v>
      </c>
      <c r="G144" s="278">
        <v>-7.7080047516414618E-3</v>
      </c>
      <c r="H144" s="291">
        <v>-28.304602060000001</v>
      </c>
      <c r="I144" s="291">
        <v>-21.157207930000002</v>
      </c>
      <c r="J144" s="291">
        <v>-88.251664589999976</v>
      </c>
      <c r="K144" s="31"/>
      <c r="L144" s="29"/>
      <c r="M144" s="29"/>
      <c r="N144" s="29"/>
      <c r="O144" s="32"/>
      <c r="P144" s="29"/>
      <c r="Q144" s="29"/>
    </row>
    <row r="145" spans="2:20" hidden="1" x14ac:dyDescent="0.25">
      <c r="B145" s="27" t="s">
        <v>3</v>
      </c>
      <c r="C145" s="291" t="s">
        <v>187</v>
      </c>
      <c r="D145" s="291" t="s">
        <v>187</v>
      </c>
      <c r="E145" s="278" t="s">
        <v>187</v>
      </c>
      <c r="F145" s="278" t="s">
        <v>187</v>
      </c>
      <c r="G145" s="278" t="s">
        <v>187</v>
      </c>
      <c r="H145" s="29" t="s">
        <v>187</v>
      </c>
      <c r="I145" s="291" t="s">
        <v>187</v>
      </c>
      <c r="J145" s="291" t="s">
        <v>187</v>
      </c>
      <c r="M145" s="28"/>
    </row>
    <row r="146" spans="2:20" hidden="1" x14ac:dyDescent="0.25">
      <c r="B146" s="27" t="s">
        <v>118</v>
      </c>
      <c r="C146" s="291" t="s">
        <v>187</v>
      </c>
      <c r="D146" s="291" t="s">
        <v>187</v>
      </c>
      <c r="E146" s="278" t="s">
        <v>187</v>
      </c>
      <c r="F146" s="278" t="s">
        <v>187</v>
      </c>
      <c r="G146" s="278" t="s">
        <v>187</v>
      </c>
      <c r="H146" s="291" t="s">
        <v>187</v>
      </c>
      <c r="I146" s="291" t="s">
        <v>187</v>
      </c>
      <c r="J146" s="291" t="s">
        <v>187</v>
      </c>
      <c r="M146" s="28"/>
    </row>
    <row r="147" spans="2:20" s="17" customFormat="1" x14ac:dyDescent="0.25">
      <c r="B147" s="16" t="s">
        <v>4</v>
      </c>
      <c r="C147" s="300">
        <v>57.120629560349016</v>
      </c>
      <c r="D147" s="300">
        <v>171.17858791745749</v>
      </c>
      <c r="E147" s="310">
        <v>0.53475282376787447</v>
      </c>
      <c r="F147" s="310">
        <v>0.12137694660762977</v>
      </c>
      <c r="G147" s="310">
        <v>0.46997969097895154</v>
      </c>
      <c r="H147" s="300">
        <v>37.218129640000122</v>
      </c>
      <c r="I147" s="300">
        <v>50.937938159999959</v>
      </c>
      <c r="J147" s="300">
        <v>116.44962781999998</v>
      </c>
      <c r="M147" s="28"/>
      <c r="T147" s="18"/>
    </row>
    <row r="148" spans="2:20" ht="14.25" thickBot="1" x14ac:dyDescent="0.3">
      <c r="B148" s="33" t="s">
        <v>319</v>
      </c>
      <c r="C148" s="329">
        <v>0.15937207857935071</v>
      </c>
      <c r="D148" s="329">
        <v>0.1364459267024479</v>
      </c>
      <c r="E148" s="283">
        <v>4.3</v>
      </c>
      <c r="F148" s="283">
        <v>0.8</v>
      </c>
      <c r="G148" s="283">
        <v>2.9</v>
      </c>
      <c r="H148" s="329">
        <v>0.11649756325692846</v>
      </c>
      <c r="I148" s="329">
        <v>0.15139489888662386</v>
      </c>
      <c r="J148" s="329">
        <v>0.10742828998196258</v>
      </c>
      <c r="M148" s="28"/>
    </row>
    <row r="149" spans="2:20" x14ac:dyDescent="0.25">
      <c r="B149" s="34" t="s">
        <v>200</v>
      </c>
      <c r="C149" s="315">
        <v>6.6168089600000002</v>
      </c>
      <c r="D149" s="315">
        <v>29.29080759</v>
      </c>
      <c r="E149" s="316">
        <v>-0.11029879956103983</v>
      </c>
      <c r="F149" s="316">
        <v>-3.4585104318476723E-2</v>
      </c>
      <c r="G149" s="317">
        <v>4.0722843871482617E-2</v>
      </c>
      <c r="H149" s="291">
        <v>7.4371136699999996</v>
      </c>
      <c r="I149" s="291">
        <v>6.85385008</v>
      </c>
      <c r="J149" s="291">
        <v>28.144676329999999</v>
      </c>
      <c r="M149" s="28"/>
    </row>
    <row r="150" spans="2:20" s="17" customFormat="1" x14ac:dyDescent="0.25">
      <c r="B150" s="24" t="s">
        <v>8</v>
      </c>
      <c r="C150" s="300">
        <v>63.737438520349016</v>
      </c>
      <c r="D150" s="300">
        <v>200.46939550745748</v>
      </c>
      <c r="E150" s="310">
        <v>0.4273226119915825</v>
      </c>
      <c r="F150" s="310">
        <v>0.10288053824632892</v>
      </c>
      <c r="G150" s="318">
        <v>0.38642664167112373</v>
      </c>
      <c r="H150" s="300">
        <v>44.655243310000124</v>
      </c>
      <c r="I150" s="300">
        <v>57.79178823999996</v>
      </c>
      <c r="J150" s="300">
        <v>144.59430414999997</v>
      </c>
      <c r="M150" s="28"/>
      <c r="T150" s="18"/>
    </row>
    <row r="151" spans="2:20" x14ac:dyDescent="0.25">
      <c r="B151" s="35" t="s">
        <v>271</v>
      </c>
      <c r="C151" s="291">
        <v>0</v>
      </c>
      <c r="D151" s="291">
        <v>0</v>
      </c>
      <c r="E151" s="278" t="s">
        <v>187</v>
      </c>
      <c r="F151" s="278" t="s">
        <v>187</v>
      </c>
      <c r="G151" s="319" t="s">
        <v>187</v>
      </c>
      <c r="H151" s="291">
        <v>0</v>
      </c>
      <c r="I151" s="291">
        <v>0</v>
      </c>
      <c r="J151" s="291">
        <v>0</v>
      </c>
      <c r="M151" s="28"/>
    </row>
    <row r="152" spans="2:20" s="17" customFormat="1" x14ac:dyDescent="0.25">
      <c r="B152" s="24" t="s">
        <v>82</v>
      </c>
      <c r="C152" s="300">
        <v>63.737438520349016</v>
      </c>
      <c r="D152" s="300">
        <v>200.46939550745748</v>
      </c>
      <c r="E152" s="310">
        <v>0.4273226119915825</v>
      </c>
      <c r="F152" s="310">
        <v>0.10288053824632892</v>
      </c>
      <c r="G152" s="318">
        <v>0.38642664167112373</v>
      </c>
      <c r="H152" s="300">
        <v>44.655243310000124</v>
      </c>
      <c r="I152" s="300">
        <v>57.79178823999996</v>
      </c>
      <c r="J152" s="300">
        <v>144.59430414999997</v>
      </c>
      <c r="M152" s="28"/>
      <c r="T152" s="18"/>
    </row>
    <row r="153" spans="2:20" ht="14.25" thickBot="1" x14ac:dyDescent="0.3">
      <c r="B153" s="36" t="s">
        <v>266</v>
      </c>
      <c r="C153" s="330">
        <v>0.17783361525417912</v>
      </c>
      <c r="D153" s="330">
        <v>0.15979353947401612</v>
      </c>
      <c r="E153" s="321">
        <v>3.8</v>
      </c>
      <c r="F153" s="321">
        <v>0.6</v>
      </c>
      <c r="G153" s="322">
        <v>2.6</v>
      </c>
      <c r="H153" s="329">
        <v>0.13977669169783283</v>
      </c>
      <c r="I153" s="329">
        <v>0.17176552984122548</v>
      </c>
      <c r="J153" s="329">
        <v>0.13339260182073714</v>
      </c>
      <c r="M153" s="28"/>
    </row>
    <row r="154" spans="2:20" x14ac:dyDescent="0.25">
      <c r="B154" s="37"/>
      <c r="C154" s="331"/>
      <c r="D154" s="331"/>
      <c r="E154" s="314"/>
      <c r="F154" s="314"/>
      <c r="G154" s="314"/>
      <c r="H154" s="329"/>
      <c r="I154" s="329"/>
      <c r="J154" s="329"/>
      <c r="M154" s="28"/>
    </row>
    <row r="155" spans="2:20" x14ac:dyDescent="0.25">
      <c r="E155" s="503" t="s">
        <v>134</v>
      </c>
      <c r="F155" s="503"/>
      <c r="G155" s="503"/>
      <c r="M155" s="28"/>
    </row>
    <row r="156" spans="2:20" x14ac:dyDescent="0.25">
      <c r="B156" s="332" t="s">
        <v>15</v>
      </c>
      <c r="C156" s="270" t="s">
        <v>281</v>
      </c>
      <c r="D156" s="271">
        <v>2018</v>
      </c>
      <c r="E156" s="502" t="s">
        <v>213</v>
      </c>
      <c r="F156" s="502" t="s">
        <v>268</v>
      </c>
      <c r="G156" s="272">
        <v>2017</v>
      </c>
      <c r="H156" s="270" t="s">
        <v>213</v>
      </c>
      <c r="I156" s="270" t="s">
        <v>268</v>
      </c>
      <c r="J156" s="271">
        <v>2017</v>
      </c>
      <c r="M156" s="28"/>
    </row>
    <row r="157" spans="2:20" s="17" customFormat="1" x14ac:dyDescent="0.25">
      <c r="B157" s="14" t="s">
        <v>4</v>
      </c>
      <c r="C157" s="300">
        <v>48.57652444000005</v>
      </c>
      <c r="D157" s="300">
        <v>153.04578864000013</v>
      </c>
      <c r="E157" s="310">
        <v>-0.10163924388079559</v>
      </c>
      <c r="F157" s="310">
        <v>6.3265222042629299E-2</v>
      </c>
      <c r="G157" s="310">
        <v>0.39803719145673844</v>
      </c>
      <c r="H157" s="300">
        <v>54.072402550000056</v>
      </c>
      <c r="I157" s="300">
        <v>45.686178229999967</v>
      </c>
      <c r="J157" s="300">
        <v>109.47190073000003</v>
      </c>
      <c r="M157" s="28"/>
      <c r="T157" s="18"/>
    </row>
    <row r="158" spans="2:20" x14ac:dyDescent="0.25">
      <c r="B158" s="19" t="s">
        <v>5</v>
      </c>
      <c r="C158" s="291">
        <v>-1.4138592499999996</v>
      </c>
      <c r="D158" s="291">
        <v>-9.1198135100000002</v>
      </c>
      <c r="E158" s="278" t="s">
        <v>187</v>
      </c>
      <c r="F158" s="278">
        <v>-0.71673252312760094</v>
      </c>
      <c r="G158" s="278" t="s">
        <v>187</v>
      </c>
      <c r="H158" s="291">
        <v>12.629326819999999</v>
      </c>
      <c r="I158" s="291">
        <v>-4.9912516099999991</v>
      </c>
      <c r="J158" s="291">
        <v>8.7839913899999971</v>
      </c>
      <c r="M158" s="28"/>
    </row>
    <row r="159" spans="2:20" x14ac:dyDescent="0.25">
      <c r="B159" s="19" t="s">
        <v>6</v>
      </c>
      <c r="C159" s="291">
        <v>0.68155288999999986</v>
      </c>
      <c r="D159" s="291">
        <v>0.37046577999999963</v>
      </c>
      <c r="E159" s="278">
        <v>0.14408333571420706</v>
      </c>
      <c r="F159" s="278">
        <v>0.99635935077515136</v>
      </c>
      <c r="G159" s="278" t="s">
        <v>187</v>
      </c>
      <c r="H159" s="291">
        <v>0.59571962000000001</v>
      </c>
      <c r="I159" s="291">
        <v>0.34139789999999992</v>
      </c>
      <c r="J159" s="291">
        <v>-0.76297832999999959</v>
      </c>
      <c r="M159" s="28"/>
    </row>
    <row r="160" spans="2:20" x14ac:dyDescent="0.25">
      <c r="B160" s="38" t="s">
        <v>122</v>
      </c>
      <c r="C160" s="300">
        <v>47.844218080000047</v>
      </c>
      <c r="D160" s="300">
        <v>144.29644091000011</v>
      </c>
      <c r="E160" s="278">
        <v>-0.2890634221943631</v>
      </c>
      <c r="F160" s="278">
        <v>0.1658992036843383</v>
      </c>
      <c r="G160" s="278">
        <v>0.22812888246100638</v>
      </c>
      <c r="H160" s="300">
        <v>67.297448990000049</v>
      </c>
      <c r="I160" s="300">
        <v>41.036324519999965</v>
      </c>
      <c r="J160" s="300">
        <v>117.49291379000003</v>
      </c>
      <c r="M160" s="28"/>
    </row>
    <row r="161" spans="2:27" x14ac:dyDescent="0.25">
      <c r="B161" s="21" t="s">
        <v>7</v>
      </c>
      <c r="C161" s="291">
        <v>-12.883216170000001</v>
      </c>
      <c r="D161" s="291">
        <v>-36.047018850000001</v>
      </c>
      <c r="E161" s="278">
        <v>0.54856605585978202</v>
      </c>
      <c r="F161" s="278">
        <v>0.29743827854664762</v>
      </c>
      <c r="G161" s="278">
        <v>1.6252675140335158</v>
      </c>
      <c r="H161" s="291">
        <v>-8.3194488999999994</v>
      </c>
      <c r="I161" s="291">
        <v>-9.9297333699999992</v>
      </c>
      <c r="J161" s="291">
        <v>-13.730798350000001</v>
      </c>
      <c r="M161" s="28"/>
    </row>
    <row r="162" spans="2:27" x14ac:dyDescent="0.25">
      <c r="B162" s="39" t="s">
        <v>113</v>
      </c>
      <c r="C162" s="333">
        <v>34.96100191000005</v>
      </c>
      <c r="D162" s="333">
        <v>108.24942206000011</v>
      </c>
      <c r="E162" s="334">
        <v>-0.40721960974177174</v>
      </c>
      <c r="F162" s="334">
        <v>0.12390977659408664</v>
      </c>
      <c r="G162" s="334">
        <v>4.32460980674092E-2</v>
      </c>
      <c r="H162" s="333">
        <v>58.978000090000052</v>
      </c>
      <c r="I162" s="333">
        <v>31.106591149999964</v>
      </c>
      <c r="J162" s="333">
        <v>103.76211544000003</v>
      </c>
      <c r="M162" s="28"/>
    </row>
    <row r="163" spans="2:27" x14ac:dyDescent="0.25">
      <c r="B163" s="41"/>
      <c r="C163" s="296"/>
      <c r="D163" s="296"/>
      <c r="E163" s="296"/>
      <c r="F163" s="296"/>
      <c r="G163" s="296"/>
      <c r="H163" s="296"/>
      <c r="I163" s="296"/>
      <c r="J163" s="296"/>
      <c r="M163" s="28"/>
      <c r="T163" s="2"/>
    </row>
    <row r="164" spans="2:27" x14ac:dyDescent="0.25">
      <c r="B164" s="7"/>
      <c r="C164" s="7"/>
      <c r="D164" s="7"/>
      <c r="E164" s="503" t="s">
        <v>134</v>
      </c>
      <c r="F164" s="503"/>
      <c r="G164" s="503"/>
      <c r="H164" s="7"/>
      <c r="I164" s="7"/>
      <c r="J164" s="7"/>
      <c r="L164" s="42"/>
      <c r="M164" s="43"/>
      <c r="N164" s="6"/>
      <c r="O164" s="6"/>
      <c r="P164" s="6"/>
      <c r="Q164" s="7"/>
      <c r="R164" s="7"/>
      <c r="S164" s="6"/>
      <c r="T164" s="7"/>
      <c r="U164" s="6"/>
      <c r="V164" s="6"/>
      <c r="W164" s="6"/>
      <c r="X164" s="6"/>
      <c r="Y164" s="6"/>
      <c r="Z164" s="6"/>
      <c r="AA164" s="6"/>
    </row>
    <row r="165" spans="2:27" s="6" customFormat="1" x14ac:dyDescent="0.25">
      <c r="B165" s="335"/>
      <c r="C165" s="270" t="s">
        <v>281</v>
      </c>
      <c r="D165" s="336">
        <v>2018</v>
      </c>
      <c r="E165" s="502" t="s">
        <v>213</v>
      </c>
      <c r="F165" s="502" t="s">
        <v>268</v>
      </c>
      <c r="G165" s="272">
        <v>2017</v>
      </c>
      <c r="H165" s="270" t="s">
        <v>213</v>
      </c>
      <c r="I165" s="270" t="s">
        <v>268</v>
      </c>
      <c r="J165" s="272">
        <v>2017</v>
      </c>
      <c r="Q165" s="7"/>
      <c r="R165" s="7"/>
      <c r="T165" s="7"/>
    </row>
    <row r="166" spans="2:27" s="6" customFormat="1" x14ac:dyDescent="0.25">
      <c r="B166" s="337" t="s">
        <v>122</v>
      </c>
      <c r="C166" s="338">
        <v>47.844218080000047</v>
      </c>
      <c r="D166" s="338">
        <v>144.29644091000011</v>
      </c>
      <c r="E166" s="339">
        <v>-0.2890634221943631</v>
      </c>
      <c r="F166" s="339">
        <v>0.1658992036843383</v>
      </c>
      <c r="G166" s="339">
        <v>0.22812888246100638</v>
      </c>
      <c r="H166" s="338">
        <v>67.297448990000049</v>
      </c>
      <c r="I166" s="338">
        <v>41.036324519999965</v>
      </c>
      <c r="J166" s="338">
        <v>117.49291379000003</v>
      </c>
      <c r="Q166" s="7"/>
      <c r="R166" s="7"/>
      <c r="T166" s="7"/>
    </row>
    <row r="167" spans="2:27" s="6" customFormat="1" x14ac:dyDescent="0.25">
      <c r="B167" s="340" t="s">
        <v>229</v>
      </c>
      <c r="C167" s="341">
        <v>-0.34</v>
      </c>
      <c r="D167" s="341">
        <v>-0.34</v>
      </c>
      <c r="E167" s="283">
        <v>0</v>
      </c>
      <c r="F167" s="283">
        <v>0</v>
      </c>
      <c r="G167" s="283">
        <v>0</v>
      </c>
      <c r="H167" s="341">
        <v>-0.34</v>
      </c>
      <c r="I167" s="341">
        <v>-0.34</v>
      </c>
      <c r="J167" s="341">
        <v>-0.34</v>
      </c>
      <c r="Q167" s="7"/>
      <c r="R167" s="7"/>
      <c r="T167" s="7"/>
    </row>
    <row r="168" spans="2:27" s="6" customFormat="1" x14ac:dyDescent="0.25">
      <c r="B168" s="342" t="s">
        <v>228</v>
      </c>
      <c r="C168" s="338">
        <v>-16.267034147200018</v>
      </c>
      <c r="D168" s="338">
        <v>-49.060789909400043</v>
      </c>
      <c r="E168" s="310">
        <v>-0.2890634221943631</v>
      </c>
      <c r="F168" s="310">
        <v>0.1658992036843383</v>
      </c>
      <c r="G168" s="310">
        <v>0.22812888246100638</v>
      </c>
      <c r="H168" s="338">
        <v>-22.88113265660002</v>
      </c>
      <c r="I168" s="338">
        <v>-13.95235033679999</v>
      </c>
      <c r="J168" s="338">
        <v>-39.947590688600016</v>
      </c>
      <c r="Q168" s="7"/>
      <c r="R168" s="7"/>
      <c r="T168" s="7"/>
    </row>
    <row r="169" spans="2:27" s="6" customFormat="1" ht="13.5" hidden="1" customHeight="1" x14ac:dyDescent="0.25">
      <c r="B169" s="343" t="s">
        <v>252</v>
      </c>
      <c r="C169" s="291">
        <v>0</v>
      </c>
      <c r="D169" s="291">
        <v>0</v>
      </c>
      <c r="E169" s="344">
        <v>0</v>
      </c>
      <c r="F169" s="344">
        <v>0</v>
      </c>
      <c r="G169" s="345">
        <v>-1</v>
      </c>
      <c r="H169" s="291">
        <v>0</v>
      </c>
      <c r="I169" s="291">
        <v>0</v>
      </c>
      <c r="J169" s="291">
        <v>12.206</v>
      </c>
      <c r="Q169" s="7"/>
      <c r="R169" s="7"/>
      <c r="T169" s="7"/>
    </row>
    <row r="170" spans="2:27" s="6" customFormat="1" x14ac:dyDescent="0.25">
      <c r="B170" s="343" t="s">
        <v>258</v>
      </c>
      <c r="C170" s="291">
        <v>1.5429999999999999</v>
      </c>
      <c r="D170" s="291">
        <v>5.6970000000000001</v>
      </c>
      <c r="E170" s="344" t="s">
        <v>187</v>
      </c>
      <c r="F170" s="344">
        <v>0</v>
      </c>
      <c r="G170" s="345">
        <v>0</v>
      </c>
      <c r="H170" s="291">
        <v>4.5019999999999998</v>
      </c>
      <c r="I170" s="291">
        <v>1.869</v>
      </c>
      <c r="J170" s="291">
        <v>4.5019999999999998</v>
      </c>
      <c r="Q170" s="7"/>
      <c r="R170" s="7"/>
      <c r="T170" s="7"/>
    </row>
    <row r="171" spans="2:27" s="6" customFormat="1" ht="13.5" hidden="1" customHeight="1" x14ac:dyDescent="0.25">
      <c r="B171" s="343" t="s">
        <v>282</v>
      </c>
      <c r="C171" s="291" t="s">
        <v>187</v>
      </c>
      <c r="D171" s="291" t="s">
        <v>187</v>
      </c>
      <c r="E171" s="344">
        <v>-1</v>
      </c>
      <c r="F171" s="344"/>
      <c r="G171" s="345"/>
      <c r="H171" s="291">
        <v>9.69</v>
      </c>
      <c r="I171" s="291" t="s">
        <v>187</v>
      </c>
      <c r="J171" s="291">
        <v>9.69</v>
      </c>
      <c r="Q171" s="7"/>
      <c r="R171" s="7"/>
      <c r="T171" s="7"/>
    </row>
    <row r="172" spans="2:27" s="6" customFormat="1" x14ac:dyDescent="0.25">
      <c r="B172" s="343" t="s">
        <v>227</v>
      </c>
      <c r="C172" s="291">
        <v>1.323</v>
      </c>
      <c r="D172" s="346">
        <v>7.0220000000000002</v>
      </c>
      <c r="E172" s="344">
        <v>0</v>
      </c>
      <c r="F172" s="344" t="s">
        <v>187</v>
      </c>
      <c r="G172" s="345">
        <v>0</v>
      </c>
      <c r="H172" s="291">
        <v>1.2989999999999999</v>
      </c>
      <c r="I172" s="291">
        <v>1.792</v>
      </c>
      <c r="J172" s="291">
        <v>1.2989999999999999</v>
      </c>
      <c r="Q172" s="7"/>
      <c r="R172" s="7"/>
      <c r="T172" s="7"/>
    </row>
    <row r="173" spans="2:27" s="6" customFormat="1" x14ac:dyDescent="0.25">
      <c r="B173" s="343" t="s">
        <v>230</v>
      </c>
      <c r="C173" s="291">
        <v>0.51800000000000002</v>
      </c>
      <c r="D173" s="291">
        <v>0.29499999999999998</v>
      </c>
      <c r="E173" s="344" t="s">
        <v>187</v>
      </c>
      <c r="F173" s="344">
        <v>0.43093922651933703</v>
      </c>
      <c r="G173" s="344" t="s">
        <v>187</v>
      </c>
      <c r="H173" s="291">
        <v>-0.9316492296219997</v>
      </c>
      <c r="I173" s="291">
        <v>0.36199999999999999</v>
      </c>
      <c r="J173" s="291">
        <v>-1.4790000000000001</v>
      </c>
      <c r="Q173" s="7"/>
      <c r="R173" s="7"/>
      <c r="T173" s="7"/>
    </row>
    <row r="174" spans="2:27" s="6" customFormat="1" x14ac:dyDescent="0.25">
      <c r="B174" s="342" t="s">
        <v>7</v>
      </c>
      <c r="C174" s="338">
        <v>-12.883216170000001</v>
      </c>
      <c r="D174" s="338">
        <v>-36.047018850000001</v>
      </c>
      <c r="E174" s="310">
        <v>0.54856605585978202</v>
      </c>
      <c r="F174" s="310">
        <v>0.29743827854664762</v>
      </c>
      <c r="G174" s="310">
        <v>1.6252675140335158</v>
      </c>
      <c r="H174" s="338">
        <v>-8.3194488999999994</v>
      </c>
      <c r="I174" s="338">
        <v>-9.9297333699999992</v>
      </c>
      <c r="J174" s="338">
        <v>-13.730798350000001</v>
      </c>
      <c r="Q174" s="7"/>
      <c r="R174" s="7"/>
      <c r="T174" s="7"/>
    </row>
    <row r="175" spans="2:27" s="6" customFormat="1" x14ac:dyDescent="0.25">
      <c r="B175" s="347" t="s">
        <v>132</v>
      </c>
      <c r="C175" s="323">
        <v>-0.2692742548004034</v>
      </c>
      <c r="D175" s="323">
        <v>-0.24981225193546577</v>
      </c>
      <c r="E175" s="308">
        <v>-14.6</v>
      </c>
      <c r="F175" s="308">
        <v>-2.7</v>
      </c>
      <c r="G175" s="308">
        <v>-13.3</v>
      </c>
      <c r="H175" s="323">
        <v>-0.12362205439965807</v>
      </c>
      <c r="I175" s="323">
        <v>-0.24197423833999857</v>
      </c>
      <c r="J175" s="323">
        <v>-0.11686490620652772</v>
      </c>
      <c r="Q175" s="7"/>
      <c r="R175" s="7"/>
      <c r="T175" s="7"/>
    </row>
    <row r="176" spans="2:27" s="48" customFormat="1" x14ac:dyDescent="0.25">
      <c r="B176" s="348"/>
      <c r="C176" s="349">
        <v>1.8202279998291715E-4</v>
      </c>
      <c r="D176" s="349">
        <v>2.2894059996048099E-4</v>
      </c>
      <c r="E176" s="349"/>
      <c r="F176" s="349"/>
      <c r="G176" s="349"/>
      <c r="H176" s="296">
        <v>-2.3329862220222708E-3</v>
      </c>
      <c r="I176" s="296">
        <v>3.8303320000920849E-4</v>
      </c>
      <c r="J176" s="296">
        <v>1.2076613999809638E-3</v>
      </c>
      <c r="Q176" s="49"/>
      <c r="R176" s="50"/>
      <c r="T176" s="50"/>
    </row>
    <row r="177" spans="2:20" s="6" customFormat="1" ht="12.75" customHeight="1" x14ac:dyDescent="0.25">
      <c r="B177" s="2"/>
      <c r="C177" s="2"/>
      <c r="D177" s="2"/>
      <c r="E177" s="503" t="s">
        <v>134</v>
      </c>
      <c r="F177" s="503"/>
      <c r="G177" s="503"/>
      <c r="H177" s="2"/>
      <c r="I177" s="2"/>
      <c r="J177" s="2"/>
      <c r="O177" s="52"/>
      <c r="P177" s="52"/>
      <c r="Q177" s="52"/>
    </row>
    <row r="178" spans="2:20" s="6" customFormat="1" ht="12.75" customHeight="1" x14ac:dyDescent="0.25">
      <c r="B178" s="350"/>
      <c r="C178" s="270" t="s">
        <v>281</v>
      </c>
      <c r="D178" s="271">
        <v>2018</v>
      </c>
      <c r="E178" s="502" t="s">
        <v>213</v>
      </c>
      <c r="F178" s="502" t="s">
        <v>268</v>
      </c>
      <c r="G178" s="272">
        <v>2017</v>
      </c>
      <c r="H178" s="270" t="s">
        <v>213</v>
      </c>
      <c r="I178" s="270" t="s">
        <v>268</v>
      </c>
      <c r="J178" s="271">
        <v>2017</v>
      </c>
      <c r="O178" s="52"/>
      <c r="P178" s="52"/>
      <c r="Q178" s="52"/>
    </row>
    <row r="179" spans="2:20" s="6" customFormat="1" ht="12.75" customHeight="1" x14ac:dyDescent="0.25">
      <c r="B179" s="351" t="s">
        <v>191</v>
      </c>
      <c r="C179" s="277">
        <v>1.734</v>
      </c>
      <c r="D179" s="277">
        <v>7.5839999999999996</v>
      </c>
      <c r="E179" s="352">
        <v>-0.38532435306628854</v>
      </c>
      <c r="F179" s="352">
        <v>0.12817176317501633</v>
      </c>
      <c r="G179" s="352">
        <v>-0.51715795505188766</v>
      </c>
      <c r="H179" s="277">
        <v>2.8210000000000002</v>
      </c>
      <c r="I179" s="277">
        <v>1.5369999999999999</v>
      </c>
      <c r="J179" s="277">
        <v>15.707000000000001</v>
      </c>
      <c r="O179" s="52"/>
      <c r="P179" s="52"/>
      <c r="Q179" s="52"/>
    </row>
    <row r="180" spans="2:20" s="6" customFormat="1" ht="12.75" customHeight="1" x14ac:dyDescent="0.25">
      <c r="B180" s="353" t="s">
        <v>192</v>
      </c>
      <c r="C180" s="291">
        <v>-2.9620000000000002</v>
      </c>
      <c r="D180" s="291">
        <v>-12.734999999999999</v>
      </c>
      <c r="E180" s="278">
        <v>-0.36844349680170574</v>
      </c>
      <c r="F180" s="278">
        <v>3.8205397826848841E-2</v>
      </c>
      <c r="G180" s="278">
        <v>-0.52326582562797141</v>
      </c>
      <c r="H180" s="291">
        <v>-4.6900000000000004</v>
      </c>
      <c r="I180" s="291">
        <v>-2.8530000000000002</v>
      </c>
      <c r="J180" s="291">
        <v>-26.713000000000001</v>
      </c>
      <c r="O180" s="52"/>
      <c r="P180" s="52"/>
      <c r="Q180" s="52"/>
    </row>
    <row r="181" spans="2:20" s="6" customFormat="1" ht="18.75" customHeight="1" x14ac:dyDescent="0.25">
      <c r="B181" s="354" t="s">
        <v>215</v>
      </c>
      <c r="C181" s="300">
        <v>-1.2280000000000002</v>
      </c>
      <c r="D181" s="300">
        <v>-5.1509999999999998</v>
      </c>
      <c r="E181" s="310">
        <v>-0.34296415195291596</v>
      </c>
      <c r="F181" s="310">
        <v>-6.6869300911854168E-2</v>
      </c>
      <c r="G181" s="310">
        <v>-0.53198255497001634</v>
      </c>
      <c r="H181" s="300">
        <v>-1.8690000000000002</v>
      </c>
      <c r="I181" s="300">
        <v>-1.3160000000000003</v>
      </c>
      <c r="J181" s="300">
        <v>-11.006</v>
      </c>
      <c r="O181" s="52"/>
      <c r="P181" s="52"/>
      <c r="Q181" s="52"/>
    </row>
    <row r="182" spans="2:20" s="6" customFormat="1" ht="18.75" hidden="1" customHeight="1" x14ac:dyDescent="0.25">
      <c r="B182" s="355" t="s">
        <v>322</v>
      </c>
      <c r="C182" s="291">
        <v>0</v>
      </c>
      <c r="D182" s="291">
        <v>0</v>
      </c>
      <c r="E182" s="278">
        <v>-1</v>
      </c>
      <c r="F182" s="278" t="s">
        <v>187</v>
      </c>
      <c r="G182" s="278">
        <v>-1</v>
      </c>
      <c r="H182" s="291">
        <v>12.99703735689762</v>
      </c>
      <c r="I182" s="291">
        <v>0</v>
      </c>
      <c r="J182" s="291">
        <v>20.734537596897621</v>
      </c>
      <c r="O182" s="52"/>
      <c r="P182" s="52"/>
      <c r="Q182" s="52"/>
    </row>
    <row r="183" spans="2:20" s="6" customFormat="1" ht="18.75" customHeight="1" x14ac:dyDescent="0.25">
      <c r="B183" s="353" t="s">
        <v>336</v>
      </c>
      <c r="C183" s="291">
        <v>0</v>
      </c>
      <c r="D183" s="291">
        <v>-2.0299935200000001</v>
      </c>
      <c r="E183" s="278">
        <v>-1</v>
      </c>
      <c r="F183" s="278">
        <v>0</v>
      </c>
      <c r="G183" s="278">
        <v>-1</v>
      </c>
      <c r="H183" s="291">
        <v>0</v>
      </c>
      <c r="I183" s="291">
        <v>-2.0299935200000001</v>
      </c>
      <c r="J183" s="291" t="s">
        <v>187</v>
      </c>
      <c r="O183" s="52"/>
      <c r="P183" s="52"/>
      <c r="Q183" s="52"/>
    </row>
    <row r="184" spans="2:20" s="6" customFormat="1" ht="18.75" customHeight="1" x14ac:dyDescent="0.25">
      <c r="B184" s="353" t="s">
        <v>335</v>
      </c>
      <c r="C184" s="291">
        <v>0.6135818774904821</v>
      </c>
      <c r="D184" s="291">
        <v>0.6135818774904821</v>
      </c>
      <c r="E184" s="278" t="s">
        <v>187</v>
      </c>
      <c r="F184" s="278" t="s">
        <v>187</v>
      </c>
      <c r="G184" s="278" t="s">
        <v>187</v>
      </c>
      <c r="H184" s="291" t="s">
        <v>187</v>
      </c>
      <c r="I184" s="291" t="s">
        <v>187</v>
      </c>
      <c r="J184" s="291" t="s">
        <v>187</v>
      </c>
      <c r="O184" s="52"/>
      <c r="P184" s="52"/>
      <c r="Q184" s="52"/>
    </row>
    <row r="185" spans="2:20" s="6" customFormat="1" ht="12.75" customHeight="1" x14ac:dyDescent="0.25">
      <c r="B185" s="353" t="s">
        <v>193</v>
      </c>
      <c r="C185" s="291">
        <v>-0.79958187749048182</v>
      </c>
      <c r="D185" s="291">
        <v>-2.5525883574904817</v>
      </c>
      <c r="E185" s="278" t="s">
        <v>187</v>
      </c>
      <c r="F185" s="278">
        <v>-0.5139339040837807</v>
      </c>
      <c r="G185" s="278">
        <v>1.7024740633666506</v>
      </c>
      <c r="H185" s="291">
        <v>1.4899626431023805</v>
      </c>
      <c r="I185" s="291">
        <v>-1.6450064799999993</v>
      </c>
      <c r="J185" s="291">
        <v>-0.94453759689761974</v>
      </c>
    </row>
    <row r="186" spans="2:20" s="6" customFormat="1" ht="12.75" customHeight="1" x14ac:dyDescent="0.25">
      <c r="B186" s="356" t="s">
        <v>5</v>
      </c>
      <c r="C186" s="333">
        <v>-1.4139999999999999</v>
      </c>
      <c r="D186" s="333">
        <v>-9.1199999999999992</v>
      </c>
      <c r="E186" s="357" t="s">
        <v>187</v>
      </c>
      <c r="F186" s="357">
        <v>-0.71669004207573628</v>
      </c>
      <c r="G186" s="357" t="s">
        <v>187</v>
      </c>
      <c r="H186" s="333">
        <v>12.618</v>
      </c>
      <c r="I186" s="333">
        <v>-4.9909999999999997</v>
      </c>
      <c r="J186" s="333">
        <v>8.7840000000000007</v>
      </c>
    </row>
    <row r="187" spans="2:20" s="6" customFormat="1" ht="12.75" customHeight="1" x14ac:dyDescent="0.25"/>
    <row r="188" spans="2:20" s="6" customFormat="1" ht="12.75" customHeight="1" x14ac:dyDescent="0.25">
      <c r="B188" s="2"/>
      <c r="C188" s="2"/>
      <c r="D188" s="2"/>
      <c r="E188" s="502" t="s">
        <v>134</v>
      </c>
      <c r="T188" s="7"/>
    </row>
    <row r="189" spans="2:20" s="6" customFormat="1" ht="12.75" customHeight="1" x14ac:dyDescent="0.25">
      <c r="B189" s="350" t="s">
        <v>269</v>
      </c>
      <c r="C189" s="270" t="s">
        <v>281</v>
      </c>
      <c r="D189" s="270" t="s">
        <v>268</v>
      </c>
      <c r="E189" s="502" t="s">
        <v>251</v>
      </c>
      <c r="T189" s="7"/>
    </row>
    <row r="190" spans="2:20" s="6" customFormat="1" ht="12.75" customHeight="1" x14ac:dyDescent="0.25">
      <c r="B190" s="358" t="s">
        <v>253</v>
      </c>
      <c r="C190" s="338">
        <v>17.373000000000001</v>
      </c>
      <c r="D190" s="338">
        <v>14.895</v>
      </c>
      <c r="E190" s="339">
        <v>0.16636455186304144</v>
      </c>
      <c r="T190" s="7"/>
    </row>
    <row r="191" spans="2:20" s="6" customFormat="1" ht="12.75" customHeight="1" x14ac:dyDescent="0.25">
      <c r="B191" s="359" t="s">
        <v>151</v>
      </c>
      <c r="C191" s="291">
        <v>-14.715</v>
      </c>
      <c r="D191" s="291">
        <v>-12.648</v>
      </c>
      <c r="E191" s="278">
        <v>0.16342504743833008</v>
      </c>
      <c r="T191" s="7"/>
    </row>
    <row r="192" spans="2:20" s="6" customFormat="1" ht="12.75" customHeight="1" x14ac:dyDescent="0.25">
      <c r="B192" s="360" t="s">
        <v>45</v>
      </c>
      <c r="C192" s="291">
        <v>-1.5109999999999999</v>
      </c>
      <c r="D192" s="291">
        <v>-1.6459999999999999</v>
      </c>
      <c r="E192" s="278">
        <v>-8.2017010935601431E-2</v>
      </c>
      <c r="T192" s="7"/>
    </row>
    <row r="193" spans="2:20" s="6" customFormat="1" ht="12.75" customHeight="1" x14ac:dyDescent="0.25">
      <c r="B193" s="361" t="s">
        <v>256</v>
      </c>
      <c r="C193" s="300">
        <v>1.1470000000000014</v>
      </c>
      <c r="D193" s="300">
        <v>0.60099999999999998</v>
      </c>
      <c r="E193" s="310">
        <v>0.90848585690516037</v>
      </c>
      <c r="T193" s="7"/>
    </row>
    <row r="194" spans="2:20" s="6" customFormat="1" ht="12.75" customHeight="1" x14ac:dyDescent="0.25">
      <c r="B194" s="362" t="s">
        <v>270</v>
      </c>
      <c r="C194" s="312">
        <v>6.6021988142520083E-2</v>
      </c>
      <c r="D194" s="312">
        <v>4.034911043974488E-2</v>
      </c>
      <c r="E194" s="314">
        <v>2.5672877702775203</v>
      </c>
      <c r="T194" s="7"/>
    </row>
    <row r="195" spans="2:20" s="6" customFormat="1" ht="12.75" customHeight="1" x14ac:dyDescent="0.25">
      <c r="B195" s="360" t="s">
        <v>254</v>
      </c>
      <c r="C195" s="291">
        <v>0.11700000000000001</v>
      </c>
      <c r="D195" s="291">
        <v>0.19900000000000001</v>
      </c>
      <c r="E195" s="278">
        <v>-0.4120603015075377</v>
      </c>
      <c r="T195" s="7"/>
    </row>
    <row r="196" spans="2:20" s="6" customFormat="1" ht="12.75" customHeight="1" x14ac:dyDescent="0.25">
      <c r="B196" s="359" t="s">
        <v>7</v>
      </c>
      <c r="C196" s="291">
        <v>0.14799999999999999</v>
      </c>
      <c r="D196" s="291">
        <v>-0.27</v>
      </c>
      <c r="E196" s="278">
        <v>-1.5481481481481481</v>
      </c>
      <c r="T196" s="7"/>
    </row>
    <row r="197" spans="2:20" s="6" customFormat="1" ht="12.75" customHeight="1" x14ac:dyDescent="0.25">
      <c r="B197" s="361" t="s">
        <v>255</v>
      </c>
      <c r="C197" s="300">
        <v>1.4120000000000013</v>
      </c>
      <c r="D197" s="300">
        <v>0.53</v>
      </c>
      <c r="E197" s="310">
        <v>1.6641509433962285</v>
      </c>
      <c r="T197" s="7"/>
    </row>
    <row r="198" spans="2:20" s="6" customFormat="1" ht="12.75" customHeight="1" x14ac:dyDescent="0.25">
      <c r="B198" s="363" t="s">
        <v>145</v>
      </c>
      <c r="C198" s="307">
        <v>8.1275542508490256E-2</v>
      </c>
      <c r="D198" s="307">
        <v>3.5582410204766705E-2</v>
      </c>
      <c r="E198" s="308">
        <v>4.5693132303723552</v>
      </c>
      <c r="T198" s="7"/>
    </row>
    <row r="199" spans="2:20" x14ac:dyDescent="0.25">
      <c r="K199" s="364"/>
      <c r="L199" s="6"/>
      <c r="M199" s="6"/>
      <c r="N199" s="6"/>
      <c r="O199" s="6"/>
      <c r="P199" s="6"/>
      <c r="Q199" s="6"/>
      <c r="R199" s="6"/>
      <c r="T199" s="2"/>
    </row>
    <row r="200" spans="2:20" s="6" customFormat="1" x14ac:dyDescent="0.25">
      <c r="B200" s="2"/>
      <c r="C200" s="2"/>
      <c r="D200" s="2"/>
      <c r="E200" s="2"/>
      <c r="F200" s="2"/>
      <c r="G200" s="2"/>
      <c r="H200" s="2"/>
      <c r="I200" s="2"/>
      <c r="J200" s="2"/>
      <c r="K200" s="365"/>
      <c r="L200" s="366" t="s">
        <v>281</v>
      </c>
      <c r="M200" s="366" t="s">
        <v>213</v>
      </c>
      <c r="N200" s="367">
        <v>2018</v>
      </c>
      <c r="O200" s="271">
        <v>2017</v>
      </c>
    </row>
    <row r="201" spans="2:20" x14ac:dyDescent="0.25">
      <c r="K201" s="368" t="s">
        <v>125</v>
      </c>
      <c r="L201" s="369">
        <v>97.963999999999999</v>
      </c>
      <c r="M201" s="369">
        <v>145.30699999999999</v>
      </c>
      <c r="N201" s="370">
        <v>148.732</v>
      </c>
      <c r="O201" s="369">
        <v>192.858</v>
      </c>
      <c r="T201" s="6"/>
    </row>
    <row r="202" spans="2:20" ht="16.5" customHeight="1" x14ac:dyDescent="0.25">
      <c r="K202" s="371" t="s">
        <v>176</v>
      </c>
      <c r="L202" s="277">
        <v>12.659999999999989</v>
      </c>
      <c r="M202" s="277">
        <v>16.545592828451888</v>
      </c>
      <c r="N202" s="372">
        <v>104.89</v>
      </c>
      <c r="O202" s="277">
        <v>85.001999999999995</v>
      </c>
      <c r="T202" s="6"/>
    </row>
    <row r="203" spans="2:20" ht="14.25" customHeight="1" thickBot="1" x14ac:dyDescent="0.3">
      <c r="K203" s="373" t="s">
        <v>211</v>
      </c>
      <c r="L203" s="280">
        <v>-11.167999999999999</v>
      </c>
      <c r="M203" s="280">
        <v>-5.3852518800000002</v>
      </c>
      <c r="N203" s="374">
        <v>-33.232999999999997</v>
      </c>
      <c r="O203" s="280">
        <v>-24.181000000000001</v>
      </c>
      <c r="T203" s="6"/>
    </row>
    <row r="204" spans="2:20" ht="14.25" thickBot="1" x14ac:dyDescent="0.3">
      <c r="K204" s="375" t="s">
        <v>199</v>
      </c>
      <c r="L204" s="376">
        <v>1.4919999999999902</v>
      </c>
      <c r="M204" s="376">
        <v>11.160340948451887</v>
      </c>
      <c r="N204" s="377">
        <v>71.657000000000011</v>
      </c>
      <c r="O204" s="378">
        <v>60.820999999999998</v>
      </c>
      <c r="P204" s="31"/>
      <c r="T204" s="6"/>
    </row>
    <row r="205" spans="2:20" ht="27" x14ac:dyDescent="0.25">
      <c r="K205" s="360" t="s">
        <v>212</v>
      </c>
      <c r="L205" s="291">
        <v>2.5000000000001243E-2</v>
      </c>
      <c r="M205" s="291">
        <v>0.17042999999999964</v>
      </c>
      <c r="N205" s="379">
        <v>0.45800000000000107</v>
      </c>
      <c r="O205" s="291">
        <v>-11.326000000000004</v>
      </c>
      <c r="P205" s="31"/>
      <c r="T205" s="2"/>
    </row>
    <row r="206" spans="2:20" ht="27" x14ac:dyDescent="0.25">
      <c r="K206" s="360" t="s">
        <v>126</v>
      </c>
      <c r="L206" s="291">
        <v>-15.939</v>
      </c>
      <c r="M206" s="277">
        <v>-7.906115408451849</v>
      </c>
      <c r="N206" s="379">
        <v>-137.30500000000001</v>
      </c>
      <c r="O206" s="277">
        <v>-93.621000000000009</v>
      </c>
      <c r="T206" s="2"/>
    </row>
    <row r="207" spans="2:20" x14ac:dyDescent="0.25">
      <c r="K207" s="380" t="s">
        <v>197</v>
      </c>
      <c r="L207" s="381">
        <v>83.542000000000002</v>
      </c>
      <c r="M207" s="381">
        <v>148.73165554000002</v>
      </c>
      <c r="N207" s="382">
        <v>83.542000000000002</v>
      </c>
      <c r="O207" s="381">
        <v>148.732</v>
      </c>
      <c r="T207" s="2"/>
    </row>
    <row r="208" spans="2:20" x14ac:dyDescent="0.25">
      <c r="K208" s="6"/>
      <c r="L208" s="383"/>
      <c r="M208" s="384"/>
      <c r="N208" s="384"/>
      <c r="O208" s="385"/>
      <c r="P208" s="6"/>
      <c r="T208" s="2"/>
    </row>
    <row r="209" spans="2:41" x14ac:dyDescent="0.25">
      <c r="K209" s="6"/>
      <c r="L209" s="383"/>
      <c r="M209" s="383"/>
      <c r="N209" s="383"/>
      <c r="O209" s="383"/>
      <c r="P209" s="6"/>
      <c r="Q209" s="6"/>
      <c r="T209" s="2"/>
    </row>
    <row r="210" spans="2:41" x14ac:dyDescent="0.25">
      <c r="K210" s="269"/>
      <c r="L210" s="386" t="s">
        <v>281</v>
      </c>
      <c r="M210" s="386" t="s">
        <v>268</v>
      </c>
      <c r="N210" s="386" t="s">
        <v>213</v>
      </c>
      <c r="O210" s="6"/>
      <c r="Q210" s="6"/>
      <c r="T210" s="2"/>
    </row>
    <row r="211" spans="2:41" s="6" customFormat="1" x14ac:dyDescent="0.25">
      <c r="B211" s="2"/>
      <c r="C211" s="2"/>
      <c r="D211" s="2"/>
      <c r="E211" s="2"/>
      <c r="F211" s="2"/>
      <c r="G211" s="2"/>
      <c r="H211" s="2"/>
      <c r="I211" s="2"/>
      <c r="J211" s="2"/>
      <c r="K211" s="387" t="s">
        <v>170</v>
      </c>
      <c r="L211" s="388">
        <v>54.776000000000003</v>
      </c>
      <c r="M211" s="388">
        <v>52.293999999999997</v>
      </c>
      <c r="N211" s="388">
        <v>72.552999999999997</v>
      </c>
      <c r="U211" s="2"/>
    </row>
    <row r="212" spans="2:41" x14ac:dyDescent="0.25">
      <c r="K212" s="359" t="s">
        <v>171</v>
      </c>
      <c r="L212" s="389">
        <v>103.81</v>
      </c>
      <c r="M212" s="389">
        <v>106.619</v>
      </c>
      <c r="N212" s="389">
        <v>150.321</v>
      </c>
      <c r="O212" s="6"/>
      <c r="Q212" s="6"/>
      <c r="T212" s="2"/>
      <c r="U212" s="3"/>
    </row>
    <row r="213" spans="2:41" x14ac:dyDescent="0.25">
      <c r="K213" s="390" t="s">
        <v>147</v>
      </c>
      <c r="L213" s="391">
        <v>158.58600000000001</v>
      </c>
      <c r="M213" s="391">
        <v>158.91300000000001</v>
      </c>
      <c r="N213" s="391">
        <v>222.874</v>
      </c>
      <c r="O213" s="6"/>
      <c r="Q213" s="6"/>
      <c r="T213" s="2"/>
      <c r="U213" s="6"/>
    </row>
    <row r="214" spans="2:41" x14ac:dyDescent="0.25">
      <c r="K214" s="351" t="s">
        <v>120</v>
      </c>
      <c r="L214" s="392">
        <v>1.3360000000000001</v>
      </c>
      <c r="M214" s="392">
        <v>1.2390000000000001</v>
      </c>
      <c r="N214" s="392">
        <v>0.42599999999999999</v>
      </c>
      <c r="O214" s="6"/>
      <c r="Q214" s="6"/>
      <c r="T214" s="2"/>
      <c r="U214" s="6"/>
    </row>
    <row r="215" spans="2:41" x14ac:dyDescent="0.25">
      <c r="K215" s="351" t="s">
        <v>119</v>
      </c>
      <c r="L215" s="392">
        <v>82.206000000000003</v>
      </c>
      <c r="M215" s="392">
        <v>96.724999999999994</v>
      </c>
      <c r="N215" s="392">
        <v>148.30600000000001</v>
      </c>
      <c r="O215" s="6"/>
      <c r="Q215" s="6"/>
      <c r="T215" s="2"/>
      <c r="U215" s="6"/>
    </row>
    <row r="216" spans="2:41" x14ac:dyDescent="0.25">
      <c r="K216" s="390" t="s">
        <v>114</v>
      </c>
      <c r="L216" s="393">
        <v>75.044000000000011</v>
      </c>
      <c r="M216" s="393">
        <v>60.949000000000019</v>
      </c>
      <c r="N216" s="393">
        <v>74.141999999999982</v>
      </c>
      <c r="O216" s="6"/>
      <c r="Q216" s="6"/>
      <c r="T216" s="2"/>
      <c r="U216" s="6"/>
      <c r="AE216" s="6"/>
      <c r="AF216" s="6"/>
      <c r="AG216" s="6"/>
      <c r="AH216" s="6"/>
      <c r="AI216" s="6"/>
      <c r="AJ216" s="6"/>
      <c r="AK216" s="6"/>
      <c r="AL216" s="6"/>
      <c r="AM216" s="6"/>
      <c r="AN216" s="6"/>
      <c r="AO216" s="6"/>
    </row>
    <row r="217" spans="2:41" x14ac:dyDescent="0.25">
      <c r="K217" s="394" t="s">
        <v>185</v>
      </c>
      <c r="L217" s="395">
        <v>200.46939550745742</v>
      </c>
      <c r="M217" s="395">
        <v>177.04946598999996</v>
      </c>
      <c r="N217" s="395">
        <v>134.7794706900001</v>
      </c>
      <c r="O217" s="6"/>
      <c r="Q217" s="6"/>
      <c r="T217" s="2"/>
      <c r="U217" s="6"/>
      <c r="AE217" s="6"/>
      <c r="AF217" s="6"/>
      <c r="AG217" s="6"/>
      <c r="AH217" s="6"/>
      <c r="AI217" s="6"/>
      <c r="AJ217" s="6"/>
      <c r="AK217" s="6"/>
      <c r="AL217" s="6"/>
      <c r="AM217" s="6"/>
      <c r="AN217" s="6"/>
      <c r="AO217" s="6"/>
    </row>
    <row r="218" spans="2:41" x14ac:dyDescent="0.25">
      <c r="K218" s="396" t="s">
        <v>183</v>
      </c>
      <c r="L218" s="397">
        <v>0.37434142907468582</v>
      </c>
      <c r="M218" s="397">
        <v>0.34424842604971495</v>
      </c>
      <c r="N218" s="397">
        <v>0.55009861383511816</v>
      </c>
      <c r="O218" s="6"/>
      <c r="Q218" s="6"/>
      <c r="T218" s="2"/>
      <c r="U218" s="6"/>
      <c r="AE218" s="6"/>
      <c r="AF218" s="6"/>
      <c r="AG218" s="6"/>
      <c r="AH218" s="6"/>
      <c r="AI218" s="6"/>
      <c r="AJ218" s="6"/>
      <c r="AK218" s="6"/>
      <c r="AL218" s="6"/>
      <c r="AM218" s="6"/>
      <c r="AN218" s="6"/>
      <c r="AO218" s="6"/>
    </row>
    <row r="219" spans="2:41" x14ac:dyDescent="0.25">
      <c r="K219" s="398" t="s">
        <v>184</v>
      </c>
      <c r="L219" s="395">
        <v>-9.1198135100000002</v>
      </c>
      <c r="M219" s="395">
        <v>3.4978048599999982</v>
      </c>
      <c r="N219" s="395">
        <v>8.7839913899999971</v>
      </c>
      <c r="O219" s="6"/>
      <c r="Q219" s="6"/>
      <c r="T219" s="2"/>
      <c r="U219" s="6"/>
      <c r="AE219" s="6"/>
      <c r="AF219" s="6"/>
      <c r="AG219" s="6"/>
      <c r="AH219" s="6"/>
      <c r="AI219" s="6"/>
      <c r="AJ219" s="6"/>
      <c r="AK219" s="6"/>
      <c r="AL219" s="6"/>
      <c r="AM219" s="6"/>
      <c r="AN219" s="6"/>
      <c r="AO219" s="6"/>
    </row>
    <row r="220" spans="2:41" x14ac:dyDescent="0.25">
      <c r="K220" s="399" t="s">
        <v>186</v>
      </c>
      <c r="L220" s="400">
        <v>21.981742859943353</v>
      </c>
      <c r="M220" s="400" t="s">
        <v>187</v>
      </c>
      <c r="N220" s="400" t="s">
        <v>187</v>
      </c>
      <c r="O220" s="6"/>
      <c r="Q220" s="6"/>
      <c r="T220" s="2"/>
      <c r="AE220" s="6"/>
      <c r="AF220" s="6"/>
      <c r="AG220" s="6"/>
      <c r="AH220" s="6"/>
      <c r="AI220" s="6"/>
      <c r="AJ220" s="6"/>
      <c r="AK220" s="6"/>
      <c r="AL220" s="6"/>
      <c r="AM220" s="6"/>
      <c r="AN220" s="6"/>
      <c r="AO220" s="6"/>
    </row>
    <row r="221" spans="2:41" x14ac:dyDescent="0.25">
      <c r="K221" s="401"/>
      <c r="L221" s="402"/>
      <c r="M221" s="402"/>
      <c r="N221" s="402"/>
      <c r="R221" s="6"/>
      <c r="S221" s="6"/>
      <c r="T221" s="2"/>
      <c r="AD221" s="6"/>
      <c r="AE221" s="6"/>
      <c r="AF221" s="6"/>
      <c r="AG221" s="6"/>
      <c r="AH221" s="6"/>
      <c r="AI221" s="6"/>
      <c r="AJ221" s="6"/>
      <c r="AK221" s="6"/>
      <c r="AL221" s="6"/>
      <c r="AM221" s="6"/>
      <c r="AN221" s="6"/>
    </row>
    <row r="222" spans="2:41" x14ac:dyDescent="0.25">
      <c r="K222" s="403" t="s">
        <v>19</v>
      </c>
      <c r="L222" s="404" t="s">
        <v>281</v>
      </c>
      <c r="M222" s="404" t="s">
        <v>213</v>
      </c>
      <c r="N222" s="405">
        <v>2018</v>
      </c>
      <c r="O222" s="404">
        <v>2017</v>
      </c>
      <c r="T222" s="2"/>
    </row>
    <row r="223" spans="2:41" x14ac:dyDescent="0.25">
      <c r="K223" s="406" t="s">
        <v>276</v>
      </c>
      <c r="L223" s="407">
        <v>6.7504519999999983</v>
      </c>
      <c r="M223" s="407">
        <v>0</v>
      </c>
      <c r="N223" s="408">
        <v>17.423596619999998</v>
      </c>
      <c r="O223" s="407">
        <v>0</v>
      </c>
    </row>
    <row r="224" spans="2:41" x14ac:dyDescent="0.25">
      <c r="K224" s="409" t="s">
        <v>259</v>
      </c>
      <c r="L224" s="407">
        <v>0.44590744000000004</v>
      </c>
      <c r="M224" s="407">
        <v>0</v>
      </c>
      <c r="N224" s="408">
        <v>2.3478693699999997</v>
      </c>
      <c r="O224" s="407">
        <v>0</v>
      </c>
    </row>
    <row r="225" spans="11:38" x14ac:dyDescent="0.25">
      <c r="K225" s="409" t="s">
        <v>260</v>
      </c>
      <c r="L225" s="407">
        <v>1.9721406500000001</v>
      </c>
      <c r="M225" s="407">
        <v>2.843</v>
      </c>
      <c r="N225" s="408">
        <v>6.4343517199999996</v>
      </c>
      <c r="O225" s="407">
        <v>9.4556586300000003</v>
      </c>
    </row>
    <row r="226" spans="11:38" x14ac:dyDescent="0.25">
      <c r="K226" s="409" t="s">
        <v>261</v>
      </c>
      <c r="L226" s="407">
        <v>1.4112717100000001</v>
      </c>
      <c r="M226" s="407">
        <v>0</v>
      </c>
      <c r="N226" s="408">
        <v>2.53377081</v>
      </c>
      <c r="O226" s="407">
        <v>2.8973173300000004</v>
      </c>
    </row>
    <row r="227" spans="11:38" x14ac:dyDescent="0.25">
      <c r="K227" s="409" t="s">
        <v>262</v>
      </c>
      <c r="L227" s="407">
        <v>2.6765601699999997</v>
      </c>
      <c r="M227" s="407">
        <v>1.2729999999999999</v>
      </c>
      <c r="N227" s="408">
        <v>6.7004968699999994</v>
      </c>
      <c r="O227" s="407">
        <v>5.0450240400000004</v>
      </c>
    </row>
    <row r="228" spans="11:38" x14ac:dyDescent="0.25">
      <c r="K228" s="410" t="s">
        <v>263</v>
      </c>
      <c r="L228" s="407">
        <v>0</v>
      </c>
      <c r="M228" s="411">
        <v>0</v>
      </c>
      <c r="N228" s="412">
        <v>0</v>
      </c>
      <c r="O228" s="411">
        <v>7.8319999999999999</v>
      </c>
    </row>
    <row r="229" spans="11:38" x14ac:dyDescent="0.25">
      <c r="K229" s="413" t="s">
        <v>133</v>
      </c>
      <c r="L229" s="414">
        <v>13.256331969999998</v>
      </c>
      <c r="M229" s="414">
        <v>4.1159999999999997</v>
      </c>
      <c r="N229" s="415">
        <v>35.440085389999993</v>
      </c>
      <c r="O229" s="414">
        <v>25.23</v>
      </c>
    </row>
    <row r="230" spans="11:38" x14ac:dyDescent="0.25">
      <c r="K230" s="6"/>
      <c r="L230" s="6"/>
      <c r="M230" s="6"/>
      <c r="N230" s="6"/>
      <c r="O230" s="6"/>
      <c r="P230" s="6"/>
      <c r="Q230" s="6"/>
      <c r="R230" s="6"/>
      <c r="S230" s="6"/>
      <c r="AD230" s="6"/>
      <c r="AE230" s="6"/>
      <c r="AF230" s="6"/>
      <c r="AG230" s="6"/>
      <c r="AH230" s="6"/>
      <c r="AI230" s="6"/>
      <c r="AJ230" s="6"/>
      <c r="AK230" s="6"/>
      <c r="AL230" s="6"/>
    </row>
    <row r="231" spans="11:38" ht="14.25" thickBot="1" x14ac:dyDescent="0.3">
      <c r="K231" s="416"/>
      <c r="L231" s="417" t="s">
        <v>180</v>
      </c>
      <c r="M231" s="417" t="s">
        <v>181</v>
      </c>
      <c r="N231" s="417" t="s">
        <v>182</v>
      </c>
      <c r="O231" s="417" t="s">
        <v>207</v>
      </c>
      <c r="P231" s="417" t="s">
        <v>213</v>
      </c>
      <c r="Q231" s="417" t="s">
        <v>234</v>
      </c>
      <c r="R231" s="417" t="s">
        <v>251</v>
      </c>
      <c r="S231" s="417" t="s">
        <v>268</v>
      </c>
      <c r="T231" s="417" t="s">
        <v>281</v>
      </c>
      <c r="AD231" s="6"/>
      <c r="AE231" s="6"/>
      <c r="AF231" s="6"/>
      <c r="AG231" s="6"/>
      <c r="AH231" s="6"/>
      <c r="AI231" s="6"/>
      <c r="AJ231" s="6"/>
    </row>
    <row r="232" spans="11:38" ht="14.25" thickBot="1" x14ac:dyDescent="0.3">
      <c r="K232" s="418" t="s">
        <v>220</v>
      </c>
      <c r="L232" s="419">
        <v>0.110537856200548</v>
      </c>
      <c r="M232" s="419">
        <v>0.14081923019121514</v>
      </c>
      <c r="N232" s="419">
        <v>0.14614095044275854</v>
      </c>
      <c r="O232" s="419">
        <v>0.17717686088619095</v>
      </c>
      <c r="P232" s="419">
        <v>0.2331654827857953</v>
      </c>
      <c r="Q232" s="419">
        <v>0.24885416131302401</v>
      </c>
      <c r="R232" s="419">
        <v>0.28301093212376655</v>
      </c>
      <c r="S232" s="419">
        <v>0.33456479739735939</v>
      </c>
      <c r="T232" s="419">
        <v>0.28028108655480588</v>
      </c>
      <c r="AD232" s="6"/>
      <c r="AE232" s="6"/>
      <c r="AF232" s="6"/>
      <c r="AG232" s="6"/>
      <c r="AH232" s="6"/>
      <c r="AI232" s="6"/>
      <c r="AJ232" s="6"/>
    </row>
    <row r="233" spans="11:38" x14ac:dyDescent="0.25">
      <c r="K233" s="420" t="s">
        <v>222</v>
      </c>
      <c r="L233" s="421">
        <v>38.851514083800019</v>
      </c>
      <c r="M233" s="421">
        <v>43.376547475799995</v>
      </c>
      <c r="N233" s="421">
        <v>46.985338553999959</v>
      </c>
      <c r="O233" s="421">
        <v>53.469496139400007</v>
      </c>
      <c r="P233" s="421">
        <v>72.251454481799954</v>
      </c>
      <c r="Q233" s="421">
        <v>77.653199058599952</v>
      </c>
      <c r="R233" s="421">
        <v>92.922280829399938</v>
      </c>
      <c r="S233" s="421">
        <v>104.62430005499986</v>
      </c>
      <c r="T233" s="421">
        <v>101.01022050239993</v>
      </c>
      <c r="AD233" s="6"/>
      <c r="AE233" s="6"/>
      <c r="AF233" s="6"/>
      <c r="AG233" s="6"/>
      <c r="AH233" s="6"/>
      <c r="AI233" s="6"/>
      <c r="AJ233" s="6"/>
    </row>
    <row r="234" spans="11:38" x14ac:dyDescent="0.25">
      <c r="K234" s="422" t="s">
        <v>221</v>
      </c>
      <c r="L234" s="423">
        <v>58.865930430000027</v>
      </c>
      <c r="M234" s="423">
        <v>65.722041629999993</v>
      </c>
      <c r="N234" s="423">
        <v>71.18990689999994</v>
      </c>
      <c r="O234" s="423">
        <v>81.014388090000011</v>
      </c>
      <c r="P234" s="423">
        <v>109.47190072999993</v>
      </c>
      <c r="Q234" s="423">
        <v>117.65636220999993</v>
      </c>
      <c r="R234" s="423">
        <v>140.79133458999991</v>
      </c>
      <c r="S234" s="423">
        <v>158.52166674999978</v>
      </c>
      <c r="T234" s="423">
        <v>153.0457886399999</v>
      </c>
      <c r="AD234" s="6"/>
      <c r="AE234" s="6"/>
      <c r="AF234" s="6"/>
      <c r="AG234" s="6"/>
      <c r="AH234" s="6"/>
      <c r="AI234" s="6"/>
      <c r="AJ234" s="6"/>
    </row>
    <row r="235" spans="11:38" x14ac:dyDescent="0.25">
      <c r="K235" s="420" t="s">
        <v>223</v>
      </c>
      <c r="L235" s="421">
        <v>351.47700000000009</v>
      </c>
      <c r="M235" s="421">
        <v>308.02999999999997</v>
      </c>
      <c r="N235" s="421">
        <v>321.50699999999995</v>
      </c>
      <c r="O235" s="421">
        <v>301.78599999999994</v>
      </c>
      <c r="P235" s="421">
        <v>309.87199999999996</v>
      </c>
      <c r="Q235" s="421">
        <v>312.04300000000001</v>
      </c>
      <c r="R235" s="421">
        <v>328.33459871000002</v>
      </c>
      <c r="S235" s="421">
        <v>312.71759870999995</v>
      </c>
      <c r="T235" s="421">
        <v>360.38900000000001</v>
      </c>
      <c r="AD235" s="6"/>
      <c r="AE235" s="6"/>
      <c r="AF235" s="6"/>
      <c r="AG235" s="6"/>
      <c r="AH235" s="6"/>
      <c r="AI235" s="6"/>
      <c r="AJ235" s="6"/>
    </row>
    <row r="236" spans="11:38" x14ac:dyDescent="0.25">
      <c r="K236" s="422" t="s">
        <v>226</v>
      </c>
      <c r="L236" s="423">
        <v>150.03800000000001</v>
      </c>
      <c r="M236" s="423">
        <v>109.172</v>
      </c>
      <c r="N236" s="423">
        <v>123.377</v>
      </c>
      <c r="O236" s="423">
        <v>99.814999999999998</v>
      </c>
      <c r="P236" s="423">
        <v>98.718999999999994</v>
      </c>
      <c r="Q236" s="423">
        <v>95.438999999999993</v>
      </c>
      <c r="R236" s="423">
        <v>90.820999999999998</v>
      </c>
      <c r="S236" s="423">
        <v>74.668000000000006</v>
      </c>
      <c r="T236" s="423">
        <v>74.141999999999996</v>
      </c>
      <c r="AD236" s="6"/>
      <c r="AE236" s="6"/>
      <c r="AF236" s="6"/>
      <c r="AG236" s="6"/>
      <c r="AH236" s="6"/>
      <c r="AI236" s="6"/>
      <c r="AJ236" s="6"/>
    </row>
    <row r="237" spans="11:38" x14ac:dyDescent="0.25">
      <c r="K237" s="422" t="s">
        <v>224</v>
      </c>
      <c r="L237" s="423">
        <v>365.363</v>
      </c>
      <c r="M237" s="423">
        <v>362.78199999999998</v>
      </c>
      <c r="N237" s="423">
        <v>362.05399999999997</v>
      </c>
      <c r="O237" s="423">
        <v>365.89499999999998</v>
      </c>
      <c r="P237" s="423">
        <v>375.077</v>
      </c>
      <c r="Q237" s="423">
        <v>380.52800000000002</v>
      </c>
      <c r="R237" s="423">
        <v>400.07299999999998</v>
      </c>
      <c r="S237" s="423">
        <v>400.60899999999998</v>
      </c>
      <c r="T237" s="423">
        <v>448.80599999999998</v>
      </c>
      <c r="AD237" s="6"/>
      <c r="AE237" s="6"/>
      <c r="AF237" s="6"/>
      <c r="AG237" s="6"/>
      <c r="AH237" s="6"/>
      <c r="AI237" s="6"/>
      <c r="AJ237" s="6"/>
    </row>
    <row r="238" spans="11:38" ht="14.25" thickBot="1" x14ac:dyDescent="0.3">
      <c r="K238" s="424" t="s">
        <v>225</v>
      </c>
      <c r="L238" s="425">
        <v>163.92400000000001</v>
      </c>
      <c r="M238" s="425">
        <v>163.92400000000001</v>
      </c>
      <c r="N238" s="425">
        <v>163.92400000000001</v>
      </c>
      <c r="O238" s="425">
        <v>163.92400000000001</v>
      </c>
      <c r="P238" s="425">
        <v>163.92400000000001</v>
      </c>
      <c r="Q238" s="425">
        <v>163.92400000000001</v>
      </c>
      <c r="R238" s="425">
        <v>162.55940129000001</v>
      </c>
      <c r="S238" s="425">
        <v>162.55940129000001</v>
      </c>
      <c r="T238" s="425">
        <v>162.559</v>
      </c>
      <c r="AD238" s="6"/>
      <c r="AE238" s="6"/>
      <c r="AF238" s="6"/>
      <c r="AG238" s="6"/>
      <c r="AH238" s="6"/>
      <c r="AI238" s="6"/>
      <c r="AJ238" s="6"/>
    </row>
    <row r="239" spans="11:38" x14ac:dyDescent="0.25">
      <c r="U239" s="6"/>
      <c r="V239" s="6"/>
      <c r="W239" s="6"/>
      <c r="X239" s="6"/>
      <c r="Y239" s="6"/>
      <c r="Z239" s="6"/>
      <c r="AA239" s="6"/>
      <c r="AB239" s="6"/>
      <c r="AC239" s="6"/>
      <c r="AD239" s="6"/>
      <c r="AE239" s="6"/>
      <c r="AF239" s="6"/>
      <c r="AG239" s="6"/>
      <c r="AH239" s="6"/>
      <c r="AI239" s="6"/>
      <c r="AJ239" s="6"/>
      <c r="AK239" s="6"/>
      <c r="AL239" s="6"/>
    </row>
    <row r="240" spans="11:38" x14ac:dyDescent="0.25">
      <c r="U240" s="6"/>
      <c r="V240" s="6"/>
      <c r="W240" s="6"/>
      <c r="X240" s="6"/>
      <c r="Y240" s="6"/>
      <c r="Z240" s="6"/>
      <c r="AA240" s="6"/>
      <c r="AB240" s="6"/>
      <c r="AC240" s="6"/>
      <c r="AD240" s="6"/>
      <c r="AE240" s="6"/>
      <c r="AF240" s="6"/>
      <c r="AG240" s="6"/>
      <c r="AH240" s="6"/>
      <c r="AI240" s="6"/>
      <c r="AJ240" s="6"/>
      <c r="AK240" s="6"/>
      <c r="AL240" s="6"/>
    </row>
    <row r="241" spans="3:38" x14ac:dyDescent="0.25">
      <c r="U241" s="6"/>
      <c r="V241" s="6"/>
      <c r="W241" s="6"/>
      <c r="X241" s="6"/>
      <c r="Y241" s="6"/>
      <c r="Z241" s="6"/>
      <c r="AA241" s="6"/>
      <c r="AB241" s="6"/>
      <c r="AC241" s="6"/>
      <c r="AD241" s="6"/>
      <c r="AE241" s="6"/>
      <c r="AF241" s="6"/>
      <c r="AG241" s="6"/>
      <c r="AH241" s="6"/>
      <c r="AI241" s="6"/>
      <c r="AJ241" s="6"/>
      <c r="AK241" s="6"/>
      <c r="AL241" s="6"/>
    </row>
    <row r="242" spans="3:38" ht="14.25" thickBot="1" x14ac:dyDescent="0.3">
      <c r="U242" s="6"/>
      <c r="V242" s="6"/>
      <c r="W242" s="6"/>
      <c r="X242" s="6"/>
      <c r="Y242" s="6"/>
      <c r="Z242" s="6"/>
      <c r="AA242" s="6"/>
      <c r="AB242" s="6"/>
      <c r="AC242" s="6"/>
      <c r="AD242" s="6"/>
      <c r="AE242" s="6"/>
      <c r="AF242" s="6"/>
      <c r="AG242" s="6"/>
      <c r="AH242" s="6"/>
      <c r="AI242" s="6"/>
      <c r="AJ242" s="6"/>
      <c r="AK242" s="6"/>
      <c r="AL242" s="6"/>
    </row>
    <row r="243" spans="3:38" ht="27.75" thickBot="1" x14ac:dyDescent="0.3">
      <c r="U243" s="426" t="s">
        <v>241</v>
      </c>
      <c r="V243" s="427" t="s">
        <v>242</v>
      </c>
      <c r="W243" s="427" t="s">
        <v>237</v>
      </c>
      <c r="X243" s="6"/>
      <c r="Y243" s="6"/>
      <c r="Z243" s="6"/>
      <c r="AA243" s="6"/>
      <c r="AB243" s="6"/>
      <c r="AC243" s="6"/>
      <c r="AD243" s="6"/>
      <c r="AE243" s="6"/>
      <c r="AF243" s="6"/>
      <c r="AG243" s="6"/>
      <c r="AH243" s="6"/>
      <c r="AI243" s="6"/>
      <c r="AJ243" s="6"/>
      <c r="AK243" s="6"/>
      <c r="AL243" s="6"/>
    </row>
    <row r="244" spans="3:38" ht="14.25" thickBot="1" x14ac:dyDescent="0.3">
      <c r="U244" s="428" t="s">
        <v>238</v>
      </c>
      <c r="V244" s="429">
        <v>15396481</v>
      </c>
      <c r="W244" s="439">
        <v>0.2332697124058839</v>
      </c>
      <c r="X244" s="6"/>
      <c r="Y244" s="6"/>
      <c r="Z244" s="6"/>
      <c r="AA244" s="6"/>
      <c r="AB244" s="6"/>
      <c r="AC244" s="6"/>
      <c r="AD244" s="6"/>
      <c r="AE244" s="6"/>
      <c r="AF244" s="6"/>
      <c r="AG244" s="6"/>
      <c r="AH244" s="6"/>
      <c r="AI244" s="6"/>
      <c r="AJ244" s="6"/>
      <c r="AK244" s="6"/>
      <c r="AL244" s="6"/>
    </row>
    <row r="245" spans="3:38" ht="14.25" thickBot="1" x14ac:dyDescent="0.3">
      <c r="U245" s="428" t="s">
        <v>239</v>
      </c>
      <c r="V245" s="429">
        <v>4817704</v>
      </c>
      <c r="W245" s="439">
        <v>7.2992291325314956E-2</v>
      </c>
      <c r="X245" s="6"/>
      <c r="Y245" s="6"/>
      <c r="Z245" s="6"/>
      <c r="AA245" s="6"/>
      <c r="AB245" s="6"/>
      <c r="AC245" s="6"/>
      <c r="AD245" s="6"/>
      <c r="AE245" s="6"/>
      <c r="AF245" s="6"/>
      <c r="AG245" s="6"/>
      <c r="AH245" s="6"/>
      <c r="AI245" s="6"/>
      <c r="AJ245" s="6"/>
      <c r="AK245" s="6"/>
      <c r="AL245" s="6"/>
    </row>
    <row r="246" spans="3:38" ht="14.25" thickBot="1" x14ac:dyDescent="0.3">
      <c r="U246" s="430" t="s">
        <v>240</v>
      </c>
      <c r="V246" s="429">
        <v>13207034</v>
      </c>
      <c r="W246" s="439">
        <v>0.200097738107476</v>
      </c>
      <c r="X246" s="6"/>
      <c r="Y246" s="6"/>
      <c r="Z246" s="6"/>
      <c r="AA246" s="6"/>
      <c r="AB246" s="6"/>
      <c r="AC246" s="6"/>
      <c r="AD246" s="6"/>
      <c r="AE246" s="6"/>
      <c r="AF246" s="6"/>
      <c r="AG246" s="6"/>
      <c r="AH246" s="6"/>
      <c r="AI246" s="6"/>
      <c r="AJ246" s="6"/>
      <c r="AK246" s="6"/>
      <c r="AL246" s="6"/>
    </row>
    <row r="247" spans="3:38" ht="12.75" customHeight="1" thickBot="1" x14ac:dyDescent="0.3">
      <c r="U247" s="428" t="s">
        <v>243</v>
      </c>
      <c r="V247" s="429">
        <v>509774</v>
      </c>
      <c r="W247" s="439">
        <v>7.7235073632732736E-3</v>
      </c>
      <c r="X247" s="6"/>
      <c r="Y247" s="6"/>
      <c r="Z247" s="6"/>
      <c r="AA247" s="6"/>
      <c r="AB247" s="6"/>
      <c r="AC247" s="6"/>
      <c r="AD247" s="6"/>
      <c r="AE247" s="6"/>
      <c r="AF247" s="6"/>
      <c r="AG247" s="6"/>
      <c r="AH247" s="6"/>
      <c r="AI247" s="6"/>
      <c r="AJ247" s="6"/>
      <c r="AK247" s="6"/>
      <c r="AL247" s="6"/>
    </row>
    <row r="248" spans="3:38" ht="12.75" customHeight="1" thickBot="1" x14ac:dyDescent="0.3">
      <c r="U248" s="428" t="s">
        <v>244</v>
      </c>
      <c r="V248" s="429">
        <v>1</v>
      </c>
      <c r="W248" s="439">
        <v>1.5150845989150631E-8</v>
      </c>
      <c r="X248" s="6"/>
      <c r="Y248" s="6"/>
      <c r="Z248" s="6"/>
      <c r="AA248" s="6"/>
      <c r="AB248" s="6"/>
      <c r="AC248" s="6"/>
      <c r="AD248" s="6"/>
      <c r="AE248" s="6"/>
      <c r="AF248" s="6"/>
      <c r="AG248" s="6"/>
      <c r="AH248" s="6"/>
      <c r="AI248" s="6"/>
      <c r="AJ248" s="6"/>
      <c r="AK248" s="6"/>
      <c r="AL248" s="6"/>
    </row>
    <row r="249" spans="3:38" ht="12.75" customHeight="1" thickBot="1" x14ac:dyDescent="0.3">
      <c r="U249" s="428" t="s">
        <v>245</v>
      </c>
      <c r="V249" s="429">
        <v>65143</v>
      </c>
      <c r="W249" s="439">
        <v>9.8697156027123946E-4</v>
      </c>
      <c r="X249" s="6"/>
      <c r="Y249" s="6"/>
      <c r="Z249" s="6"/>
      <c r="AA249" s="6"/>
      <c r="AB249" s="6"/>
      <c r="AC249" s="6"/>
      <c r="AD249" s="6"/>
      <c r="AE249" s="6"/>
      <c r="AF249" s="6"/>
      <c r="AG249" s="6"/>
      <c r="AH249" s="6"/>
      <c r="AI249" s="6"/>
      <c r="AJ249" s="6"/>
      <c r="AK249" s="6"/>
      <c r="AL249" s="6"/>
    </row>
    <row r="250" spans="3:38" ht="12.75" customHeight="1" thickBot="1" x14ac:dyDescent="0.3">
      <c r="U250" s="431" t="s">
        <v>246</v>
      </c>
      <c r="V250" s="432">
        <v>33996137</v>
      </c>
      <c r="W250" s="433">
        <v>0.51507023591306533</v>
      </c>
      <c r="X250" s="6"/>
      <c r="Y250" s="6"/>
      <c r="Z250" s="6"/>
      <c r="AA250" s="6"/>
      <c r="AB250" s="6"/>
      <c r="AC250" s="6"/>
      <c r="AD250" s="6"/>
      <c r="AE250" s="6"/>
      <c r="AF250" s="6"/>
      <c r="AG250" s="6"/>
      <c r="AH250" s="6"/>
      <c r="AI250" s="6"/>
      <c r="AJ250" s="6"/>
      <c r="AK250" s="6"/>
      <c r="AL250" s="6"/>
    </row>
    <row r="251" spans="3:38" ht="14.25" thickBot="1" x14ac:dyDescent="0.3">
      <c r="U251" s="431" t="s">
        <v>247</v>
      </c>
      <c r="V251" s="432">
        <v>32006778</v>
      </c>
      <c r="W251" s="433">
        <v>0.48492976408693467</v>
      </c>
      <c r="X251" s="6"/>
      <c r="Y251" s="6"/>
      <c r="Z251" s="6"/>
      <c r="AA251" s="6"/>
      <c r="AB251" s="6"/>
      <c r="AC251" s="6"/>
      <c r="AD251" s="6"/>
      <c r="AE251" s="6"/>
      <c r="AF251" s="6"/>
      <c r="AG251" s="6"/>
      <c r="AH251" s="6"/>
      <c r="AI251" s="6"/>
      <c r="AJ251" s="6"/>
      <c r="AK251" s="6"/>
      <c r="AL251" s="6"/>
    </row>
    <row r="252" spans="3:38" ht="14.25" thickBot="1" x14ac:dyDescent="0.3">
      <c r="U252" s="434" t="s">
        <v>248</v>
      </c>
      <c r="V252" s="435">
        <v>66002915</v>
      </c>
      <c r="W252" s="440">
        <v>1</v>
      </c>
      <c r="X252" s="6"/>
      <c r="Y252" s="6"/>
      <c r="Z252" s="6"/>
      <c r="AA252" s="6"/>
      <c r="AB252" s="6"/>
      <c r="AC252" s="6"/>
      <c r="AD252" s="6"/>
      <c r="AE252" s="6"/>
      <c r="AF252" s="6"/>
      <c r="AG252" s="6"/>
      <c r="AH252" s="6"/>
      <c r="AI252" s="6"/>
      <c r="AJ252" s="6"/>
      <c r="AK252" s="6"/>
      <c r="AL252" s="6"/>
    </row>
    <row r="253" spans="3:38" x14ac:dyDescent="0.25">
      <c r="K253" s="436"/>
      <c r="L253" s="437"/>
      <c r="M253" s="438"/>
      <c r="U253" s="6"/>
      <c r="V253" s="6"/>
      <c r="W253" s="6"/>
      <c r="X253" s="6"/>
      <c r="Y253" s="6"/>
      <c r="Z253" s="6"/>
      <c r="AA253" s="6"/>
      <c r="AB253" s="6"/>
      <c r="AC253" s="6"/>
      <c r="AD253" s="6"/>
      <c r="AE253" s="6"/>
      <c r="AF253" s="6"/>
      <c r="AG253" s="6"/>
      <c r="AH253" s="6"/>
      <c r="AI253" s="6"/>
      <c r="AJ253" s="6"/>
      <c r="AK253" s="6"/>
      <c r="AL253" s="6"/>
    </row>
    <row r="254" spans="3:38" x14ac:dyDescent="0.25">
      <c r="C254" s="6"/>
      <c r="D254" s="6"/>
      <c r="E254" s="6"/>
      <c r="F254" s="6"/>
      <c r="G254" s="6"/>
      <c r="H254" s="6"/>
      <c r="I254" s="6"/>
      <c r="J254" s="6"/>
      <c r="K254" s="6"/>
      <c r="M254" s="28"/>
    </row>
    <row r="256" spans="3:38" x14ac:dyDescent="0.25">
      <c r="H256" s="31"/>
    </row>
  </sheetData>
  <mergeCells count="10">
    <mergeCell ref="E177:G177"/>
    <mergeCell ref="E16:G16"/>
    <mergeCell ref="E164:G164"/>
    <mergeCell ref="E155:G155"/>
    <mergeCell ref="E105:G105"/>
    <mergeCell ref="E33:G33"/>
    <mergeCell ref="E67:G67"/>
    <mergeCell ref="E50:G50"/>
    <mergeCell ref="E86:G86"/>
    <mergeCell ref="E130:G130"/>
  </mergeCells>
  <hyperlinks>
    <hyperlink ref="U246" r:id="rId1" display="http://www.coimex.com.br/"/>
  </hyperlinks>
  <printOptions horizontalCentered="1" verticalCentered="1"/>
  <pageMargins left="0" right="0" top="0" bottom="0" header="0" footer="0"/>
  <pageSetup paperSize="9" scale="10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6"/>
  <sheetViews>
    <sheetView showGridLines="0" zoomScaleNormal="100" workbookViewId="0">
      <pane xSplit="1" ySplit="1" topLeftCell="B2" activePane="bottomRight" state="frozen"/>
      <selection pane="topRight" activeCell="B1" sqref="B1"/>
      <selection pane="bottomLeft" activeCell="A3" sqref="A3"/>
      <selection pane="bottomRight" activeCell="E17" sqref="E17"/>
    </sheetView>
  </sheetViews>
  <sheetFormatPr defaultColWidth="33.42578125" defaultRowHeight="13.5" outlineLevelCol="1" x14ac:dyDescent="0.25"/>
  <cols>
    <col min="1" max="1" width="0.85546875" style="2" customWidth="1"/>
    <col min="2" max="2" width="42.28515625" style="2" customWidth="1"/>
    <col min="3" max="3" width="10.7109375" style="2" customWidth="1"/>
    <col min="4" max="4" width="9.42578125" style="2" bestFit="1" customWidth="1"/>
    <col min="5" max="5" width="13.140625" style="2" bestFit="1" customWidth="1"/>
    <col min="6" max="6" width="12.42578125" style="2" bestFit="1" customWidth="1"/>
    <col min="7" max="7" width="13.5703125" style="2" bestFit="1" customWidth="1"/>
    <col min="8" max="10" width="10.7109375" style="2" customWidth="1"/>
    <col min="11" max="11" width="41.140625" style="2" customWidth="1"/>
    <col min="12" max="12" width="13.140625" style="2" bestFit="1" customWidth="1"/>
    <col min="13" max="13" width="11.85546875" style="2" customWidth="1"/>
    <col min="14" max="14" width="12.28515625" style="2" customWidth="1"/>
    <col min="15" max="15" width="9.85546875" style="2" customWidth="1" outlineLevel="1"/>
    <col min="16" max="16" width="10" style="2" customWidth="1" outlineLevel="1"/>
    <col min="17" max="17" width="8.5703125" style="2" customWidth="1" outlineLevel="1"/>
    <col min="18" max="19" width="13.28515625" style="2" customWidth="1"/>
    <col min="20" max="20" width="12.140625" style="3" customWidth="1"/>
    <col min="21" max="21" width="55.140625" style="2" customWidth="1"/>
    <col min="22" max="22" width="13.85546875" style="2" customWidth="1"/>
    <col min="23" max="24" width="8.7109375" style="2" customWidth="1"/>
    <col min="25" max="25" width="10.5703125" style="2" bestFit="1" customWidth="1"/>
    <col min="26" max="27" width="8.7109375" style="2" customWidth="1"/>
    <col min="28" max="38" width="7.85546875" style="2" customWidth="1"/>
    <col min="39" max="16384" width="33.42578125" style="2"/>
  </cols>
  <sheetData>
    <row r="1" spans="2:27" x14ac:dyDescent="0.25">
      <c r="B1" s="269" t="s">
        <v>116</v>
      </c>
      <c r="C1" s="270" t="s">
        <v>281</v>
      </c>
      <c r="D1" s="271">
        <v>2018</v>
      </c>
      <c r="E1" s="502" t="s">
        <v>213</v>
      </c>
      <c r="F1" s="502" t="s">
        <v>268</v>
      </c>
      <c r="G1" s="272">
        <v>2017</v>
      </c>
      <c r="H1" s="270" t="s">
        <v>213</v>
      </c>
      <c r="I1" s="270" t="s">
        <v>268</v>
      </c>
      <c r="J1" s="271">
        <v>2017</v>
      </c>
      <c r="K1" s="6"/>
      <c r="L1" s="6"/>
      <c r="M1" s="6"/>
      <c r="N1" s="7"/>
      <c r="O1" s="6"/>
      <c r="P1" s="6"/>
      <c r="Q1" s="7"/>
      <c r="R1" s="7"/>
      <c r="S1" s="6"/>
      <c r="T1" s="7"/>
      <c r="U1" s="6"/>
      <c r="V1" s="6"/>
      <c r="W1" s="6"/>
      <c r="X1" s="6"/>
      <c r="Y1" s="6"/>
      <c r="Z1" s="6"/>
      <c r="AA1" s="6"/>
    </row>
    <row r="2" spans="2:27" x14ac:dyDescent="0.25">
      <c r="B2" s="273" t="s">
        <v>287</v>
      </c>
      <c r="C2" s="274">
        <v>367.22546893000003</v>
      </c>
      <c r="D2" s="274">
        <v>1253.7788240699999</v>
      </c>
      <c r="E2" s="275">
        <v>0.14946325110999759</v>
      </c>
      <c r="F2" s="275">
        <v>0.10875357911146288</v>
      </c>
      <c r="G2" s="275">
        <v>0.15664873823068626</v>
      </c>
      <c r="H2" s="274">
        <v>319.47560618</v>
      </c>
      <c r="I2" s="274">
        <v>331.20566719999999</v>
      </c>
      <c r="J2" s="274">
        <v>1083.97543924</v>
      </c>
      <c r="L2" s="6"/>
      <c r="M2" s="6"/>
      <c r="N2" s="7"/>
      <c r="O2" s="6"/>
      <c r="P2" s="6"/>
      <c r="Q2" s="7"/>
      <c r="R2" s="7"/>
      <c r="S2" s="6"/>
      <c r="T2" s="7"/>
      <c r="U2" s="6"/>
      <c r="V2" s="6"/>
      <c r="W2" s="6"/>
      <c r="X2" s="6"/>
      <c r="Y2" s="6"/>
      <c r="Z2" s="6"/>
      <c r="AA2" s="6"/>
    </row>
    <row r="3" spans="2:27" x14ac:dyDescent="0.25">
      <c r="B3" s="276" t="s">
        <v>288</v>
      </c>
      <c r="C3" s="277">
        <v>48.576524440000021</v>
      </c>
      <c r="D3" s="277">
        <v>153.04578863999993</v>
      </c>
      <c r="E3" s="278">
        <v>-0.10163924388079526</v>
      </c>
      <c r="F3" s="278">
        <v>6.3265222042629521E-2</v>
      </c>
      <c r="G3" s="278">
        <v>0.39803719145673644</v>
      </c>
      <c r="H3" s="277">
        <v>54.072402550000007</v>
      </c>
      <c r="I3" s="277">
        <v>45.686178229999932</v>
      </c>
      <c r="J3" s="277">
        <v>109.47190073000006</v>
      </c>
      <c r="K3" s="6" t="s">
        <v>13</v>
      </c>
      <c r="L3" s="6"/>
      <c r="M3" s="6"/>
      <c r="N3" s="7"/>
      <c r="O3" s="6"/>
      <c r="P3" s="6"/>
      <c r="Q3" s="7"/>
      <c r="R3" s="7"/>
      <c r="S3" s="6"/>
      <c r="T3" s="7"/>
      <c r="U3" s="6"/>
      <c r="V3" s="6"/>
      <c r="W3" s="6"/>
      <c r="X3" s="6"/>
      <c r="Y3" s="6"/>
      <c r="Z3" s="6"/>
      <c r="AA3" s="6"/>
    </row>
    <row r="4" spans="2:27" x14ac:dyDescent="0.25">
      <c r="B4" s="279" t="s">
        <v>289</v>
      </c>
      <c r="C4" s="280">
        <v>55.193333400000022</v>
      </c>
      <c r="D4" s="280">
        <v>182.33659622999994</v>
      </c>
      <c r="E4" s="278">
        <v>-0.10268627048551315</v>
      </c>
      <c r="F4" s="278">
        <v>5.050064066096227E-2</v>
      </c>
      <c r="G4" s="278">
        <v>0.32496099035003789</v>
      </c>
      <c r="H4" s="280">
        <v>61.509516220000002</v>
      </c>
      <c r="I4" s="280">
        <v>52.540028309999933</v>
      </c>
      <c r="J4" s="277">
        <v>137.61657706000003</v>
      </c>
      <c r="K4" s="6"/>
      <c r="L4" s="6"/>
      <c r="M4" s="6"/>
      <c r="N4" s="7"/>
      <c r="O4" s="6"/>
      <c r="P4" s="6"/>
      <c r="Q4" s="7"/>
      <c r="R4" s="7"/>
      <c r="S4" s="6"/>
      <c r="T4" s="7"/>
      <c r="U4" s="6"/>
      <c r="V4" s="6"/>
      <c r="W4" s="6"/>
      <c r="X4" s="6"/>
      <c r="Y4" s="6"/>
      <c r="Z4" s="6"/>
      <c r="AA4" s="6"/>
    </row>
    <row r="5" spans="2:27" x14ac:dyDescent="0.25">
      <c r="B5" s="279" t="s">
        <v>286</v>
      </c>
      <c r="C5" s="280">
        <v>68.074372747457531</v>
      </c>
      <c r="D5" s="280">
        <v>200.46939550745742</v>
      </c>
      <c r="E5" s="278">
        <v>0.52447030627678592</v>
      </c>
      <c r="F5" s="278">
        <v>0.17792466405011864</v>
      </c>
      <c r="G5" s="278">
        <v>0.48738820891015089</v>
      </c>
      <c r="H5" s="280">
        <v>44.654443230000055</v>
      </c>
      <c r="I5" s="280">
        <v>57.791788239999939</v>
      </c>
      <c r="J5" s="280">
        <v>134.7794706900001</v>
      </c>
      <c r="K5" s="6"/>
      <c r="L5" s="6"/>
      <c r="M5" s="6"/>
      <c r="N5" s="7"/>
      <c r="O5" s="6"/>
      <c r="P5" s="6"/>
      <c r="Q5" s="7"/>
      <c r="R5" s="7"/>
      <c r="S5" s="6"/>
      <c r="T5" s="7"/>
      <c r="U5" s="6"/>
      <c r="V5" s="6"/>
      <c r="W5" s="6"/>
      <c r="X5" s="6"/>
      <c r="Y5" s="6"/>
      <c r="Z5" s="6"/>
      <c r="AA5" s="6"/>
    </row>
    <row r="6" spans="2:27" x14ac:dyDescent="0.25">
      <c r="B6" s="281" t="s">
        <v>201</v>
      </c>
      <c r="C6" s="282">
        <v>0.18537486777757717</v>
      </c>
      <c r="D6" s="282">
        <v>0.15989215295301956</v>
      </c>
      <c r="E6" s="283">
        <v>4.5999999999999996</v>
      </c>
      <c r="F6" s="283">
        <v>1.1000000000000001</v>
      </c>
      <c r="G6" s="283">
        <v>3.6</v>
      </c>
      <c r="H6" s="282">
        <v>0.13977418734387095</v>
      </c>
      <c r="I6" s="282">
        <v>0.17448912854834128</v>
      </c>
      <c r="J6" s="282">
        <v>0.12433812225902191</v>
      </c>
      <c r="K6" s="6"/>
      <c r="L6" s="6"/>
      <c r="M6" s="6"/>
      <c r="N6" s="7"/>
      <c r="O6" s="6"/>
      <c r="P6" s="6"/>
      <c r="Q6" s="7"/>
      <c r="R6" s="7"/>
      <c r="S6" s="6"/>
      <c r="T6" s="7"/>
      <c r="U6" s="6"/>
      <c r="V6" s="6"/>
      <c r="W6" s="6"/>
      <c r="X6" s="6"/>
      <c r="Y6" s="6"/>
      <c r="Z6" s="6"/>
      <c r="AA6" s="6"/>
    </row>
    <row r="7" spans="2:27" x14ac:dyDescent="0.25">
      <c r="B7" s="279" t="s">
        <v>127</v>
      </c>
      <c r="C7" s="280">
        <v>34.961001910000022</v>
      </c>
      <c r="D7" s="280">
        <v>108.24942205999993</v>
      </c>
      <c r="E7" s="278">
        <v>-0.40710190623071019</v>
      </c>
      <c r="F7" s="278">
        <v>0.12390977659408664</v>
      </c>
      <c r="G7" s="278">
        <v>4.3246098067406979E-2</v>
      </c>
      <c r="H7" s="280">
        <v>58.966291640000016</v>
      </c>
      <c r="I7" s="280">
        <v>31.106591149999939</v>
      </c>
      <c r="J7" s="280">
        <v>103.76211544000009</v>
      </c>
      <c r="K7" s="6"/>
      <c r="L7" s="6"/>
      <c r="M7" s="6"/>
      <c r="N7" s="7"/>
      <c r="O7" s="6"/>
      <c r="P7" s="6"/>
      <c r="Q7" s="7"/>
      <c r="R7" s="7"/>
      <c r="S7" s="6"/>
      <c r="T7" s="7"/>
      <c r="U7" s="6"/>
      <c r="V7" s="6"/>
      <c r="W7" s="6"/>
      <c r="X7" s="6"/>
      <c r="Y7" s="6"/>
      <c r="Z7" s="6"/>
      <c r="AA7" s="6"/>
    </row>
    <row r="8" spans="2:27" x14ac:dyDescent="0.25">
      <c r="B8" s="281" t="s">
        <v>198</v>
      </c>
      <c r="C8" s="282">
        <v>9.5203096919904084E-2</v>
      </c>
      <c r="D8" s="282">
        <v>8.6338531152250694E-2</v>
      </c>
      <c r="E8" s="283">
        <v>-8.9</v>
      </c>
      <c r="F8" s="283">
        <v>0.1</v>
      </c>
      <c r="G8" s="283">
        <v>-0.9</v>
      </c>
      <c r="H8" s="282">
        <v>0.18457212538091886</v>
      </c>
      <c r="I8" s="282">
        <v>9.3919259935899849E-2</v>
      </c>
      <c r="J8" s="282">
        <v>9.5723677570360891E-2</v>
      </c>
      <c r="K8" s="6"/>
      <c r="L8" s="6"/>
      <c r="M8" s="6"/>
      <c r="N8" s="7"/>
      <c r="O8" s="6"/>
      <c r="P8" s="6"/>
      <c r="Q8" s="7"/>
      <c r="R8" s="7"/>
      <c r="S8" s="6"/>
      <c r="T8" s="7"/>
      <c r="U8" s="6"/>
      <c r="V8" s="6"/>
      <c r="W8" s="6"/>
      <c r="X8" s="6"/>
      <c r="Y8" s="6"/>
      <c r="Z8" s="6"/>
      <c r="AA8" s="6"/>
    </row>
    <row r="9" spans="2:27" ht="14.25" thickBot="1" x14ac:dyDescent="0.3">
      <c r="B9" s="284" t="s">
        <v>285</v>
      </c>
      <c r="C9" s="285">
        <v>0.53021251813169479</v>
      </c>
      <c r="D9" s="285">
        <v>1.6416920431652799</v>
      </c>
      <c r="E9" s="286">
        <v>-0.40710190623071019</v>
      </c>
      <c r="F9" s="286">
        <v>0.12390977659408664</v>
      </c>
      <c r="G9" s="286">
        <v>4.3246098067406979E-2</v>
      </c>
      <c r="H9" s="285">
        <v>0.89427259710167417</v>
      </c>
      <c r="I9" s="285">
        <v>0.47175719009977735</v>
      </c>
      <c r="J9" s="285">
        <v>1.5736383258048916</v>
      </c>
      <c r="K9" s="6"/>
      <c r="L9" s="6"/>
      <c r="M9" s="6"/>
      <c r="N9" s="7"/>
      <c r="O9" s="6"/>
      <c r="P9" s="6"/>
      <c r="Q9" s="7"/>
      <c r="R9" s="7"/>
      <c r="S9" s="6"/>
      <c r="T9" s="7"/>
      <c r="U9" s="6"/>
      <c r="V9" s="6"/>
      <c r="W9" s="6"/>
      <c r="X9" s="6"/>
      <c r="Y9" s="6"/>
      <c r="Z9" s="6"/>
      <c r="AA9" s="6"/>
    </row>
    <row r="10" spans="2:27" x14ac:dyDescent="0.25">
      <c r="B10" s="287" t="s">
        <v>283</v>
      </c>
      <c r="C10" s="288">
        <v>1.492</v>
      </c>
      <c r="D10" s="288">
        <v>71.656999999999996</v>
      </c>
      <c r="E10" s="289">
        <v>-0.86631232801118274</v>
      </c>
      <c r="F10" s="289">
        <v>-0.91651745747538049</v>
      </c>
      <c r="G10" s="289">
        <v>0.17816214794232277</v>
      </c>
      <c r="H10" s="288">
        <v>11.160340948451875</v>
      </c>
      <c r="I10" s="288">
        <v>17.872</v>
      </c>
      <c r="J10" s="288">
        <v>60.820999999999984</v>
      </c>
      <c r="K10" s="6"/>
      <c r="L10" s="6"/>
      <c r="M10" s="6"/>
      <c r="N10" s="7"/>
      <c r="O10" s="6"/>
      <c r="P10" s="6"/>
      <c r="Q10" s="7"/>
      <c r="R10" s="7"/>
      <c r="S10" s="6"/>
      <c r="T10" s="7"/>
      <c r="U10" s="6"/>
      <c r="V10" s="6"/>
      <c r="W10" s="6"/>
      <c r="X10" s="6"/>
      <c r="Y10" s="6"/>
      <c r="Z10" s="6"/>
      <c r="AA10" s="6"/>
    </row>
    <row r="11" spans="2:27" ht="14.25" thickBot="1" x14ac:dyDescent="0.3">
      <c r="B11" s="290" t="s">
        <v>284</v>
      </c>
      <c r="C11" s="291">
        <v>13.255000000000001</v>
      </c>
      <c r="D11" s="291">
        <v>35.439</v>
      </c>
      <c r="E11" s="286">
        <v>2.2203595724003891</v>
      </c>
      <c r="F11" s="286">
        <v>-0.11633333333333329</v>
      </c>
      <c r="G11" s="286">
        <v>0.40463733650416178</v>
      </c>
      <c r="H11" s="291">
        <v>4.1159999999999997</v>
      </c>
      <c r="I11" s="291">
        <v>15</v>
      </c>
      <c r="J11" s="291">
        <v>25.23</v>
      </c>
      <c r="K11" s="6"/>
      <c r="L11" s="6"/>
      <c r="M11" s="6"/>
      <c r="N11" s="7"/>
      <c r="O11" s="6"/>
      <c r="P11" s="6"/>
      <c r="Q11" s="7"/>
      <c r="R11" s="7"/>
      <c r="S11" s="6"/>
      <c r="T11" s="7"/>
      <c r="U11" s="6"/>
      <c r="V11" s="6"/>
      <c r="W11" s="6"/>
      <c r="X11" s="6"/>
      <c r="Y11" s="6"/>
      <c r="Z11" s="6"/>
      <c r="AA11" s="6"/>
    </row>
    <row r="12" spans="2:27" x14ac:dyDescent="0.25">
      <c r="B12" s="287" t="s">
        <v>129</v>
      </c>
      <c r="C12" s="288">
        <v>203.62700000000001</v>
      </c>
      <c r="D12" s="288">
        <v>781.41300000000001</v>
      </c>
      <c r="E12" s="289">
        <v>-3.6832943892078918E-2</v>
      </c>
      <c r="F12" s="289">
        <v>-1.481929459577136E-2</v>
      </c>
      <c r="G12" s="289">
        <v>3.588553217833268E-2</v>
      </c>
      <c r="H12" s="288">
        <v>211.41399999999999</v>
      </c>
      <c r="I12" s="288">
        <v>206.69</v>
      </c>
      <c r="J12" s="288">
        <v>754.34300000000007</v>
      </c>
      <c r="K12" s="6"/>
      <c r="L12" s="6"/>
      <c r="M12" s="6"/>
      <c r="N12" s="7"/>
      <c r="O12" s="6"/>
      <c r="P12" s="6"/>
      <c r="Q12" s="7"/>
      <c r="R12" s="7"/>
      <c r="S12" s="6"/>
      <c r="T12" s="7"/>
      <c r="U12" s="6"/>
      <c r="V12" s="6"/>
      <c r="W12" s="6"/>
      <c r="X12" s="6"/>
      <c r="Y12" s="6"/>
      <c r="Z12" s="6"/>
      <c r="AA12" s="6"/>
    </row>
    <row r="13" spans="2:27" x14ac:dyDescent="0.25">
      <c r="B13" s="281" t="s">
        <v>144</v>
      </c>
      <c r="C13" s="282">
        <v>0.25779257032968006</v>
      </c>
      <c r="D13" s="282">
        <v>0.25190009912719707</v>
      </c>
      <c r="E13" s="283">
        <v>-1.7</v>
      </c>
      <c r="F13" s="283">
        <v>-0.1</v>
      </c>
      <c r="G13" s="283">
        <v>-1.5</v>
      </c>
      <c r="H13" s="282">
        <v>0.27446276238733036</v>
      </c>
      <c r="I13" s="282">
        <v>0.25856062207666625</v>
      </c>
      <c r="J13" s="282">
        <v>0.26684544964768719</v>
      </c>
      <c r="K13" s="6"/>
      <c r="L13" s="6"/>
      <c r="M13" s="6"/>
      <c r="N13" s="7"/>
      <c r="O13" s="6"/>
      <c r="P13" s="6"/>
      <c r="Q13" s="7"/>
      <c r="R13" s="7"/>
      <c r="S13" s="6"/>
      <c r="T13" s="7"/>
      <c r="U13" s="6"/>
      <c r="V13" s="6"/>
      <c r="W13" s="6"/>
      <c r="X13" s="6"/>
      <c r="Y13" s="6"/>
      <c r="Z13" s="6"/>
      <c r="AA13" s="6"/>
    </row>
    <row r="14" spans="2:27" x14ac:dyDescent="0.25">
      <c r="B14" s="292" t="s">
        <v>204</v>
      </c>
      <c r="C14" s="293">
        <v>1054.4949834746865</v>
      </c>
      <c r="D14" s="293">
        <v>1012.8263811838298</v>
      </c>
      <c r="E14" s="294">
        <v>9.1544320257593848E-2</v>
      </c>
      <c r="F14" s="294">
        <v>1.3972239557215049E-2</v>
      </c>
      <c r="G14" s="294">
        <v>7.0157505657522989E-2</v>
      </c>
      <c r="H14" s="293">
        <v>966.0578722317349</v>
      </c>
      <c r="I14" s="293">
        <v>1039.9643524118244</v>
      </c>
      <c r="J14" s="293">
        <v>946.42739580799548</v>
      </c>
      <c r="K14" s="6"/>
      <c r="L14" s="6"/>
      <c r="M14" s="6"/>
      <c r="N14" s="7"/>
      <c r="O14" s="6"/>
      <c r="P14" s="6"/>
      <c r="Q14" s="7"/>
      <c r="R14" s="7"/>
      <c r="S14" s="6"/>
      <c r="T14" s="7"/>
      <c r="U14" s="6"/>
      <c r="V14" s="6"/>
      <c r="W14" s="6"/>
      <c r="X14" s="6"/>
      <c r="Y14" s="6"/>
      <c r="Z14" s="6"/>
      <c r="AA14" s="6"/>
    </row>
    <row r="15" spans="2:27" x14ac:dyDescent="0.25">
      <c r="B15" s="295"/>
      <c r="C15" s="295"/>
      <c r="D15" s="295"/>
      <c r="E15" s="295"/>
      <c r="F15" s="295"/>
      <c r="G15" s="295"/>
      <c r="H15" s="295"/>
      <c r="I15" s="295"/>
      <c r="J15" s="295"/>
      <c r="K15" s="6"/>
      <c r="L15" s="6"/>
      <c r="M15" s="6"/>
      <c r="N15" s="7"/>
      <c r="O15" s="6"/>
      <c r="P15" s="6"/>
      <c r="Q15" s="7"/>
      <c r="R15" s="7"/>
      <c r="S15" s="6"/>
      <c r="T15" s="7"/>
      <c r="U15" s="6"/>
      <c r="V15" s="6"/>
      <c r="W15" s="6"/>
      <c r="X15" s="6"/>
      <c r="Y15" s="6"/>
      <c r="Z15" s="6"/>
      <c r="AA15" s="6"/>
    </row>
    <row r="16" spans="2:27" x14ac:dyDescent="0.25">
      <c r="B16" s="295"/>
      <c r="C16" s="295"/>
      <c r="D16" s="295"/>
      <c r="E16" s="503" t="s">
        <v>134</v>
      </c>
      <c r="F16" s="503"/>
      <c r="G16" s="503"/>
      <c r="H16" s="295"/>
      <c r="I16" s="295"/>
      <c r="J16" s="295"/>
      <c r="K16" s="6"/>
      <c r="L16" s="6"/>
      <c r="M16" s="6"/>
      <c r="N16" s="7"/>
      <c r="O16" s="6"/>
      <c r="P16" s="6"/>
      <c r="Q16" s="7"/>
      <c r="R16" s="7"/>
      <c r="S16" s="6"/>
      <c r="T16" s="7"/>
      <c r="U16" s="6"/>
      <c r="V16" s="6"/>
      <c r="W16" s="6"/>
      <c r="X16" s="6"/>
      <c r="Y16" s="6"/>
      <c r="Z16" s="6"/>
      <c r="AA16" s="6"/>
    </row>
    <row r="17" spans="1:27" x14ac:dyDescent="0.25">
      <c r="B17" s="269"/>
      <c r="C17" s="270" t="s">
        <v>281</v>
      </c>
      <c r="D17" s="271">
        <v>2018</v>
      </c>
      <c r="E17" s="502" t="s">
        <v>213</v>
      </c>
      <c r="F17" s="502" t="s">
        <v>268</v>
      </c>
      <c r="G17" s="272">
        <v>2017</v>
      </c>
      <c r="H17" s="270" t="s">
        <v>213</v>
      </c>
      <c r="I17" s="270" t="s">
        <v>268</v>
      </c>
      <c r="J17" s="271">
        <v>2017</v>
      </c>
      <c r="K17" s="6"/>
      <c r="L17" s="6"/>
      <c r="M17" s="6"/>
      <c r="N17" s="7"/>
      <c r="O17" s="6"/>
      <c r="P17" s="6"/>
      <c r="Q17" s="7"/>
      <c r="R17" s="7"/>
      <c r="S17" s="6"/>
      <c r="T17" s="7"/>
      <c r="U17" s="6"/>
      <c r="V17" s="6"/>
      <c r="W17" s="6"/>
      <c r="X17" s="6"/>
      <c r="Y17" s="6"/>
      <c r="Z17" s="6"/>
      <c r="AA17" s="6"/>
    </row>
    <row r="18" spans="1:27" x14ac:dyDescent="0.25">
      <c r="B18" s="41" t="s">
        <v>188</v>
      </c>
      <c r="C18" s="296">
        <v>790.47300000000007</v>
      </c>
      <c r="D18" s="296">
        <v>3070.7969999999996</v>
      </c>
      <c r="E18" s="297">
        <v>5.0783301270600489E-3</v>
      </c>
      <c r="F18" s="297">
        <v>-9.5926352826969374E-4</v>
      </c>
      <c r="G18" s="297">
        <v>5.8678670644702224E-2</v>
      </c>
      <c r="H18" s="296">
        <v>786.47900000000004</v>
      </c>
      <c r="I18" s="296">
        <v>791.23199999999997</v>
      </c>
      <c r="J18" s="296">
        <v>2900.5940000000001</v>
      </c>
      <c r="K18" s="6"/>
      <c r="L18" s="6"/>
      <c r="M18" s="6"/>
      <c r="N18" s="7"/>
      <c r="O18" s="6"/>
      <c r="P18" s="6"/>
      <c r="Q18" s="7"/>
      <c r="R18" s="7"/>
      <c r="S18" s="6"/>
      <c r="T18" s="7"/>
      <c r="U18" s="6"/>
      <c r="V18" s="6"/>
      <c r="W18" s="6"/>
      <c r="X18" s="6"/>
      <c r="Y18" s="6"/>
      <c r="Z18" s="6"/>
      <c r="AA18" s="6"/>
    </row>
    <row r="19" spans="1:27" x14ac:dyDescent="0.25">
      <c r="B19" s="284" t="s">
        <v>178</v>
      </c>
      <c r="C19" s="277">
        <v>692.40200000000004</v>
      </c>
      <c r="D19" s="277">
        <v>2475.3649999999998</v>
      </c>
      <c r="E19" s="278">
        <v>0.15418223157922806</v>
      </c>
      <c r="F19" s="278">
        <v>5.9031181984897652E-2</v>
      </c>
      <c r="G19" s="278">
        <v>0.13758314621509515</v>
      </c>
      <c r="H19" s="277">
        <v>599.90700000000004</v>
      </c>
      <c r="I19" s="277">
        <v>653.80700000000002</v>
      </c>
      <c r="J19" s="277">
        <v>2175.9859999999999</v>
      </c>
      <c r="K19" s="6"/>
      <c r="L19" s="6"/>
      <c r="M19" s="6"/>
      <c r="N19" s="7"/>
      <c r="O19" s="6"/>
      <c r="P19" s="6"/>
      <c r="Q19" s="7"/>
      <c r="R19" s="7"/>
      <c r="S19" s="6"/>
      <c r="T19" s="7"/>
      <c r="U19" s="6"/>
      <c r="V19" s="6"/>
      <c r="W19" s="6"/>
      <c r="X19" s="6"/>
      <c r="Y19" s="6"/>
      <c r="Z19" s="6"/>
      <c r="AA19" s="6"/>
    </row>
    <row r="20" spans="1:27" x14ac:dyDescent="0.25">
      <c r="B20" s="298" t="s">
        <v>179</v>
      </c>
      <c r="C20" s="293">
        <v>98.070999999999998</v>
      </c>
      <c r="D20" s="293">
        <v>595.43200000000002</v>
      </c>
      <c r="E20" s="294">
        <v>-0.47435306476856121</v>
      </c>
      <c r="F20" s="294">
        <v>-0.2863671093323632</v>
      </c>
      <c r="G20" s="294">
        <v>-0.17827018194665245</v>
      </c>
      <c r="H20" s="293">
        <v>186.572</v>
      </c>
      <c r="I20" s="293">
        <v>137.42500000000001</v>
      </c>
      <c r="J20" s="293">
        <v>724.60799999999995</v>
      </c>
      <c r="K20" s="6"/>
      <c r="L20" s="6"/>
      <c r="M20" s="6"/>
      <c r="N20" s="7"/>
      <c r="O20" s="6"/>
      <c r="P20" s="6"/>
      <c r="Q20" s="7"/>
      <c r="R20" s="7"/>
      <c r="S20" s="6"/>
      <c r="T20" s="7"/>
      <c r="U20" s="6"/>
      <c r="V20" s="6"/>
      <c r="W20" s="6"/>
      <c r="X20" s="6"/>
      <c r="Y20" s="6"/>
      <c r="Z20" s="6"/>
      <c r="AA20" s="6"/>
    </row>
    <row r="21" spans="1:27" x14ac:dyDescent="0.25">
      <c r="A21" s="2" t="s">
        <v>13</v>
      </c>
      <c r="B21" s="299" t="s">
        <v>109</v>
      </c>
      <c r="C21" s="300">
        <v>789.88700000000006</v>
      </c>
      <c r="D21" s="300">
        <v>3102.0750000000003</v>
      </c>
      <c r="E21" s="297">
        <v>2.5450386416421056E-2</v>
      </c>
      <c r="F21" s="297">
        <v>-1.1884106196372812E-2</v>
      </c>
      <c r="G21" s="297">
        <v>9.7345104568941965E-2</v>
      </c>
      <c r="H21" s="300">
        <v>770.28300000000002</v>
      </c>
      <c r="I21" s="300">
        <v>799.38699999999994</v>
      </c>
      <c r="J21" s="300">
        <v>2826.8909999999996</v>
      </c>
      <c r="K21" s="6"/>
      <c r="L21" s="6"/>
      <c r="M21" s="6"/>
      <c r="N21" s="7"/>
      <c r="O21" s="6"/>
      <c r="P21" s="6"/>
      <c r="Q21" s="7"/>
      <c r="R21" s="7"/>
      <c r="S21" s="6"/>
      <c r="T21" s="7"/>
      <c r="U21" s="6"/>
      <c r="V21" s="6"/>
      <c r="W21" s="6"/>
      <c r="X21" s="6"/>
      <c r="Y21" s="6"/>
      <c r="Z21" s="6"/>
      <c r="AA21" s="6"/>
    </row>
    <row r="22" spans="1:27" x14ac:dyDescent="0.25">
      <c r="B22" s="301" t="s">
        <v>189</v>
      </c>
      <c r="C22" s="277">
        <v>651.89200000000005</v>
      </c>
      <c r="D22" s="277">
        <v>2746.654</v>
      </c>
      <c r="E22" s="278">
        <v>-4.7437298715872989E-2</v>
      </c>
      <c r="F22" s="278">
        <v>-0.10056072496881785</v>
      </c>
      <c r="G22" s="278">
        <v>5.7986260238857001E-2</v>
      </c>
      <c r="H22" s="274">
        <v>684.35599999999999</v>
      </c>
      <c r="I22" s="274">
        <v>724.77599999999995</v>
      </c>
      <c r="J22" s="274">
        <v>2596.1149999999998</v>
      </c>
      <c r="K22" s="6"/>
      <c r="L22" s="6"/>
      <c r="M22" s="6"/>
      <c r="N22" s="7"/>
      <c r="O22" s="6"/>
      <c r="P22" s="6"/>
      <c r="Q22" s="7"/>
      <c r="R22" s="7"/>
      <c r="S22" s="6"/>
      <c r="T22" s="7"/>
      <c r="U22" s="6"/>
      <c r="V22" s="6"/>
      <c r="W22" s="6"/>
      <c r="X22" s="6"/>
      <c r="Y22" s="6"/>
      <c r="Z22" s="6"/>
      <c r="AA22" s="6"/>
    </row>
    <row r="23" spans="1:27" x14ac:dyDescent="0.25">
      <c r="B23" s="284" t="s">
        <v>190</v>
      </c>
      <c r="C23" s="277">
        <v>90.094999999999999</v>
      </c>
      <c r="D23" s="277">
        <v>356.02100000000002</v>
      </c>
      <c r="E23" s="278">
        <v>0.1850395254317545</v>
      </c>
      <c r="F23" s="278">
        <v>-0.13793763335916787</v>
      </c>
      <c r="G23" s="278">
        <v>0.4174164729114247</v>
      </c>
      <c r="H23" s="277">
        <v>76.027000000000001</v>
      </c>
      <c r="I23" s="277">
        <v>104.511</v>
      </c>
      <c r="J23" s="277">
        <v>251.17599999999999</v>
      </c>
      <c r="K23" s="6"/>
      <c r="L23" s="6"/>
      <c r="M23" s="6"/>
      <c r="N23" s="7"/>
      <c r="O23" s="6"/>
      <c r="P23" s="6"/>
      <c r="Q23" s="7"/>
      <c r="R23" s="7"/>
      <c r="S23" s="6"/>
      <c r="T23" s="7"/>
      <c r="U23" s="6"/>
      <c r="V23" s="6"/>
      <c r="W23" s="6"/>
      <c r="X23" s="6"/>
      <c r="Y23" s="6"/>
      <c r="Z23" s="6"/>
      <c r="AA23" s="6"/>
    </row>
    <row r="24" spans="1:27" ht="14.25" thickBot="1" x14ac:dyDescent="0.3">
      <c r="B24" s="302" t="s">
        <v>103</v>
      </c>
      <c r="C24" s="303">
        <v>-47.900000000000006</v>
      </c>
      <c r="D24" s="303">
        <v>0.59999999999999276</v>
      </c>
      <c r="E24" s="304" t="s">
        <v>187</v>
      </c>
      <c r="F24" s="305">
        <v>0</v>
      </c>
      <c r="G24" s="305">
        <v>0</v>
      </c>
      <c r="H24" s="303">
        <v>-9.8999999999999986</v>
      </c>
      <c r="I24" s="303">
        <v>29.900000000000002</v>
      </c>
      <c r="J24" s="303">
        <v>20.399999999999995</v>
      </c>
      <c r="K24" s="12"/>
      <c r="L24" s="6"/>
      <c r="M24" s="6"/>
      <c r="N24" s="7"/>
      <c r="O24" s="6"/>
      <c r="P24" s="6"/>
      <c r="Q24" s="7"/>
      <c r="R24" s="7"/>
      <c r="S24" s="6"/>
      <c r="T24" s="7"/>
      <c r="U24" s="6"/>
      <c r="V24" s="6"/>
      <c r="W24" s="6"/>
      <c r="X24" s="6"/>
      <c r="Y24" s="6"/>
      <c r="Z24" s="6"/>
      <c r="AA24" s="6"/>
    </row>
    <row r="25" spans="1:27" x14ac:dyDescent="0.25">
      <c r="B25" s="299" t="s">
        <v>143</v>
      </c>
      <c r="C25" s="300">
        <v>203.62700000000001</v>
      </c>
      <c r="D25" s="300">
        <v>781.41300000000001</v>
      </c>
      <c r="E25" s="297">
        <v>-3.6832943892078918E-2</v>
      </c>
      <c r="F25" s="297">
        <v>-1.481929459577136E-2</v>
      </c>
      <c r="G25" s="297">
        <v>3.588553217833268E-2</v>
      </c>
      <c r="H25" s="300">
        <v>211.41399999999999</v>
      </c>
      <c r="I25" s="300">
        <v>206.69</v>
      </c>
      <c r="J25" s="300">
        <v>754.34300000000007</v>
      </c>
      <c r="K25" s="6"/>
      <c r="L25" s="6"/>
      <c r="M25" s="6"/>
      <c r="N25" s="7"/>
      <c r="O25" s="6"/>
      <c r="P25" s="6"/>
      <c r="Q25" s="7"/>
      <c r="R25" s="7"/>
      <c r="S25" s="6"/>
      <c r="T25" s="7"/>
      <c r="U25" s="6"/>
      <c r="V25" s="6"/>
      <c r="W25" s="6"/>
      <c r="X25" s="6"/>
      <c r="Y25" s="6"/>
      <c r="Z25" s="6"/>
      <c r="AA25" s="6"/>
    </row>
    <row r="26" spans="1:27" x14ac:dyDescent="0.25">
      <c r="B26" s="301" t="s">
        <v>178</v>
      </c>
      <c r="C26" s="274">
        <v>185.303</v>
      </c>
      <c r="D26" s="274">
        <v>653.77200000000005</v>
      </c>
      <c r="E26" s="278">
        <v>9.7324537508586495E-2</v>
      </c>
      <c r="F26" s="278">
        <v>4.2193238508219988E-2</v>
      </c>
      <c r="G26" s="278">
        <v>0.1011175019158379</v>
      </c>
      <c r="H26" s="274">
        <v>168.86799999999999</v>
      </c>
      <c r="I26" s="274">
        <v>177.80099999999999</v>
      </c>
      <c r="J26" s="274">
        <v>593.73500000000001</v>
      </c>
      <c r="K26" s="6"/>
      <c r="L26" s="6"/>
      <c r="M26" s="6"/>
      <c r="N26" s="7"/>
      <c r="O26" s="6"/>
      <c r="P26" s="6"/>
      <c r="Q26" s="7"/>
      <c r="R26" s="7"/>
      <c r="S26" s="6"/>
      <c r="T26" s="7"/>
      <c r="U26" s="6"/>
      <c r="V26" s="6"/>
      <c r="W26" s="6"/>
      <c r="X26" s="6"/>
      <c r="Y26" s="6"/>
      <c r="Z26" s="6"/>
      <c r="AA26" s="6"/>
    </row>
    <row r="27" spans="1:27" x14ac:dyDescent="0.25">
      <c r="B27" s="284" t="s">
        <v>179</v>
      </c>
      <c r="C27" s="277">
        <v>18.324000000000002</v>
      </c>
      <c r="D27" s="277">
        <v>127.64100000000001</v>
      </c>
      <c r="E27" s="278">
        <v>-0.5693132139331547</v>
      </c>
      <c r="F27" s="278">
        <v>-0.36571013188410806</v>
      </c>
      <c r="G27" s="278">
        <v>-0.20526374775851763</v>
      </c>
      <c r="H27" s="277">
        <v>42.545999999999999</v>
      </c>
      <c r="I27" s="277">
        <v>28.888999999999999</v>
      </c>
      <c r="J27" s="277">
        <v>160.608</v>
      </c>
      <c r="K27" s="6"/>
      <c r="L27" s="6"/>
      <c r="M27" s="6"/>
      <c r="N27" s="7"/>
      <c r="O27" s="6"/>
      <c r="P27" s="6"/>
      <c r="Q27" s="7"/>
      <c r="R27" s="7"/>
      <c r="S27" s="6"/>
      <c r="T27" s="7"/>
      <c r="U27" s="6"/>
      <c r="V27" s="6"/>
      <c r="W27" s="6"/>
      <c r="X27" s="6"/>
      <c r="Y27" s="6"/>
      <c r="Z27" s="6"/>
      <c r="AA27" s="6"/>
    </row>
    <row r="28" spans="1:27" x14ac:dyDescent="0.25">
      <c r="B28" s="306" t="s">
        <v>325</v>
      </c>
      <c r="C28" s="307">
        <v>0.25779257032968006</v>
      </c>
      <c r="D28" s="307">
        <v>0.25190009912719707</v>
      </c>
      <c r="E28" s="308">
        <v>-1.7</v>
      </c>
      <c r="F28" s="308">
        <v>-0.1</v>
      </c>
      <c r="G28" s="308">
        <v>-1.5</v>
      </c>
      <c r="H28" s="307">
        <v>0.27446276238733036</v>
      </c>
      <c r="I28" s="307">
        <v>0.25856062207666625</v>
      </c>
      <c r="J28" s="307">
        <v>0.26684544964768719</v>
      </c>
      <c r="K28" s="6"/>
      <c r="L28" s="6"/>
      <c r="M28" s="6"/>
      <c r="N28" s="7"/>
      <c r="O28" s="6"/>
      <c r="P28" s="6"/>
      <c r="Q28" s="7"/>
      <c r="R28" s="7"/>
      <c r="S28" s="6"/>
      <c r="T28" s="7"/>
      <c r="U28" s="6"/>
      <c r="V28" s="6"/>
      <c r="W28" s="6"/>
      <c r="X28" s="6"/>
      <c r="Y28" s="6"/>
      <c r="Z28" s="6"/>
      <c r="AA28" s="6"/>
    </row>
    <row r="29" spans="1:27" x14ac:dyDescent="0.25">
      <c r="B29" s="299" t="s">
        <v>115</v>
      </c>
      <c r="C29" s="300">
        <v>1054.4949834746865</v>
      </c>
      <c r="D29" s="300">
        <v>1012.8263811838298</v>
      </c>
      <c r="E29" s="297">
        <v>9.1544320257593848E-2</v>
      </c>
      <c r="F29" s="297">
        <v>1.3972239557215049E-2</v>
      </c>
      <c r="G29" s="297">
        <v>7.0157505657522989E-2</v>
      </c>
      <c r="H29" s="300">
        <v>966.0578722317349</v>
      </c>
      <c r="I29" s="300">
        <v>1039.9643524118244</v>
      </c>
      <c r="J29" s="300">
        <v>946.42739580799548</v>
      </c>
      <c r="K29" s="6"/>
      <c r="L29" s="6"/>
      <c r="M29" s="6"/>
      <c r="N29" s="7"/>
      <c r="O29" s="6"/>
      <c r="P29" s="6"/>
      <c r="Q29" s="7"/>
      <c r="R29" s="7"/>
      <c r="S29" s="6"/>
      <c r="T29" s="7"/>
      <c r="U29" s="6"/>
      <c r="V29" s="6"/>
      <c r="W29" s="6"/>
      <c r="X29" s="6"/>
      <c r="Y29" s="6"/>
      <c r="Z29" s="6"/>
      <c r="AA29" s="6"/>
    </row>
    <row r="30" spans="1:27" x14ac:dyDescent="0.25">
      <c r="B30" s="284" t="s">
        <v>178</v>
      </c>
      <c r="C30" s="277">
        <v>1136.0369287059573</v>
      </c>
      <c r="D30" s="277">
        <v>1171.1360719027427</v>
      </c>
      <c r="E30" s="278">
        <v>-2.0139905075695297E-2</v>
      </c>
      <c r="F30" s="278">
        <v>-3.3779480787022864E-2</v>
      </c>
      <c r="G30" s="278">
        <v>1.8836262326372033E-2</v>
      </c>
      <c r="H30" s="277">
        <v>1159.3868702181585</v>
      </c>
      <c r="I30" s="277">
        <v>1175.7532634799579</v>
      </c>
      <c r="J30" s="277">
        <v>1149.4840880796833</v>
      </c>
      <c r="L30" s="6"/>
      <c r="M30" s="6"/>
      <c r="N30" s="7"/>
      <c r="O30" s="6"/>
      <c r="P30" s="6"/>
      <c r="Q30" s="7"/>
      <c r="R30" s="7"/>
      <c r="S30" s="6"/>
      <c r="T30" s="7"/>
      <c r="U30" s="6"/>
      <c r="V30" s="6"/>
      <c r="W30" s="6"/>
      <c r="X30" s="6"/>
      <c r="Y30" s="6"/>
      <c r="Z30" s="6"/>
      <c r="AA30" s="6"/>
    </row>
    <row r="31" spans="1:27" x14ac:dyDescent="0.25">
      <c r="B31" s="309" t="s">
        <v>179</v>
      </c>
      <c r="C31" s="293">
        <v>229.89516481117658</v>
      </c>
      <c r="D31" s="293">
        <v>201.97059722189579</v>
      </c>
      <c r="E31" s="294">
        <v>0.15686947240328442</v>
      </c>
      <c r="F31" s="294">
        <v>0.12564399747227095</v>
      </c>
      <c r="G31" s="294">
        <v>3.1682125483398327E-2</v>
      </c>
      <c r="H31" s="293">
        <v>198.72178348140835</v>
      </c>
      <c r="I31" s="293">
        <v>204.23434525251827</v>
      </c>
      <c r="J31" s="293">
        <v>195.76824317593147</v>
      </c>
      <c r="L31" s="6"/>
      <c r="M31" s="6"/>
      <c r="N31" s="7"/>
      <c r="O31" s="6"/>
      <c r="P31" s="6"/>
      <c r="Q31" s="7"/>
      <c r="R31" s="7"/>
      <c r="S31" s="6"/>
      <c r="T31" s="7"/>
      <c r="U31" s="6"/>
      <c r="V31" s="6"/>
      <c r="W31" s="6"/>
      <c r="X31" s="6"/>
      <c r="Y31" s="6"/>
      <c r="Z31" s="6"/>
      <c r="AA31" s="6"/>
    </row>
    <row r="32" spans="1:27" x14ac:dyDescent="0.25">
      <c r="B32" s="295"/>
      <c r="C32" s="295"/>
      <c r="D32" s="295"/>
      <c r="E32" s="441"/>
      <c r="F32" s="441"/>
      <c r="G32" s="441"/>
      <c r="H32" s="295"/>
      <c r="I32" s="295"/>
      <c r="J32" s="295"/>
      <c r="K32" s="6"/>
      <c r="L32" s="6"/>
      <c r="M32" s="6"/>
      <c r="N32" s="7"/>
      <c r="O32" s="6"/>
      <c r="P32" s="6"/>
      <c r="Q32" s="7"/>
      <c r="R32" s="7"/>
      <c r="S32" s="6"/>
      <c r="T32" s="7"/>
      <c r="U32" s="6"/>
      <c r="V32" s="6"/>
      <c r="W32" s="6"/>
      <c r="X32" s="6"/>
      <c r="Y32" s="6"/>
      <c r="Z32" s="6"/>
      <c r="AA32" s="6"/>
    </row>
    <row r="33" spans="2:38" ht="12.75" customHeight="1" x14ac:dyDescent="0.25">
      <c r="E33" s="503" t="s">
        <v>134</v>
      </c>
      <c r="F33" s="503"/>
      <c r="G33" s="503"/>
      <c r="U33" s="6"/>
      <c r="V33" s="6"/>
      <c r="W33" s="6"/>
      <c r="X33" s="6"/>
      <c r="Y33" s="6"/>
      <c r="Z33" s="6"/>
      <c r="AA33" s="6"/>
      <c r="AB33" s="6"/>
      <c r="AC33" s="6"/>
      <c r="AD33" s="6"/>
      <c r="AE33" s="6"/>
      <c r="AF33" s="6"/>
      <c r="AG33" s="6"/>
      <c r="AH33" s="6"/>
      <c r="AI33" s="6"/>
      <c r="AJ33" s="6"/>
      <c r="AK33" s="6"/>
      <c r="AL33" s="6"/>
    </row>
    <row r="34" spans="2:38" ht="12.75" customHeight="1" x14ac:dyDescent="0.25">
      <c r="B34" s="17" t="s">
        <v>264</v>
      </c>
      <c r="C34" s="270" t="s">
        <v>281</v>
      </c>
      <c r="D34" s="271">
        <v>2018</v>
      </c>
      <c r="E34" s="502" t="s">
        <v>213</v>
      </c>
      <c r="F34" s="502" t="s">
        <v>268</v>
      </c>
      <c r="G34" s="272">
        <v>2017</v>
      </c>
      <c r="H34" s="270" t="s">
        <v>213</v>
      </c>
      <c r="I34" s="270" t="s">
        <v>268</v>
      </c>
      <c r="J34" s="271">
        <v>2017</v>
      </c>
      <c r="U34" s="6"/>
      <c r="V34" s="6"/>
      <c r="W34" s="6"/>
      <c r="X34" s="6"/>
      <c r="Y34" s="6"/>
      <c r="Z34" s="6"/>
      <c r="AA34" s="6"/>
      <c r="AB34" s="6"/>
      <c r="AC34" s="6"/>
      <c r="AD34" s="6"/>
      <c r="AE34" s="6"/>
      <c r="AF34" s="6"/>
      <c r="AG34" s="6"/>
      <c r="AH34" s="6"/>
      <c r="AI34" s="6"/>
      <c r="AJ34" s="6"/>
      <c r="AK34" s="6"/>
      <c r="AL34" s="6"/>
    </row>
    <row r="35" spans="2:38" ht="12.75" customHeight="1" x14ac:dyDescent="0.25">
      <c r="B35" s="14" t="s">
        <v>265</v>
      </c>
      <c r="C35" s="300">
        <v>391.68440824000004</v>
      </c>
      <c r="D35" s="300">
        <v>1347.8111854399999</v>
      </c>
      <c r="E35" s="310">
        <v>0.15010090587780023</v>
      </c>
      <c r="F35" s="310">
        <v>7.0791895399644034E-2</v>
      </c>
      <c r="G35" s="310">
        <v>0.19392623604640624</v>
      </c>
      <c r="H35" s="300">
        <v>340.56525496</v>
      </c>
      <c r="I35" s="300">
        <v>365.78947778999998</v>
      </c>
      <c r="J35" s="300">
        <v>1128.8898298300001</v>
      </c>
      <c r="U35" s="6"/>
      <c r="V35" s="6"/>
      <c r="W35" s="6"/>
      <c r="X35" s="6"/>
      <c r="Y35" s="6"/>
      <c r="Z35" s="6"/>
      <c r="AA35" s="6"/>
      <c r="AB35" s="6"/>
      <c r="AC35" s="6"/>
      <c r="AD35" s="6"/>
      <c r="AE35" s="6"/>
      <c r="AF35" s="6"/>
      <c r="AG35" s="6"/>
      <c r="AH35" s="6"/>
      <c r="AI35" s="6"/>
      <c r="AJ35" s="6"/>
      <c r="AK35" s="6"/>
      <c r="AL35" s="6"/>
    </row>
    <row r="36" spans="2:38" ht="12.75" customHeight="1" x14ac:dyDescent="0.25">
      <c r="B36" s="15" t="s">
        <v>130</v>
      </c>
      <c r="C36" s="291">
        <v>-65.409641249999993</v>
      </c>
      <c r="D36" s="291">
        <v>-247.00449511999977</v>
      </c>
      <c r="E36" s="278">
        <v>-4.9821272976949826E-3</v>
      </c>
      <c r="F36" s="278">
        <v>-6.1672335024338665E-2</v>
      </c>
      <c r="G36" s="278">
        <v>0.11864386995230891</v>
      </c>
      <c r="H36" s="291">
        <v>-65.737152109999954</v>
      </c>
      <c r="I36" s="291">
        <v>-69.708742150000035</v>
      </c>
      <c r="J36" s="291">
        <v>-220.80708772000003</v>
      </c>
      <c r="U36" s="6"/>
      <c r="V36" s="6"/>
      <c r="W36" s="6"/>
      <c r="X36" s="6"/>
      <c r="Y36" s="6"/>
      <c r="Z36" s="6"/>
      <c r="AA36" s="6"/>
      <c r="AB36" s="6"/>
      <c r="AC36" s="6"/>
      <c r="AD36" s="6"/>
      <c r="AE36" s="6"/>
      <c r="AF36" s="6"/>
      <c r="AG36" s="6"/>
      <c r="AH36" s="6"/>
      <c r="AI36" s="6"/>
      <c r="AJ36" s="6"/>
      <c r="AK36" s="6"/>
      <c r="AL36" s="6"/>
    </row>
    <row r="37" spans="2:38" s="17" customFormat="1" ht="12.75" customHeight="1" x14ac:dyDescent="0.25">
      <c r="B37" s="16" t="s">
        <v>9</v>
      </c>
      <c r="C37" s="300">
        <v>326.27476699000005</v>
      </c>
      <c r="D37" s="300">
        <v>1100.8066903200001</v>
      </c>
      <c r="E37" s="310">
        <v>0.18719579113814055</v>
      </c>
      <c r="F37" s="310">
        <v>0.10197904731874408</v>
      </c>
      <c r="G37" s="310">
        <v>0.21223170452748752</v>
      </c>
      <c r="H37" s="300">
        <v>274.82810285000005</v>
      </c>
      <c r="I37" s="300">
        <v>296.08073563999994</v>
      </c>
      <c r="J37" s="300">
        <v>908.08274211000003</v>
      </c>
      <c r="T37" s="18"/>
      <c r="U37" s="311"/>
      <c r="V37" s="311"/>
      <c r="W37" s="311"/>
      <c r="X37" s="311"/>
      <c r="Y37" s="311"/>
      <c r="Z37" s="311"/>
      <c r="AA37" s="311"/>
      <c r="AB37" s="311"/>
      <c r="AC37" s="311"/>
      <c r="AD37" s="311"/>
      <c r="AE37" s="311"/>
      <c r="AF37" s="311"/>
      <c r="AG37" s="311"/>
      <c r="AH37" s="311"/>
      <c r="AI37" s="311"/>
      <c r="AJ37" s="311"/>
      <c r="AK37" s="311"/>
      <c r="AL37" s="311"/>
    </row>
    <row r="38" spans="2:38" ht="12.75" customHeight="1" x14ac:dyDescent="0.25">
      <c r="B38" s="19" t="s">
        <v>117</v>
      </c>
      <c r="C38" s="291">
        <v>-244.81644083999998</v>
      </c>
      <c r="D38" s="291">
        <v>-858.52486369000007</v>
      </c>
      <c r="E38" s="278">
        <v>0.30699529416651439</v>
      </c>
      <c r="F38" s="278">
        <v>6.4203251003686512E-2</v>
      </c>
      <c r="G38" s="278">
        <v>0.22855955531682004</v>
      </c>
      <c r="H38" s="291">
        <v>-187.31241186</v>
      </c>
      <c r="I38" s="291">
        <v>-230.04669513000005</v>
      </c>
      <c r="J38" s="291">
        <v>-698.80606110999997</v>
      </c>
      <c r="U38" s="6"/>
      <c r="V38" s="6"/>
      <c r="W38" s="6"/>
      <c r="X38" s="6"/>
      <c r="Y38" s="6"/>
      <c r="Z38" s="6"/>
      <c r="AA38" s="6"/>
      <c r="AB38" s="6"/>
      <c r="AC38" s="6"/>
      <c r="AD38" s="6"/>
      <c r="AE38" s="6"/>
      <c r="AF38" s="6"/>
      <c r="AG38" s="6"/>
      <c r="AH38" s="6"/>
      <c r="AI38" s="6"/>
      <c r="AJ38" s="6"/>
      <c r="AK38" s="6"/>
      <c r="AL38" s="6"/>
    </row>
    <row r="39" spans="2:38" ht="12.75" customHeight="1" x14ac:dyDescent="0.25">
      <c r="B39" s="16" t="s">
        <v>2</v>
      </c>
      <c r="C39" s="300">
        <v>81.458326150000062</v>
      </c>
      <c r="D39" s="300">
        <v>242.28182663000007</v>
      </c>
      <c r="E39" s="310">
        <v>-6.9214614790530926E-2</v>
      </c>
      <c r="F39" s="310">
        <v>0.23358082469093167</v>
      </c>
      <c r="G39" s="310">
        <v>0.15771057469131033</v>
      </c>
      <c r="H39" s="300">
        <v>87.515690990000053</v>
      </c>
      <c r="I39" s="300">
        <v>66.034040509999897</v>
      </c>
      <c r="J39" s="300">
        <v>209.27668100000005</v>
      </c>
      <c r="U39" s="6"/>
      <c r="V39" s="6"/>
      <c r="W39" s="6"/>
      <c r="X39" s="6"/>
      <c r="Y39" s="6"/>
      <c r="Z39" s="6"/>
      <c r="AA39" s="6"/>
      <c r="AB39" s="6"/>
      <c r="AC39" s="6"/>
      <c r="AD39" s="6"/>
      <c r="AE39" s="6"/>
      <c r="AF39" s="6"/>
      <c r="AG39" s="6"/>
      <c r="AH39" s="6"/>
      <c r="AI39" s="6"/>
      <c r="AJ39" s="6"/>
      <c r="AK39" s="6"/>
      <c r="AL39" s="6"/>
    </row>
    <row r="40" spans="2:38" ht="12.75" customHeight="1" x14ac:dyDescent="0.25">
      <c r="B40" s="20" t="s">
        <v>146</v>
      </c>
      <c r="C40" s="312">
        <v>0.24966174032237273</v>
      </c>
      <c r="D40" s="312">
        <v>0.22009479844237656</v>
      </c>
      <c r="E40" s="283">
        <v>-6.8776185357177306</v>
      </c>
      <c r="F40" s="283">
        <v>2.663459751531863</v>
      </c>
      <c r="G40" s="283">
        <v>-1.0365126953551129</v>
      </c>
      <c r="H40" s="312">
        <v>0.31843792567955004</v>
      </c>
      <c r="I40" s="312">
        <v>0.2230271428070541</v>
      </c>
      <c r="J40" s="312">
        <v>0.23045992539592769</v>
      </c>
      <c r="U40" s="6"/>
      <c r="V40" s="6"/>
      <c r="W40" s="6"/>
      <c r="X40" s="6"/>
      <c r="Y40" s="6"/>
      <c r="Z40" s="6"/>
      <c r="AA40" s="6"/>
      <c r="AB40" s="6"/>
      <c r="AC40" s="6"/>
      <c r="AD40" s="6"/>
      <c r="AE40" s="6"/>
      <c r="AF40" s="6"/>
      <c r="AG40" s="6"/>
      <c r="AH40" s="6"/>
      <c r="AI40" s="6"/>
      <c r="AJ40" s="6"/>
      <c r="AK40" s="6"/>
      <c r="AL40" s="6"/>
    </row>
    <row r="41" spans="2:38" ht="12.75" customHeight="1" x14ac:dyDescent="0.25">
      <c r="B41" s="21" t="s">
        <v>45</v>
      </c>
      <c r="C41" s="291">
        <v>-33.82509306</v>
      </c>
      <c r="D41" s="291">
        <v>-98.465104909999994</v>
      </c>
      <c r="E41" s="278">
        <v>7.7587821052040207E-2</v>
      </c>
      <c r="F41" s="278">
        <v>0.63329362170484016</v>
      </c>
      <c r="G41" s="278">
        <v>-4.1772048990722177E-2</v>
      </c>
      <c r="H41" s="291">
        <v>-31.389639340000002</v>
      </c>
      <c r="I41" s="291">
        <v>-20.70974417</v>
      </c>
      <c r="J41" s="291">
        <v>-102.75749606999997</v>
      </c>
      <c r="U41" s="6"/>
      <c r="V41" s="6"/>
      <c r="W41" s="6"/>
      <c r="X41" s="6"/>
      <c r="Y41" s="6"/>
      <c r="Z41" s="6"/>
      <c r="AA41" s="6"/>
      <c r="AB41" s="6"/>
      <c r="AC41" s="6"/>
      <c r="AD41" s="6"/>
      <c r="AE41" s="6"/>
      <c r="AF41" s="6"/>
      <c r="AG41" s="6"/>
      <c r="AH41" s="6"/>
      <c r="AI41" s="6"/>
      <c r="AJ41" s="6"/>
      <c r="AK41" s="6"/>
      <c r="AL41" s="6"/>
    </row>
    <row r="42" spans="2:38" ht="12.75" customHeight="1" x14ac:dyDescent="0.25">
      <c r="B42" s="16" t="s">
        <v>4</v>
      </c>
      <c r="C42" s="300">
        <v>47.633233090000061</v>
      </c>
      <c r="D42" s="300">
        <v>143.81672172000009</v>
      </c>
      <c r="E42" s="310">
        <v>-0.15131687176145736</v>
      </c>
      <c r="F42" s="310">
        <v>5.0942583480605874E-2</v>
      </c>
      <c r="G42" s="310">
        <v>0.35014853722839101</v>
      </c>
      <c r="H42" s="300">
        <v>56.126051650000051</v>
      </c>
      <c r="I42" s="300">
        <v>45.324296339999897</v>
      </c>
      <c r="J42" s="300">
        <v>106.51918493000008</v>
      </c>
      <c r="U42" s="6"/>
      <c r="V42" s="6"/>
      <c r="W42" s="6"/>
      <c r="X42" s="6"/>
      <c r="Y42" s="6"/>
      <c r="Z42" s="6"/>
      <c r="AA42" s="6"/>
      <c r="AB42" s="6"/>
      <c r="AC42" s="6"/>
      <c r="AD42" s="6"/>
      <c r="AE42" s="6"/>
      <c r="AF42" s="6"/>
      <c r="AG42" s="6"/>
      <c r="AH42" s="6"/>
      <c r="AI42" s="6"/>
      <c r="AJ42" s="6"/>
      <c r="AK42" s="6"/>
      <c r="AL42" s="6"/>
    </row>
    <row r="43" spans="2:38" ht="12.75" customHeight="1" thickBot="1" x14ac:dyDescent="0.3">
      <c r="B43" s="22" t="s">
        <v>319</v>
      </c>
      <c r="C43" s="313">
        <v>0.14599116422466088</v>
      </c>
      <c r="D43" s="313">
        <v>0.13064666392806273</v>
      </c>
      <c r="E43" s="314">
        <v>-5.8231224490198468</v>
      </c>
      <c r="F43" s="314">
        <v>-0.70897048904071669</v>
      </c>
      <c r="G43" s="314">
        <v>1.3345475401459348</v>
      </c>
      <c r="H43" s="312">
        <v>0.20422238871485934</v>
      </c>
      <c r="I43" s="312">
        <v>0.15308086911506805</v>
      </c>
      <c r="J43" s="312">
        <v>0.11730118852660339</v>
      </c>
      <c r="U43" s="6"/>
      <c r="V43" s="6"/>
      <c r="W43" s="6"/>
      <c r="X43" s="6"/>
      <c r="Y43" s="6"/>
      <c r="Z43" s="6"/>
      <c r="AA43" s="6"/>
      <c r="AB43" s="6"/>
      <c r="AC43" s="6"/>
      <c r="AD43" s="6"/>
      <c r="AE43" s="6"/>
      <c r="AF43" s="6"/>
      <c r="AG43" s="6"/>
      <c r="AH43" s="6"/>
      <c r="AI43" s="6"/>
      <c r="AJ43" s="6"/>
      <c r="AK43" s="6"/>
      <c r="AL43" s="6"/>
    </row>
    <row r="44" spans="2:38" ht="12.75" customHeight="1" x14ac:dyDescent="0.25">
      <c r="B44" s="23" t="s">
        <v>200</v>
      </c>
      <c r="C44" s="315">
        <v>3.9305324799999997</v>
      </c>
      <c r="D44" s="315">
        <v>18.01258726</v>
      </c>
      <c r="E44" s="316">
        <v>3.3045739157830267E-2</v>
      </c>
      <c r="F44" s="316">
        <v>-3.6520035509991944E-2</v>
      </c>
      <c r="G44" s="317">
        <v>0.24952300171739927</v>
      </c>
      <c r="H44" s="291">
        <v>3.8048000499999999</v>
      </c>
      <c r="I44" s="291">
        <v>4.07951657</v>
      </c>
      <c r="J44" s="291">
        <v>14.415570769999999</v>
      </c>
      <c r="U44" s="6"/>
      <c r="V44" s="6"/>
      <c r="W44" s="6"/>
      <c r="X44" s="6"/>
      <c r="Y44" s="6"/>
      <c r="Z44" s="6"/>
      <c r="AA44" s="6"/>
      <c r="AB44" s="6"/>
      <c r="AC44" s="6"/>
      <c r="AD44" s="6"/>
      <c r="AE44" s="6"/>
      <c r="AF44" s="6"/>
      <c r="AG44" s="6"/>
      <c r="AH44" s="6"/>
      <c r="AI44" s="6"/>
      <c r="AJ44" s="6"/>
      <c r="AK44" s="6"/>
      <c r="AL44" s="6"/>
    </row>
    <row r="45" spans="2:38" ht="12.75" customHeight="1" x14ac:dyDescent="0.25">
      <c r="B45" s="24" t="s">
        <v>8</v>
      </c>
      <c r="C45" s="300">
        <v>51.563765570000058</v>
      </c>
      <c r="D45" s="300">
        <v>161.82930898000009</v>
      </c>
      <c r="E45" s="310">
        <v>-0.13961233476012791</v>
      </c>
      <c r="F45" s="310">
        <v>4.3720363526090544E-2</v>
      </c>
      <c r="G45" s="318">
        <v>0.33815385034097334</v>
      </c>
      <c r="H45" s="300">
        <v>59.930851700000048</v>
      </c>
      <c r="I45" s="300">
        <v>49.4038129099999</v>
      </c>
      <c r="J45" s="300">
        <v>120.93475570000008</v>
      </c>
      <c r="U45" s="6"/>
      <c r="V45" s="6"/>
      <c r="W45" s="6"/>
      <c r="X45" s="6"/>
      <c r="Y45" s="6"/>
      <c r="Z45" s="6"/>
      <c r="AA45" s="6"/>
      <c r="AB45" s="6"/>
      <c r="AC45" s="6"/>
      <c r="AD45" s="6"/>
      <c r="AE45" s="6"/>
      <c r="AF45" s="6"/>
      <c r="AG45" s="6"/>
      <c r="AH45" s="6"/>
      <c r="AI45" s="6"/>
      <c r="AJ45" s="6"/>
      <c r="AK45" s="6"/>
      <c r="AL45" s="6"/>
    </row>
    <row r="46" spans="2:38" ht="12.75" customHeight="1" x14ac:dyDescent="0.25">
      <c r="B46" s="25" t="s">
        <v>271</v>
      </c>
      <c r="C46" s="291">
        <v>10.394332398471501</v>
      </c>
      <c r="D46" s="291">
        <v>10.394332398471501</v>
      </c>
      <c r="E46" s="278" t="s">
        <v>187</v>
      </c>
      <c r="F46" s="278" t="s">
        <v>187</v>
      </c>
      <c r="G46" s="319">
        <v>-1</v>
      </c>
      <c r="H46" s="291">
        <v>-19.115629549999952</v>
      </c>
      <c r="I46" s="291">
        <v>0</v>
      </c>
      <c r="J46" s="291">
        <v>-2.7506295499999514</v>
      </c>
      <c r="K46" s="291"/>
      <c r="U46" s="6"/>
      <c r="V46" s="6"/>
      <c r="W46" s="6"/>
      <c r="X46" s="6"/>
      <c r="Y46" s="6"/>
      <c r="Z46" s="6"/>
      <c r="AA46" s="6"/>
      <c r="AB46" s="6"/>
      <c r="AC46" s="6"/>
      <c r="AD46" s="6"/>
      <c r="AE46" s="6"/>
      <c r="AF46" s="6"/>
      <c r="AG46" s="6"/>
      <c r="AH46" s="6"/>
      <c r="AI46" s="6"/>
      <c r="AJ46" s="6"/>
      <c r="AK46" s="6"/>
      <c r="AL46" s="6"/>
    </row>
    <row r="47" spans="2:38" ht="12.75" customHeight="1" x14ac:dyDescent="0.25">
      <c r="B47" s="24" t="s">
        <v>82</v>
      </c>
      <c r="C47" s="300">
        <v>61.958097968471563</v>
      </c>
      <c r="D47" s="300">
        <v>172.2236413784716</v>
      </c>
      <c r="E47" s="310">
        <v>0.51801447363851771</v>
      </c>
      <c r="F47" s="310">
        <v>0.2541157112982777</v>
      </c>
      <c r="G47" s="318">
        <v>0.45724850696009844</v>
      </c>
      <c r="H47" s="300">
        <v>40.815222150000096</v>
      </c>
      <c r="I47" s="300">
        <v>49.4038129099999</v>
      </c>
      <c r="J47" s="300">
        <v>118.18412615000013</v>
      </c>
      <c r="U47" s="6"/>
      <c r="V47" s="6"/>
      <c r="W47" s="6"/>
      <c r="X47" s="6"/>
      <c r="Y47" s="6"/>
      <c r="Z47" s="6"/>
      <c r="AA47" s="6"/>
      <c r="AB47" s="6"/>
      <c r="AC47" s="6"/>
      <c r="AD47" s="6"/>
      <c r="AE47" s="6"/>
      <c r="AF47" s="6"/>
      <c r="AG47" s="6"/>
      <c r="AH47" s="6"/>
      <c r="AI47" s="6"/>
      <c r="AJ47" s="6"/>
      <c r="AK47" s="6"/>
      <c r="AL47" s="6"/>
    </row>
    <row r="48" spans="2:38" ht="12.75" customHeight="1" thickBot="1" x14ac:dyDescent="0.3">
      <c r="B48" s="26" t="s">
        <v>266</v>
      </c>
      <c r="C48" s="320">
        <v>0.18989546307873237</v>
      </c>
      <c r="D48" s="320">
        <v>0.15645221172157564</v>
      </c>
      <c r="E48" s="321">
        <v>4.1383641591987015</v>
      </c>
      <c r="F48" s="321">
        <v>2.3036201522218134</v>
      </c>
      <c r="G48" s="322">
        <v>2.6305342202405795</v>
      </c>
      <c r="H48" s="323">
        <v>0.14851182148674535</v>
      </c>
      <c r="I48" s="323">
        <v>0.16685926155651423</v>
      </c>
      <c r="J48" s="323">
        <v>0.13014686951916984</v>
      </c>
      <c r="U48" s="6"/>
      <c r="V48" s="6"/>
      <c r="W48" s="6"/>
      <c r="X48" s="6"/>
      <c r="Y48" s="6"/>
      <c r="Z48" s="6"/>
      <c r="AA48" s="6"/>
      <c r="AB48" s="6"/>
      <c r="AC48" s="6"/>
      <c r="AD48" s="6"/>
      <c r="AE48" s="6"/>
      <c r="AF48" s="6"/>
      <c r="AG48" s="6"/>
      <c r="AH48" s="6"/>
      <c r="AI48" s="6"/>
      <c r="AJ48" s="6"/>
      <c r="AK48" s="6"/>
      <c r="AL48" s="6"/>
    </row>
    <row r="49" spans="2:38" x14ac:dyDescent="0.25">
      <c r="B49" s="295"/>
      <c r="C49" s="295"/>
      <c r="D49" s="295"/>
      <c r="E49" s="441"/>
      <c r="F49" s="441"/>
      <c r="G49" s="441"/>
      <c r="H49" s="295"/>
      <c r="I49" s="295"/>
      <c r="J49" s="295"/>
      <c r="K49" s="6"/>
      <c r="L49" s="6"/>
      <c r="M49" s="6"/>
      <c r="N49" s="7"/>
      <c r="O49" s="6"/>
      <c r="P49" s="6"/>
      <c r="Q49" s="7"/>
      <c r="R49" s="7"/>
      <c r="S49" s="6"/>
      <c r="T49" s="7"/>
      <c r="U49" s="6"/>
      <c r="V49" s="6"/>
      <c r="W49" s="6"/>
      <c r="X49" s="6"/>
      <c r="Y49" s="6"/>
      <c r="Z49" s="6"/>
      <c r="AA49" s="6"/>
    </row>
    <row r="50" spans="2:38" ht="12.75" customHeight="1" x14ac:dyDescent="0.25">
      <c r="E50" s="503" t="s">
        <v>134</v>
      </c>
      <c r="F50" s="503"/>
      <c r="G50" s="503"/>
      <c r="U50" s="6"/>
      <c r="V50" s="6"/>
      <c r="W50" s="6"/>
      <c r="X50" s="6"/>
      <c r="Y50" s="6"/>
      <c r="Z50" s="6"/>
      <c r="AA50" s="6"/>
      <c r="AB50" s="6"/>
      <c r="AC50" s="6"/>
      <c r="AD50" s="6"/>
      <c r="AE50" s="6"/>
      <c r="AF50" s="6"/>
      <c r="AG50" s="6"/>
      <c r="AH50" s="6"/>
      <c r="AI50" s="6"/>
      <c r="AJ50" s="6"/>
      <c r="AK50" s="6"/>
      <c r="AL50" s="6"/>
    </row>
    <row r="51" spans="2:38" ht="12.75" customHeight="1" x14ac:dyDescent="0.25">
      <c r="B51" s="17" t="s">
        <v>375</v>
      </c>
      <c r="C51" s="270" t="s">
        <v>281</v>
      </c>
      <c r="D51" s="271">
        <v>2018</v>
      </c>
      <c r="E51" s="502" t="s">
        <v>213</v>
      </c>
      <c r="F51" s="502" t="s">
        <v>268</v>
      </c>
      <c r="G51" s="272">
        <v>2017</v>
      </c>
      <c r="H51" s="270" t="s">
        <v>213</v>
      </c>
      <c r="I51" s="270" t="s">
        <v>268</v>
      </c>
      <c r="J51" s="271">
        <v>2017</v>
      </c>
      <c r="U51" s="6"/>
      <c r="V51" s="6"/>
      <c r="W51" s="6"/>
      <c r="X51" s="6"/>
      <c r="Y51" s="6"/>
      <c r="Z51" s="6"/>
      <c r="AA51" s="6"/>
      <c r="AB51" s="6"/>
      <c r="AC51" s="6"/>
      <c r="AD51" s="6"/>
      <c r="AE51" s="6"/>
      <c r="AF51" s="6"/>
      <c r="AG51" s="6"/>
      <c r="AH51" s="6"/>
      <c r="AI51" s="6"/>
      <c r="AJ51" s="6"/>
      <c r="AK51" s="6"/>
      <c r="AL51" s="6"/>
    </row>
    <row r="52" spans="2:38" ht="12.75" customHeight="1" x14ac:dyDescent="0.25">
      <c r="B52" s="14" t="s">
        <v>265</v>
      </c>
      <c r="C52" s="300">
        <v>391.68440824000004</v>
      </c>
      <c r="D52" s="300">
        <v>1347.8111854399999</v>
      </c>
      <c r="E52" s="310">
        <v>0.15010090587780023</v>
      </c>
      <c r="F52" s="310">
        <v>7.0791895399644034E-2</v>
      </c>
      <c r="G52" s="310">
        <v>0.19392623604640624</v>
      </c>
      <c r="H52" s="300">
        <v>340.56525496</v>
      </c>
      <c r="I52" s="300">
        <v>365.78947778999998</v>
      </c>
      <c r="J52" s="300">
        <v>1128.8898298300001</v>
      </c>
      <c r="U52" s="6"/>
      <c r="V52" s="6"/>
      <c r="W52" s="6"/>
      <c r="X52" s="6"/>
      <c r="Y52" s="6"/>
      <c r="Z52" s="6"/>
      <c r="AA52" s="6"/>
      <c r="AB52" s="6"/>
      <c r="AC52" s="6"/>
      <c r="AD52" s="6"/>
      <c r="AE52" s="6"/>
      <c r="AF52" s="6"/>
      <c r="AG52" s="6"/>
      <c r="AH52" s="6"/>
      <c r="AI52" s="6"/>
      <c r="AJ52" s="6"/>
      <c r="AK52" s="6"/>
      <c r="AL52" s="6"/>
    </row>
    <row r="53" spans="2:38" ht="12.75" customHeight="1" x14ac:dyDescent="0.25">
      <c r="B53" s="15" t="s">
        <v>130</v>
      </c>
      <c r="C53" s="291">
        <v>-73.481706595656988</v>
      </c>
      <c r="D53" s="291">
        <v>-251.11016272152827</v>
      </c>
      <c r="E53" s="278">
        <v>0.11781092178586983</v>
      </c>
      <c r="F53" s="278">
        <v>5.4124695544473411E-2</v>
      </c>
      <c r="G53" s="278">
        <v>0.13723778214925253</v>
      </c>
      <c r="H53" s="291">
        <v>-65.737152109999954</v>
      </c>
      <c r="I53" s="291">
        <v>-69.708742150000035</v>
      </c>
      <c r="J53" s="291">
        <v>-220.80708772000003</v>
      </c>
      <c r="U53" s="6"/>
      <c r="V53" s="6"/>
      <c r="W53" s="6"/>
      <c r="X53" s="6"/>
      <c r="Y53" s="6"/>
      <c r="Z53" s="6"/>
      <c r="AA53" s="6"/>
      <c r="AB53" s="6"/>
      <c r="AC53" s="6"/>
      <c r="AD53" s="6"/>
      <c r="AE53" s="6"/>
      <c r="AF53" s="6"/>
      <c r="AG53" s="6"/>
      <c r="AH53" s="6"/>
      <c r="AI53" s="6"/>
      <c r="AJ53" s="6"/>
      <c r="AK53" s="6"/>
      <c r="AL53" s="6"/>
    </row>
    <row r="54" spans="2:38" s="17" customFormat="1" ht="12.75" customHeight="1" x14ac:dyDescent="0.25">
      <c r="B54" s="16" t="s">
        <v>9</v>
      </c>
      <c r="C54" s="300">
        <v>318.20270164434305</v>
      </c>
      <c r="D54" s="300">
        <v>1096.7010227184717</v>
      </c>
      <c r="E54" s="310">
        <v>0.15782446680140527</v>
      </c>
      <c r="F54" s="310">
        <v>7.4715992435390621E-2</v>
      </c>
      <c r="G54" s="310">
        <v>0.20771045617517481</v>
      </c>
      <c r="H54" s="300">
        <v>274.82810285000005</v>
      </c>
      <c r="I54" s="300">
        <v>296.08073563999994</v>
      </c>
      <c r="J54" s="300">
        <v>908.08274211000003</v>
      </c>
      <c r="T54" s="18"/>
      <c r="U54" s="311"/>
      <c r="V54" s="311"/>
      <c r="W54" s="311"/>
      <c r="X54" s="311"/>
      <c r="Y54" s="311"/>
      <c r="Z54" s="311"/>
      <c r="AA54" s="311"/>
      <c r="AB54" s="311"/>
      <c r="AC54" s="311"/>
      <c r="AD54" s="311"/>
      <c r="AE54" s="311"/>
      <c r="AF54" s="311"/>
      <c r="AG54" s="311"/>
      <c r="AH54" s="311"/>
      <c r="AI54" s="311"/>
      <c r="AJ54" s="311"/>
      <c r="AK54" s="311"/>
      <c r="AL54" s="311"/>
    </row>
    <row r="55" spans="2:38" ht="12.75" customHeight="1" x14ac:dyDescent="0.25">
      <c r="B55" s="19" t="s">
        <v>117</v>
      </c>
      <c r="C55" s="291">
        <v>-244.81644083999998</v>
      </c>
      <c r="D55" s="291">
        <v>-858.52486369000007</v>
      </c>
      <c r="E55" s="278">
        <v>0.15809846629831603</v>
      </c>
      <c r="F55" s="278">
        <v>6.4203251003686512E-2</v>
      </c>
      <c r="G55" s="278">
        <v>0.18763054797865375</v>
      </c>
      <c r="H55" s="291">
        <v>-211.39518612999996</v>
      </c>
      <c r="I55" s="291">
        <v>-230.04669513000005</v>
      </c>
      <c r="J55" s="291">
        <v>-722.88883537999993</v>
      </c>
      <c r="U55" s="6"/>
      <c r="V55" s="6"/>
      <c r="W55" s="6"/>
      <c r="X55" s="6"/>
      <c r="Y55" s="6"/>
      <c r="Z55" s="6"/>
      <c r="AA55" s="6"/>
      <c r="AB55" s="6"/>
      <c r="AC55" s="6"/>
      <c r="AD55" s="6"/>
      <c r="AE55" s="6"/>
      <c r="AF55" s="6"/>
      <c r="AG55" s="6"/>
      <c r="AH55" s="6"/>
      <c r="AI55" s="6"/>
      <c r="AJ55" s="6"/>
      <c r="AK55" s="6"/>
      <c r="AL55" s="6"/>
    </row>
    <row r="56" spans="2:38" ht="12.75" customHeight="1" x14ac:dyDescent="0.25">
      <c r="B56" s="16" t="s">
        <v>2</v>
      </c>
      <c r="C56" s="300">
        <v>73.386260804343067</v>
      </c>
      <c r="D56" s="300">
        <v>238.1761590284716</v>
      </c>
      <c r="E56" s="310">
        <v>0.15691134191855216</v>
      </c>
      <c r="F56" s="310">
        <v>0.11133985195453522</v>
      </c>
      <c r="G56" s="310">
        <v>0.28609068858683329</v>
      </c>
      <c r="H56" s="300">
        <v>63.432916720000094</v>
      </c>
      <c r="I56" s="300">
        <v>66.034040509999897</v>
      </c>
      <c r="J56" s="300">
        <v>185.19390673000009</v>
      </c>
      <c r="U56" s="6"/>
      <c r="V56" s="6"/>
      <c r="W56" s="6"/>
      <c r="X56" s="6"/>
      <c r="Y56" s="6"/>
      <c r="Z56" s="6"/>
      <c r="AA56" s="6"/>
      <c r="AB56" s="6"/>
      <c r="AC56" s="6"/>
      <c r="AD56" s="6"/>
      <c r="AE56" s="6"/>
      <c r="AF56" s="6"/>
      <c r="AG56" s="6"/>
      <c r="AH56" s="6"/>
      <c r="AI56" s="6"/>
      <c r="AJ56" s="6"/>
      <c r="AK56" s="6"/>
      <c r="AL56" s="6"/>
    </row>
    <row r="57" spans="2:38" ht="12.75" customHeight="1" x14ac:dyDescent="0.25">
      <c r="B57" s="20" t="s">
        <v>146</v>
      </c>
      <c r="C57" s="312">
        <v>0.23062739701804072</v>
      </c>
      <c r="D57" s="312">
        <v>0.21717510433070195</v>
      </c>
      <c r="E57" s="283">
        <v>-1.8202917307008626E-2</v>
      </c>
      <c r="F57" s="283">
        <v>0.76002542109866178</v>
      </c>
      <c r="G57" s="283">
        <v>1.3235641391798585</v>
      </c>
      <c r="H57" s="312">
        <v>0.23080942619111081</v>
      </c>
      <c r="I57" s="312">
        <v>0.2230271428070541</v>
      </c>
      <c r="J57" s="312">
        <v>0.20393946293890336</v>
      </c>
      <c r="U57" s="6"/>
      <c r="V57" s="6"/>
      <c r="W57" s="6"/>
      <c r="X57" s="6"/>
      <c r="Y57" s="6"/>
      <c r="Z57" s="6"/>
      <c r="AA57" s="6"/>
      <c r="AB57" s="6"/>
      <c r="AC57" s="6"/>
      <c r="AD57" s="6"/>
      <c r="AE57" s="6"/>
      <c r="AF57" s="6"/>
      <c r="AG57" s="6"/>
      <c r="AH57" s="6"/>
      <c r="AI57" s="6"/>
      <c r="AJ57" s="6"/>
      <c r="AK57" s="6"/>
      <c r="AL57" s="6"/>
    </row>
    <row r="58" spans="2:38" ht="12.75" customHeight="1" x14ac:dyDescent="0.25">
      <c r="B58" s="21" t="s">
        <v>45</v>
      </c>
      <c r="C58" s="291">
        <v>-19.32509306</v>
      </c>
      <c r="D58" s="291">
        <v>-83.965104909999994</v>
      </c>
      <c r="E58" s="278">
        <v>-0.26861209216134196</v>
      </c>
      <c r="F58" s="278">
        <v>-6.6859884826863114E-2</v>
      </c>
      <c r="G58" s="278">
        <v>3.1191189450114898E-2</v>
      </c>
      <c r="H58" s="291">
        <v>-26.422494620000002</v>
      </c>
      <c r="I58" s="291">
        <v>-20.70974417</v>
      </c>
      <c r="J58" s="291">
        <v>-81.425351349999971</v>
      </c>
      <c r="U58" s="6"/>
      <c r="V58" s="6"/>
      <c r="W58" s="6"/>
      <c r="X58" s="6"/>
      <c r="Y58" s="6"/>
      <c r="Z58" s="6"/>
      <c r="AA58" s="6"/>
      <c r="AB58" s="6"/>
      <c r="AC58" s="6"/>
      <c r="AD58" s="6"/>
      <c r="AE58" s="6"/>
      <c r="AF58" s="6"/>
      <c r="AG58" s="6"/>
      <c r="AH58" s="6"/>
      <c r="AI58" s="6"/>
      <c r="AJ58" s="6"/>
      <c r="AK58" s="6"/>
      <c r="AL58" s="6"/>
    </row>
    <row r="59" spans="2:38" ht="12.75" customHeight="1" x14ac:dyDescent="0.25">
      <c r="B59" s="16" t="s">
        <v>4</v>
      </c>
      <c r="C59" s="300">
        <v>54.061167744343066</v>
      </c>
      <c r="D59" s="300">
        <v>154.21105411847162</v>
      </c>
      <c r="E59" s="310">
        <v>0.46070119379543462</v>
      </c>
      <c r="F59" s="310">
        <v>0.19276353103870791</v>
      </c>
      <c r="G59" s="310">
        <v>0.48610582033980543</v>
      </c>
      <c r="H59" s="300">
        <v>37.010422100000092</v>
      </c>
      <c r="I59" s="300">
        <v>45.324296339999897</v>
      </c>
      <c r="J59" s="300">
        <v>103.76855538000012</v>
      </c>
      <c r="U59" s="6"/>
      <c r="V59" s="6"/>
      <c r="W59" s="6"/>
      <c r="X59" s="6"/>
      <c r="Y59" s="6"/>
      <c r="Z59" s="6"/>
      <c r="AA59" s="6"/>
      <c r="AB59" s="6"/>
      <c r="AC59" s="6"/>
      <c r="AD59" s="6"/>
      <c r="AE59" s="6"/>
      <c r="AF59" s="6"/>
      <c r="AG59" s="6"/>
      <c r="AH59" s="6"/>
      <c r="AI59" s="6"/>
      <c r="AJ59" s="6"/>
      <c r="AK59" s="6"/>
      <c r="AL59" s="6"/>
    </row>
    <row r="60" spans="2:38" ht="12.75" customHeight="1" thickBot="1" x14ac:dyDescent="0.3">
      <c r="B60" s="22" t="s">
        <v>319</v>
      </c>
      <c r="C60" s="313">
        <v>0.16989537632765778</v>
      </c>
      <c r="D60" s="313">
        <v>0.14061357737792346</v>
      </c>
      <c r="E60" s="314">
        <v>3.5227845182925406</v>
      </c>
      <c r="F60" s="314">
        <v>1.6814507212589729</v>
      </c>
      <c r="G60" s="314">
        <v>2.634144052518919</v>
      </c>
      <c r="H60" s="312">
        <v>0.13466753114473237</v>
      </c>
      <c r="I60" s="312">
        <v>0.15308086911506805</v>
      </c>
      <c r="J60" s="312">
        <v>0.11427213685273427</v>
      </c>
      <c r="U60" s="6"/>
      <c r="V60" s="6"/>
      <c r="W60" s="6"/>
      <c r="X60" s="6"/>
      <c r="Y60" s="6"/>
      <c r="Z60" s="6"/>
      <c r="AA60" s="6"/>
      <c r="AB60" s="6"/>
      <c r="AC60" s="6"/>
      <c r="AD60" s="6"/>
      <c r="AE60" s="6"/>
      <c r="AF60" s="6"/>
      <c r="AG60" s="6"/>
      <c r="AH60" s="6"/>
      <c r="AI60" s="6"/>
      <c r="AJ60" s="6"/>
      <c r="AK60" s="6"/>
      <c r="AL60" s="6"/>
    </row>
    <row r="61" spans="2:38" ht="12.75" customHeight="1" x14ac:dyDescent="0.25">
      <c r="B61" s="23" t="s">
        <v>200</v>
      </c>
      <c r="C61" s="315">
        <v>3.9305324799999997</v>
      </c>
      <c r="D61" s="315">
        <v>18.01258726</v>
      </c>
      <c r="E61" s="316">
        <v>3.3045739157830267E-2</v>
      </c>
      <c r="F61" s="316">
        <v>-3.6520035509991944E-2</v>
      </c>
      <c r="G61" s="317">
        <v>0.24952300171739927</v>
      </c>
      <c r="H61" s="291">
        <v>3.8048000499999999</v>
      </c>
      <c r="I61" s="291">
        <v>4.07951657</v>
      </c>
      <c r="J61" s="291">
        <v>14.415570769999999</v>
      </c>
      <c r="U61" s="6"/>
      <c r="V61" s="6"/>
      <c r="W61" s="6"/>
      <c r="X61" s="6"/>
      <c r="Y61" s="6"/>
      <c r="Z61" s="6"/>
      <c r="AA61" s="6"/>
      <c r="AB61" s="6"/>
      <c r="AC61" s="6"/>
      <c r="AD61" s="6"/>
      <c r="AE61" s="6"/>
      <c r="AF61" s="6"/>
      <c r="AG61" s="6"/>
      <c r="AH61" s="6"/>
      <c r="AI61" s="6"/>
      <c r="AJ61" s="6"/>
      <c r="AK61" s="6"/>
      <c r="AL61" s="6"/>
    </row>
    <row r="62" spans="2:38" ht="12.75" customHeight="1" x14ac:dyDescent="0.25">
      <c r="B62" s="24" t="s">
        <v>8</v>
      </c>
      <c r="C62" s="300">
        <v>57.991700224343063</v>
      </c>
      <c r="D62" s="300">
        <v>172.22364137847163</v>
      </c>
      <c r="E62" s="310">
        <v>0.42083509949346043</v>
      </c>
      <c r="F62" s="310">
        <v>0.17383045575830192</v>
      </c>
      <c r="G62" s="318">
        <v>0.45724850696009867</v>
      </c>
      <c r="H62" s="300">
        <v>40.815222150000089</v>
      </c>
      <c r="I62" s="300">
        <v>49.4038129099999</v>
      </c>
      <c r="J62" s="300">
        <v>118.18412615000013</v>
      </c>
      <c r="U62" s="6"/>
      <c r="V62" s="6"/>
      <c r="W62" s="6"/>
      <c r="X62" s="6"/>
      <c r="Y62" s="6"/>
      <c r="Z62" s="6"/>
      <c r="AA62" s="6"/>
      <c r="AB62" s="6"/>
      <c r="AC62" s="6"/>
      <c r="AD62" s="6"/>
      <c r="AE62" s="6"/>
      <c r="AF62" s="6"/>
      <c r="AG62" s="6"/>
      <c r="AH62" s="6"/>
      <c r="AI62" s="6"/>
      <c r="AJ62" s="6"/>
      <c r="AK62" s="6"/>
      <c r="AL62" s="6"/>
    </row>
    <row r="63" spans="2:38" ht="12.75" customHeight="1" x14ac:dyDescent="0.25">
      <c r="B63" s="25" t="s">
        <v>271</v>
      </c>
      <c r="C63" s="291">
        <v>0</v>
      </c>
      <c r="D63" s="291">
        <v>0</v>
      </c>
      <c r="E63" s="278" t="s">
        <v>187</v>
      </c>
      <c r="F63" s="278" t="s">
        <v>187</v>
      </c>
      <c r="G63" s="319" t="s">
        <v>187</v>
      </c>
      <c r="H63" s="291">
        <v>0</v>
      </c>
      <c r="I63" s="291">
        <v>0</v>
      </c>
      <c r="J63" s="291">
        <v>0</v>
      </c>
      <c r="K63" s="291"/>
      <c r="U63" s="6"/>
      <c r="V63" s="6"/>
      <c r="W63" s="6"/>
      <c r="X63" s="6"/>
      <c r="Y63" s="6"/>
      <c r="Z63" s="6"/>
      <c r="AA63" s="6"/>
      <c r="AB63" s="6"/>
      <c r="AC63" s="6"/>
      <c r="AD63" s="6"/>
      <c r="AE63" s="6"/>
      <c r="AF63" s="6"/>
      <c r="AG63" s="6"/>
      <c r="AH63" s="6"/>
      <c r="AI63" s="6"/>
      <c r="AJ63" s="6"/>
      <c r="AK63" s="6"/>
      <c r="AL63" s="6"/>
    </row>
    <row r="64" spans="2:38" ht="12.75" customHeight="1" x14ac:dyDescent="0.25">
      <c r="B64" s="24" t="s">
        <v>82</v>
      </c>
      <c r="C64" s="300">
        <v>57.991700224343063</v>
      </c>
      <c r="D64" s="300">
        <v>172.22364137847163</v>
      </c>
      <c r="E64" s="310">
        <v>0.42083509949346043</v>
      </c>
      <c r="F64" s="310">
        <v>0.17383045575830192</v>
      </c>
      <c r="G64" s="318">
        <v>0.45724850696009867</v>
      </c>
      <c r="H64" s="300">
        <v>40.815222150000089</v>
      </c>
      <c r="I64" s="300">
        <v>49.4038129099999</v>
      </c>
      <c r="J64" s="300">
        <v>118.18412615000013</v>
      </c>
      <c r="U64" s="6"/>
      <c r="V64" s="6"/>
      <c r="W64" s="6"/>
      <c r="X64" s="6"/>
      <c r="Y64" s="6"/>
      <c r="Z64" s="6"/>
      <c r="AA64" s="6"/>
      <c r="AB64" s="6"/>
      <c r="AC64" s="6"/>
      <c r="AD64" s="6"/>
      <c r="AE64" s="6"/>
      <c r="AF64" s="6"/>
      <c r="AG64" s="6"/>
      <c r="AH64" s="6"/>
      <c r="AI64" s="6"/>
      <c r="AJ64" s="6"/>
      <c r="AK64" s="6"/>
      <c r="AL64" s="6"/>
    </row>
    <row r="65" spans="2:38" ht="12.75" customHeight="1" thickBot="1" x14ac:dyDescent="0.3">
      <c r="B65" s="26" t="s">
        <v>266</v>
      </c>
      <c r="C65" s="320">
        <v>0.18224766768058656</v>
      </c>
      <c r="D65" s="320">
        <v>0.15703791444597043</v>
      </c>
      <c r="E65" s="321">
        <v>3.3735846193841237</v>
      </c>
      <c r="F65" s="321">
        <v>1.5388406124072329</v>
      </c>
      <c r="G65" s="322">
        <v>2.6891044926800585</v>
      </c>
      <c r="H65" s="323">
        <v>0.14851182148674533</v>
      </c>
      <c r="I65" s="323">
        <v>0.16685926155651423</v>
      </c>
      <c r="J65" s="323">
        <v>0.13014686951916984</v>
      </c>
      <c r="U65" s="6"/>
      <c r="V65" s="6"/>
      <c r="W65" s="6"/>
      <c r="X65" s="6"/>
      <c r="Y65" s="6"/>
      <c r="Z65" s="6"/>
      <c r="AA65" s="6"/>
      <c r="AB65" s="6"/>
      <c r="AC65" s="6"/>
      <c r="AD65" s="6"/>
      <c r="AE65" s="6"/>
      <c r="AF65" s="6"/>
      <c r="AG65" s="6"/>
      <c r="AH65" s="6"/>
      <c r="AI65" s="6"/>
      <c r="AJ65" s="6"/>
      <c r="AK65" s="6"/>
      <c r="AL65" s="6"/>
    </row>
    <row r="66" spans="2:38" ht="12.75" customHeight="1" x14ac:dyDescent="0.25">
      <c r="U66" s="6"/>
      <c r="V66" s="6"/>
      <c r="W66" s="6"/>
      <c r="X66" s="6"/>
      <c r="Y66" s="6"/>
      <c r="Z66" s="6"/>
      <c r="AA66" s="6"/>
      <c r="AB66" s="6"/>
    </row>
    <row r="67" spans="2:38" x14ac:dyDescent="0.25">
      <c r="E67" s="503" t="s">
        <v>134</v>
      </c>
      <c r="F67" s="503"/>
      <c r="G67" s="503"/>
    </row>
    <row r="68" spans="2:38" x14ac:dyDescent="0.25">
      <c r="B68" s="17" t="s">
        <v>267</v>
      </c>
      <c r="C68" s="270" t="s">
        <v>281</v>
      </c>
      <c r="D68" s="271">
        <v>2018</v>
      </c>
      <c r="E68" s="502" t="s">
        <v>213</v>
      </c>
      <c r="F68" s="502" t="s">
        <v>268</v>
      </c>
      <c r="G68" s="272">
        <v>2017</v>
      </c>
      <c r="H68" s="270" t="s">
        <v>213</v>
      </c>
      <c r="I68" s="270" t="s">
        <v>268</v>
      </c>
      <c r="J68" s="271">
        <v>2017</v>
      </c>
    </row>
    <row r="69" spans="2:38" s="17" customFormat="1" x14ac:dyDescent="0.25">
      <c r="B69" s="14" t="s">
        <v>12</v>
      </c>
      <c r="C69" s="300">
        <v>47.961790019999995</v>
      </c>
      <c r="D69" s="300">
        <v>188.18473415000003</v>
      </c>
      <c r="E69" s="310">
        <v>3.2019549860739627E-2</v>
      </c>
      <c r="F69" s="310">
        <v>-4.1456517790586678E-2</v>
      </c>
      <c r="G69" s="310">
        <v>9.0138868423263574E-2</v>
      </c>
      <c r="H69" s="300">
        <v>46.473722350000003</v>
      </c>
      <c r="I69" s="300">
        <v>50.036113029999996</v>
      </c>
      <c r="J69" s="300">
        <v>172.62455233999998</v>
      </c>
      <c r="T69" s="18"/>
    </row>
    <row r="70" spans="2:38" x14ac:dyDescent="0.25">
      <c r="B70" s="27" t="s">
        <v>14</v>
      </c>
      <c r="C70" s="32">
        <v>12.177346869999994</v>
      </c>
      <c r="D70" s="32">
        <v>44.917007229999996</v>
      </c>
      <c r="E70" s="278">
        <v>0.13435666461784335</v>
      </c>
      <c r="F70" s="278">
        <v>0.13368314749448573</v>
      </c>
      <c r="G70" s="278">
        <v>0.28843232353619608</v>
      </c>
      <c r="H70" s="32">
        <v>10.735024749999997</v>
      </c>
      <c r="I70" s="32">
        <v>10.741402390000001</v>
      </c>
      <c r="J70" s="32">
        <v>34.861751299999995</v>
      </c>
    </row>
    <row r="71" spans="2:38" x14ac:dyDescent="0.25">
      <c r="B71" s="27" t="s">
        <v>83</v>
      </c>
      <c r="C71" s="324">
        <v>35.784443150000001</v>
      </c>
      <c r="D71" s="324">
        <v>143.26772692000003</v>
      </c>
      <c r="E71" s="278">
        <v>1.2800004776893914E-3</v>
      </c>
      <c r="F71" s="278">
        <v>-8.9331806567032546E-2</v>
      </c>
      <c r="G71" s="278">
        <v>3.9959450870933333E-2</v>
      </c>
      <c r="H71" s="324">
        <v>35.738697600000002</v>
      </c>
      <c r="I71" s="324">
        <v>39.294710639999998</v>
      </c>
      <c r="J71" s="324">
        <v>137.76280104</v>
      </c>
    </row>
    <row r="72" spans="2:38" x14ac:dyDescent="0.25">
      <c r="B72" s="15" t="s">
        <v>130</v>
      </c>
      <c r="C72" s="291">
        <v>-7.0110880799999933</v>
      </c>
      <c r="D72" s="291">
        <v>-37.936450110000003</v>
      </c>
      <c r="E72" s="278">
        <v>-0.11987533262890315</v>
      </c>
      <c r="F72" s="278">
        <v>-0.52981002249179976</v>
      </c>
      <c r="G72" s="278">
        <v>0.23135098434919388</v>
      </c>
      <c r="H72" s="291">
        <v>-7.9660170199999971</v>
      </c>
      <c r="I72" s="291">
        <v>-14.911181470000002</v>
      </c>
      <c r="J72" s="291">
        <v>-30.808803169999951</v>
      </c>
    </row>
    <row r="73" spans="2:38" s="17" customFormat="1" x14ac:dyDescent="0.25">
      <c r="B73" s="16" t="s">
        <v>9</v>
      </c>
      <c r="C73" s="325">
        <v>40.950701940000002</v>
      </c>
      <c r="D73" s="326">
        <v>150.24828404000002</v>
      </c>
      <c r="E73" s="310">
        <v>6.3441760267567648E-2</v>
      </c>
      <c r="F73" s="310">
        <v>0.16585855462945154</v>
      </c>
      <c r="G73" s="310">
        <v>5.9461201730786506E-2</v>
      </c>
      <c r="H73" s="300">
        <v>38.507705330000007</v>
      </c>
      <c r="I73" s="300">
        <v>35.124931559999993</v>
      </c>
      <c r="J73" s="300">
        <v>141.81574917000003</v>
      </c>
      <c r="T73" s="18"/>
    </row>
    <row r="74" spans="2:38" x14ac:dyDescent="0.25">
      <c r="B74" s="19" t="s">
        <v>117</v>
      </c>
      <c r="C74" s="291">
        <v>-35.355927989999998</v>
      </c>
      <c r="D74" s="291">
        <v>-134.50022936999997</v>
      </c>
      <c r="E74" s="278">
        <v>0.20663170826747512</v>
      </c>
      <c r="F74" s="278">
        <v>3.0316896897186085E-2</v>
      </c>
      <c r="G74" s="278">
        <v>0.14006171473773765</v>
      </c>
      <c r="H74" s="291">
        <v>-29.301341699999995</v>
      </c>
      <c r="I74" s="291">
        <v>-34.315585909999996</v>
      </c>
      <c r="J74" s="291">
        <v>-117.97627061000001</v>
      </c>
    </row>
    <row r="75" spans="2:38" s="17" customFormat="1" x14ac:dyDescent="0.25">
      <c r="B75" s="16" t="s">
        <v>2</v>
      </c>
      <c r="C75" s="300">
        <v>5.594773950000004</v>
      </c>
      <c r="D75" s="300">
        <v>15.748054670000045</v>
      </c>
      <c r="E75" s="310">
        <v>-0.39229274718535134</v>
      </c>
      <c r="F75" s="310">
        <v>5.9127126957438048</v>
      </c>
      <c r="G75" s="310">
        <v>-0.33941278831393895</v>
      </c>
      <c r="H75" s="300">
        <v>9.2063636300000127</v>
      </c>
      <c r="I75" s="300">
        <v>0.80934564999999736</v>
      </c>
      <c r="J75" s="300">
        <v>23.839478560000018</v>
      </c>
      <c r="T75" s="18"/>
    </row>
    <row r="76" spans="2:38" ht="12.75" customHeight="1" x14ac:dyDescent="0.25">
      <c r="B76" s="20" t="s">
        <v>146</v>
      </c>
      <c r="C76" s="312">
        <v>0.13662217458927406</v>
      </c>
      <c r="D76" s="312">
        <v>0.104813540937396</v>
      </c>
      <c r="E76" s="283">
        <v>-10.245630466842549</v>
      </c>
      <c r="F76" s="283">
        <v>11.358026065365593</v>
      </c>
      <c r="G76" s="283">
        <v>-6.3288229842820449</v>
      </c>
      <c r="H76" s="312">
        <v>0.23907847925769954</v>
      </c>
      <c r="I76" s="312">
        <v>2.3041913935618143E-2</v>
      </c>
      <c r="J76" s="312">
        <v>0.16810177078021646</v>
      </c>
      <c r="U76" s="6"/>
      <c r="V76" s="6"/>
      <c r="W76" s="6"/>
      <c r="X76" s="6"/>
      <c r="Y76" s="6"/>
      <c r="Z76" s="6"/>
      <c r="AA76" s="6"/>
      <c r="AB76" s="6"/>
      <c r="AC76" s="6"/>
      <c r="AD76" s="6"/>
      <c r="AE76" s="6"/>
      <c r="AF76" s="6"/>
      <c r="AG76" s="6"/>
      <c r="AH76" s="6"/>
      <c r="AI76" s="6"/>
      <c r="AJ76" s="6"/>
      <c r="AK76" s="6"/>
      <c r="AL76" s="6"/>
    </row>
    <row r="77" spans="2:38" x14ac:dyDescent="0.25">
      <c r="B77" s="21" t="s">
        <v>45</v>
      </c>
      <c r="C77" s="291">
        <v>-4.6514826000000005</v>
      </c>
      <c r="D77" s="291">
        <v>-6.4279504599999999</v>
      </c>
      <c r="E77" s="278">
        <v>-0.49084706748815343</v>
      </c>
      <c r="F77" s="278">
        <v>9.3952163634436019</v>
      </c>
      <c r="G77" s="278">
        <v>-0.6949593554600576</v>
      </c>
      <c r="H77" s="291">
        <v>-9.1357277999999997</v>
      </c>
      <c r="I77" s="291">
        <v>-0.44746375999999999</v>
      </c>
      <c r="J77" s="291">
        <v>-21.072439280000001</v>
      </c>
    </row>
    <row r="78" spans="2:38" s="17" customFormat="1" x14ac:dyDescent="0.25">
      <c r="B78" s="16" t="s">
        <v>4</v>
      </c>
      <c r="C78" s="300">
        <v>0.94329135000000353</v>
      </c>
      <c r="D78" s="300">
        <v>9.3201042100000446</v>
      </c>
      <c r="E78" s="327">
        <v>12.354289883757728</v>
      </c>
      <c r="F78" s="310">
        <v>1.6066276762288667</v>
      </c>
      <c r="G78" s="310">
        <v>2.3682587295977919</v>
      </c>
      <c r="H78" s="300">
        <v>7.0635830000012945E-2</v>
      </c>
      <c r="I78" s="300">
        <v>0.36188188999999737</v>
      </c>
      <c r="J78" s="300">
        <v>2.7670392800000165</v>
      </c>
      <c r="T78" s="18"/>
    </row>
    <row r="79" spans="2:38" ht="12.75" customHeight="1" thickBot="1" x14ac:dyDescent="0.3">
      <c r="B79" s="22" t="s">
        <v>319</v>
      </c>
      <c r="C79" s="313">
        <v>2.3034802953612165E-2</v>
      </c>
      <c r="D79" s="313">
        <v>6.2031352101956719E-2</v>
      </c>
      <c r="E79" s="314">
        <v>2.1200473190395064</v>
      </c>
      <c r="F79" s="314">
        <v>1.2732095619312167</v>
      </c>
      <c r="G79" s="314">
        <v>4.2519843005156339</v>
      </c>
      <c r="H79" s="312">
        <v>1.8343297632171045E-3</v>
      </c>
      <c r="I79" s="312">
        <v>1.0302707334299997E-2</v>
      </c>
      <c r="J79" s="312">
        <v>1.951150909680038E-2</v>
      </c>
      <c r="U79" s="6"/>
      <c r="V79" s="6"/>
      <c r="W79" s="6"/>
      <c r="X79" s="6"/>
      <c r="Y79" s="6"/>
      <c r="Z79" s="6"/>
      <c r="AA79" s="6"/>
      <c r="AB79" s="6"/>
      <c r="AC79" s="6"/>
      <c r="AD79" s="6"/>
      <c r="AE79" s="6"/>
      <c r="AF79" s="6"/>
      <c r="AG79" s="6"/>
      <c r="AH79" s="6"/>
      <c r="AI79" s="6"/>
      <c r="AJ79" s="6"/>
      <c r="AK79" s="6"/>
      <c r="AL79" s="6"/>
    </row>
    <row r="80" spans="2:38" x14ac:dyDescent="0.25">
      <c r="B80" s="23" t="s">
        <v>200</v>
      </c>
      <c r="C80" s="315">
        <v>2.6862764800000001</v>
      </c>
      <c r="D80" s="315">
        <v>10.96194433</v>
      </c>
      <c r="E80" s="316">
        <v>-4.0179660373862447E-3</v>
      </c>
      <c r="F80" s="316">
        <v>-3.1739886240281123E-2</v>
      </c>
      <c r="G80" s="317">
        <v>0.10448107841104837</v>
      </c>
      <c r="H80" s="291">
        <v>2.6971133899999997</v>
      </c>
      <c r="I80" s="291">
        <v>2.7743335099999999</v>
      </c>
      <c r="J80" s="291">
        <v>9.9249725000000009</v>
      </c>
    </row>
    <row r="81" spans="2:38" s="17" customFormat="1" x14ac:dyDescent="0.25">
      <c r="B81" s="24" t="s">
        <v>8</v>
      </c>
      <c r="C81" s="300">
        <v>3.6295678300000036</v>
      </c>
      <c r="D81" s="300">
        <v>20.282048540000044</v>
      </c>
      <c r="E81" s="310">
        <v>0.3113788647368807</v>
      </c>
      <c r="F81" s="310">
        <v>0.15730820976135962</v>
      </c>
      <c r="G81" s="318">
        <v>0.59801683858821764</v>
      </c>
      <c r="H81" s="300">
        <v>2.7677492200000127</v>
      </c>
      <c r="I81" s="300">
        <v>3.1362153999999975</v>
      </c>
      <c r="J81" s="300">
        <v>12.692011780000017</v>
      </c>
      <c r="T81" s="18"/>
    </row>
    <row r="82" spans="2:38" x14ac:dyDescent="0.25">
      <c r="B82" s="25" t="s">
        <v>271</v>
      </c>
      <c r="C82" s="291">
        <v>2.4867069489859999</v>
      </c>
      <c r="D82" s="291">
        <v>7.7384668789860003</v>
      </c>
      <c r="E82" s="278">
        <v>0.10004190693021009</v>
      </c>
      <c r="F82" s="278">
        <v>-0.52650026236328751</v>
      </c>
      <c r="G82" s="319">
        <v>-0.20716950601984974</v>
      </c>
      <c r="H82" s="291">
        <v>2.2605565600000035</v>
      </c>
      <c r="I82" s="291">
        <v>5.2517599300000004</v>
      </c>
      <c r="J82" s="291">
        <v>9.7605565600000048</v>
      </c>
    </row>
    <row r="83" spans="2:38" s="17" customFormat="1" x14ac:dyDescent="0.25">
      <c r="B83" s="24" t="s">
        <v>82</v>
      </c>
      <c r="C83" s="300">
        <v>6.1162747789860035</v>
      </c>
      <c r="D83" s="300">
        <v>28.020515418986044</v>
      </c>
      <c r="E83" s="310">
        <v>0.21636890169117429</v>
      </c>
      <c r="F83" s="310">
        <v>-0.27082823466220129</v>
      </c>
      <c r="G83" s="318">
        <v>0.24798708970263039</v>
      </c>
      <c r="H83" s="300">
        <v>5.0283057800000162</v>
      </c>
      <c r="I83" s="300">
        <v>8.387975329999998</v>
      </c>
      <c r="J83" s="300">
        <v>22.45256834000002</v>
      </c>
      <c r="T83" s="18"/>
    </row>
    <row r="84" spans="2:38" ht="14.25" thickBot="1" x14ac:dyDescent="0.3">
      <c r="B84" s="26" t="s">
        <v>266</v>
      </c>
      <c r="C84" s="328">
        <v>0.14935701927521106</v>
      </c>
      <c r="D84" s="328">
        <v>0.18649474500172161</v>
      </c>
      <c r="E84" s="321">
        <v>1.8777808259938245</v>
      </c>
      <c r="F84" s="321">
        <v>-8.9447014141103427</v>
      </c>
      <c r="G84" s="322">
        <v>2.8172637115909449</v>
      </c>
      <c r="H84" s="323">
        <v>0.13057921101527281</v>
      </c>
      <c r="I84" s="323">
        <v>0.23880403341631448</v>
      </c>
      <c r="J84" s="323">
        <v>0.15832210788581216</v>
      </c>
    </row>
    <row r="85" spans="2:38" ht="12.75" customHeight="1" x14ac:dyDescent="0.25">
      <c r="U85" s="6"/>
      <c r="V85" s="6"/>
      <c r="W85" s="6"/>
      <c r="X85" s="6"/>
      <c r="Y85" s="6"/>
      <c r="Z85" s="6"/>
      <c r="AA85" s="6"/>
      <c r="AB85" s="6"/>
    </row>
    <row r="86" spans="2:38" x14ac:dyDescent="0.25">
      <c r="E86" s="503" t="s">
        <v>134</v>
      </c>
      <c r="F86" s="503"/>
      <c r="G86" s="503"/>
    </row>
    <row r="87" spans="2:38" x14ac:dyDescent="0.25">
      <c r="B87" s="17" t="s">
        <v>376</v>
      </c>
      <c r="C87" s="270" t="s">
        <v>281</v>
      </c>
      <c r="D87" s="271">
        <v>2018</v>
      </c>
      <c r="E87" s="502" t="s">
        <v>213</v>
      </c>
      <c r="F87" s="502" t="s">
        <v>268</v>
      </c>
      <c r="G87" s="272">
        <v>2017</v>
      </c>
      <c r="H87" s="270" t="s">
        <v>213</v>
      </c>
      <c r="I87" s="270" t="s">
        <v>268</v>
      </c>
      <c r="J87" s="271">
        <v>2017</v>
      </c>
    </row>
    <row r="88" spans="2:38" s="17" customFormat="1" x14ac:dyDescent="0.25">
      <c r="B88" s="14" t="s">
        <v>12</v>
      </c>
      <c r="C88" s="300">
        <v>47.961790019999995</v>
      </c>
      <c r="D88" s="300">
        <v>188.18473415000003</v>
      </c>
      <c r="E88" s="310">
        <v>3.2019549860739627E-2</v>
      </c>
      <c r="F88" s="310">
        <v>-4.1456517790586678E-2</v>
      </c>
      <c r="G88" s="310">
        <v>9.0138868423263574E-2</v>
      </c>
      <c r="H88" s="300">
        <v>46.473722350000003</v>
      </c>
      <c r="I88" s="300">
        <v>50.036113029999996</v>
      </c>
      <c r="J88" s="300">
        <v>172.62455233999998</v>
      </c>
      <c r="T88" s="18"/>
    </row>
    <row r="89" spans="2:38" x14ac:dyDescent="0.25">
      <c r="B89" s="27" t="s">
        <v>14</v>
      </c>
      <c r="C89" s="32">
        <v>12.177346869999994</v>
      </c>
      <c r="D89" s="32">
        <v>44.917007229999996</v>
      </c>
      <c r="E89" s="278">
        <v>0.13435666461784335</v>
      </c>
      <c r="F89" s="278">
        <v>0.13368314749448573</v>
      </c>
      <c r="G89" s="278">
        <v>0.28843232353619608</v>
      </c>
      <c r="H89" s="32">
        <v>10.735024749999997</v>
      </c>
      <c r="I89" s="32">
        <v>10.741402390000001</v>
      </c>
      <c r="J89" s="32">
        <v>34.861751299999995</v>
      </c>
    </row>
    <row r="90" spans="2:38" x14ac:dyDescent="0.25">
      <c r="B90" s="27" t="s">
        <v>83</v>
      </c>
      <c r="C90" s="324">
        <v>35.784443150000001</v>
      </c>
      <c r="D90" s="324">
        <v>143.26772692000003</v>
      </c>
      <c r="E90" s="278">
        <v>1.2800004776893914E-3</v>
      </c>
      <c r="F90" s="278">
        <v>-8.9331806567032546E-2</v>
      </c>
      <c r="G90" s="278">
        <v>3.9959450870933333E-2</v>
      </c>
      <c r="H90" s="324">
        <v>35.738697600000002</v>
      </c>
      <c r="I90" s="324">
        <v>39.294710639999998</v>
      </c>
      <c r="J90" s="324">
        <v>137.76280104</v>
      </c>
    </row>
    <row r="91" spans="2:38" x14ac:dyDescent="0.25">
      <c r="B91" s="15" t="s">
        <v>130</v>
      </c>
      <c r="C91" s="291">
        <v>-7.7539716439939932</v>
      </c>
      <c r="D91" s="291">
        <v>-33.057037261014003</v>
      </c>
      <c r="E91" s="278">
        <v>-2.661874503577244E-2</v>
      </c>
      <c r="F91" s="278">
        <v>-0.19726335455135424</v>
      </c>
      <c r="G91" s="278">
        <v>7.297375618937596E-2</v>
      </c>
      <c r="H91" s="291">
        <v>-7.9660170199999971</v>
      </c>
      <c r="I91" s="291">
        <v>-9.6594215400000021</v>
      </c>
      <c r="J91" s="291">
        <v>-30.808803169999951</v>
      </c>
    </row>
    <row r="92" spans="2:38" s="17" customFormat="1" x14ac:dyDescent="0.25">
      <c r="B92" s="16" t="s">
        <v>9</v>
      </c>
      <c r="C92" s="325">
        <v>40.207818376006003</v>
      </c>
      <c r="D92" s="326">
        <v>155.12769688898601</v>
      </c>
      <c r="E92" s="310">
        <v>4.4149944314689993E-2</v>
      </c>
      <c r="F92" s="310">
        <v>-4.1824406052638485E-3</v>
      </c>
      <c r="G92" s="310">
        <v>9.3867908161796798E-2</v>
      </c>
      <c r="H92" s="300">
        <v>38.507705330000007</v>
      </c>
      <c r="I92" s="300">
        <v>40.376691489999992</v>
      </c>
      <c r="J92" s="300">
        <v>141.81574917000003</v>
      </c>
      <c r="T92" s="18"/>
    </row>
    <row r="93" spans="2:38" x14ac:dyDescent="0.25">
      <c r="B93" s="19" t="s">
        <v>117</v>
      </c>
      <c r="C93" s="291">
        <v>-35.355927989999998</v>
      </c>
      <c r="D93" s="291">
        <v>-134.50022936999997</v>
      </c>
      <c r="E93" s="278">
        <v>2.632751853805404E-2</v>
      </c>
      <c r="F93" s="278">
        <v>3.0316896897186085E-2</v>
      </c>
      <c r="G93" s="278">
        <v>9.2397400766402349E-2</v>
      </c>
      <c r="H93" s="291">
        <v>-34.448972039999994</v>
      </c>
      <c r="I93" s="291">
        <v>-34.315585909999996</v>
      </c>
      <c r="J93" s="291">
        <v>-123.12390095000001</v>
      </c>
    </row>
    <row r="94" spans="2:38" s="17" customFormat="1" x14ac:dyDescent="0.25">
      <c r="B94" s="16" t="s">
        <v>2</v>
      </c>
      <c r="C94" s="300">
        <v>4.851890386006005</v>
      </c>
      <c r="D94" s="300">
        <v>20.627467518986037</v>
      </c>
      <c r="E94" s="310">
        <v>0.19541986115722043</v>
      </c>
      <c r="F94" s="310">
        <v>-0.19950406374442198</v>
      </c>
      <c r="G94" s="310">
        <v>0.10355419518733977</v>
      </c>
      <c r="H94" s="300">
        <v>4.0587332900000135</v>
      </c>
      <c r="I94" s="300">
        <v>6.061105579999996</v>
      </c>
      <c r="J94" s="300">
        <v>18.691848220000026</v>
      </c>
      <c r="T94" s="18"/>
    </row>
    <row r="95" spans="2:38" ht="12.75" customHeight="1" x14ac:dyDescent="0.25">
      <c r="B95" s="20" t="s">
        <v>146</v>
      </c>
      <c r="C95" s="312">
        <v>0.12067032189195742</v>
      </c>
      <c r="D95" s="312">
        <v>0.13297088742152646</v>
      </c>
      <c r="E95" s="283">
        <v>1.5269772697508373</v>
      </c>
      <c r="F95" s="283">
        <v>-2.9443651203166943</v>
      </c>
      <c r="G95" s="283">
        <v>0.1167132694726819</v>
      </c>
      <c r="H95" s="312">
        <v>0.10540054919444905</v>
      </c>
      <c r="I95" s="312">
        <v>0.15011397309512436</v>
      </c>
      <c r="J95" s="312">
        <v>0.13180375472679964</v>
      </c>
      <c r="U95" s="6"/>
      <c r="V95" s="6"/>
      <c r="W95" s="6"/>
      <c r="X95" s="6"/>
      <c r="Y95" s="6"/>
      <c r="Z95" s="6"/>
      <c r="AA95" s="6"/>
      <c r="AB95" s="6"/>
      <c r="AC95" s="6"/>
      <c r="AD95" s="6"/>
      <c r="AE95" s="6"/>
      <c r="AF95" s="6"/>
      <c r="AG95" s="6"/>
      <c r="AH95" s="6"/>
      <c r="AI95" s="6"/>
      <c r="AJ95" s="6"/>
      <c r="AK95" s="6"/>
      <c r="AL95" s="6"/>
    </row>
    <row r="96" spans="2:38" x14ac:dyDescent="0.25">
      <c r="B96" s="21" t="s">
        <v>45</v>
      </c>
      <c r="C96" s="291">
        <v>-1.7924285700000002</v>
      </c>
      <c r="D96" s="291">
        <v>-3.5688964299999997</v>
      </c>
      <c r="E96" s="278">
        <v>3.8041464728911345E-2</v>
      </c>
      <c r="F96" s="278">
        <v>3.0057513707925763</v>
      </c>
      <c r="G96" s="278">
        <v>-0.42404197479257622</v>
      </c>
      <c r="H96" s="291">
        <v>-1.726740819999999</v>
      </c>
      <c r="I96" s="291">
        <v>-0.44746375999999999</v>
      </c>
      <c r="J96" s="291">
        <v>-6.1964523000000007</v>
      </c>
    </row>
    <row r="97" spans="2:38" s="17" customFormat="1" x14ac:dyDescent="0.25">
      <c r="B97" s="16" t="s">
        <v>4</v>
      </c>
      <c r="C97" s="300">
        <v>3.0594618160060048</v>
      </c>
      <c r="D97" s="300">
        <v>17.058571088986039</v>
      </c>
      <c r="E97" s="327">
        <v>0.31195184176816215</v>
      </c>
      <c r="F97" s="310">
        <v>-0.45499518599389255</v>
      </c>
      <c r="G97" s="310">
        <v>0.36518852209254415</v>
      </c>
      <c r="H97" s="300">
        <v>2.3319924700000145</v>
      </c>
      <c r="I97" s="300">
        <v>5.6136418199999962</v>
      </c>
      <c r="J97" s="300">
        <v>12.495395920000025</v>
      </c>
      <c r="T97" s="18"/>
    </row>
    <row r="98" spans="2:38" ht="12.75" customHeight="1" thickBot="1" x14ac:dyDescent="0.3">
      <c r="B98" s="22" t="s">
        <v>319</v>
      </c>
      <c r="C98" s="313">
        <v>7.6091216573733259E-2</v>
      </c>
      <c r="D98" s="313">
        <v>0.10996470282926755</v>
      </c>
      <c r="E98" s="314">
        <v>1.553210379317397</v>
      </c>
      <c r="F98" s="314">
        <v>-6.2940527059603193</v>
      </c>
      <c r="G98" s="314">
        <v>2.1854630477421004</v>
      </c>
      <c r="H98" s="312">
        <v>6.0559112780559289E-2</v>
      </c>
      <c r="I98" s="312">
        <v>0.13903174363333645</v>
      </c>
      <c r="J98" s="312">
        <v>8.811007235184655E-2</v>
      </c>
      <c r="U98" s="6"/>
      <c r="V98" s="6"/>
      <c r="W98" s="6"/>
      <c r="X98" s="6"/>
      <c r="Y98" s="6"/>
      <c r="Z98" s="6"/>
      <c r="AA98" s="6"/>
      <c r="AB98" s="6"/>
      <c r="AC98" s="6"/>
      <c r="AD98" s="6"/>
      <c r="AE98" s="6"/>
      <c r="AF98" s="6"/>
      <c r="AG98" s="6"/>
      <c r="AH98" s="6"/>
      <c r="AI98" s="6"/>
      <c r="AJ98" s="6"/>
      <c r="AK98" s="6"/>
      <c r="AL98" s="6"/>
    </row>
    <row r="99" spans="2:38" x14ac:dyDescent="0.25">
      <c r="B99" s="23" t="s">
        <v>200</v>
      </c>
      <c r="C99" s="315">
        <v>2.6862764800000001</v>
      </c>
      <c r="D99" s="315">
        <v>10.96194433</v>
      </c>
      <c r="E99" s="316">
        <v>-4.0179660373862447E-3</v>
      </c>
      <c r="F99" s="316">
        <v>-3.1739886240281123E-2</v>
      </c>
      <c r="G99" s="317">
        <v>0.10448107841104837</v>
      </c>
      <c r="H99" s="291">
        <v>2.6971133899999997</v>
      </c>
      <c r="I99" s="291">
        <v>2.7743335099999999</v>
      </c>
      <c r="J99" s="291">
        <v>9.9249725000000009</v>
      </c>
    </row>
    <row r="100" spans="2:38" s="17" customFormat="1" x14ac:dyDescent="0.25">
      <c r="B100" s="24" t="s">
        <v>8</v>
      </c>
      <c r="C100" s="300">
        <v>5.7457382960060048</v>
      </c>
      <c r="D100" s="300">
        <v>28.020515418986037</v>
      </c>
      <c r="E100" s="310">
        <v>0.14249698772616193</v>
      </c>
      <c r="F100" s="310">
        <v>-0.31500295721470517</v>
      </c>
      <c r="G100" s="318">
        <v>0.24977943689767468</v>
      </c>
      <c r="H100" s="300">
        <v>5.0291058600000138</v>
      </c>
      <c r="I100" s="300">
        <v>8.3879753299999962</v>
      </c>
      <c r="J100" s="300">
        <v>22.420368420000024</v>
      </c>
      <c r="T100" s="18"/>
    </row>
    <row r="101" spans="2:38" x14ac:dyDescent="0.25">
      <c r="B101" s="25" t="s">
        <v>271</v>
      </c>
      <c r="C101" s="291">
        <v>0</v>
      </c>
      <c r="D101" s="291">
        <v>0</v>
      </c>
      <c r="E101" s="278" t="s">
        <v>187</v>
      </c>
      <c r="F101" s="278" t="s">
        <v>187</v>
      </c>
      <c r="G101" s="319" t="s">
        <v>187</v>
      </c>
      <c r="H101" s="291">
        <v>0</v>
      </c>
      <c r="I101" s="291">
        <v>0</v>
      </c>
      <c r="J101" s="291">
        <v>0</v>
      </c>
    </row>
    <row r="102" spans="2:38" s="17" customFormat="1" x14ac:dyDescent="0.25">
      <c r="B102" s="24" t="s">
        <v>82</v>
      </c>
      <c r="C102" s="300">
        <v>5.7457382960060048</v>
      </c>
      <c r="D102" s="300">
        <v>28.020515418986037</v>
      </c>
      <c r="E102" s="310">
        <v>0.14249698772616193</v>
      </c>
      <c r="F102" s="310">
        <v>-0.31500295721470517</v>
      </c>
      <c r="G102" s="318">
        <v>0.24977943689767468</v>
      </c>
      <c r="H102" s="300">
        <v>5.0291058600000138</v>
      </c>
      <c r="I102" s="300">
        <v>8.3879753299999962</v>
      </c>
      <c r="J102" s="300">
        <v>22.420368420000024</v>
      </c>
      <c r="T102" s="18"/>
    </row>
    <row r="103" spans="2:38" ht="14.25" thickBot="1" x14ac:dyDescent="0.3">
      <c r="B103" s="26" t="s">
        <v>266</v>
      </c>
      <c r="C103" s="328">
        <v>0.14290102094757698</v>
      </c>
      <c r="D103" s="328">
        <v>0.18062870770935477</v>
      </c>
      <c r="E103" s="321">
        <v>1.2301032791907445</v>
      </c>
      <c r="F103" s="321">
        <v>-6.4841986724991445</v>
      </c>
      <c r="G103" s="322">
        <v>2.2533654436224571</v>
      </c>
      <c r="H103" s="323">
        <v>0.13059998815566953</v>
      </c>
      <c r="I103" s="323">
        <v>0.20774300767256842</v>
      </c>
      <c r="J103" s="323">
        <v>0.1580950532731302</v>
      </c>
    </row>
    <row r="105" spans="2:38" x14ac:dyDescent="0.25">
      <c r="E105" s="503" t="s">
        <v>134</v>
      </c>
      <c r="F105" s="503"/>
      <c r="G105" s="503"/>
    </row>
    <row r="106" spans="2:38" x14ac:dyDescent="0.25">
      <c r="B106" s="17" t="s">
        <v>15</v>
      </c>
      <c r="C106" s="270" t="s">
        <v>281</v>
      </c>
      <c r="D106" s="271">
        <v>2018</v>
      </c>
      <c r="E106" s="502" t="s">
        <v>213</v>
      </c>
      <c r="F106" s="502" t="s">
        <v>268</v>
      </c>
      <c r="G106" s="272">
        <v>2017</v>
      </c>
      <c r="H106" s="270" t="s">
        <v>213</v>
      </c>
      <c r="I106" s="270" t="s">
        <v>268</v>
      </c>
      <c r="J106" s="271">
        <v>2017</v>
      </c>
    </row>
    <row r="107" spans="2:38" s="17" customFormat="1" x14ac:dyDescent="0.25">
      <c r="B107" s="14" t="s">
        <v>12</v>
      </c>
      <c r="C107" s="300">
        <v>439.64619826000001</v>
      </c>
      <c r="D107" s="300">
        <v>1535.9959195899999</v>
      </c>
      <c r="E107" s="310">
        <v>0.13592228182192634</v>
      </c>
      <c r="F107" s="310">
        <v>5.7285092514451241E-2</v>
      </c>
      <c r="G107" s="310">
        <v>0.18016054269723192</v>
      </c>
      <c r="H107" s="300">
        <v>387.03897731000001</v>
      </c>
      <c r="I107" s="300">
        <v>415.82559082</v>
      </c>
      <c r="J107" s="300">
        <v>1301.5143821700001</v>
      </c>
      <c r="M107" s="28"/>
      <c r="T107" s="18"/>
    </row>
    <row r="108" spans="2:38" x14ac:dyDescent="0.25">
      <c r="B108" s="27" t="s">
        <v>10</v>
      </c>
      <c r="C108" s="291">
        <v>391.68440824000004</v>
      </c>
      <c r="D108" s="291">
        <v>1347.8111854399999</v>
      </c>
      <c r="E108" s="278">
        <v>0.15010090587780023</v>
      </c>
      <c r="F108" s="278">
        <v>7.0791895399644034E-2</v>
      </c>
      <c r="G108" s="278">
        <v>0.19392623604640624</v>
      </c>
      <c r="H108" s="291">
        <v>340.56525496</v>
      </c>
      <c r="I108" s="291">
        <v>365.78947778999998</v>
      </c>
      <c r="J108" s="291">
        <v>1128.8898298300001</v>
      </c>
      <c r="M108" s="28"/>
    </row>
    <row r="109" spans="2:38" x14ac:dyDescent="0.25">
      <c r="B109" s="27" t="s">
        <v>11</v>
      </c>
      <c r="C109" s="291">
        <v>47.961790019999995</v>
      </c>
      <c r="D109" s="291">
        <v>188.18473415000003</v>
      </c>
      <c r="E109" s="278">
        <v>3.2019549860739627E-2</v>
      </c>
      <c r="F109" s="278">
        <v>-4.1456517790586678E-2</v>
      </c>
      <c r="G109" s="278">
        <v>9.0138868423263574E-2</v>
      </c>
      <c r="H109" s="291">
        <v>46.473722350000003</v>
      </c>
      <c r="I109" s="291">
        <v>50.036113029999996</v>
      </c>
      <c r="J109" s="291">
        <v>172.62455233999998</v>
      </c>
      <c r="M109" s="28"/>
    </row>
    <row r="110" spans="2:38" x14ac:dyDescent="0.25">
      <c r="B110" s="15" t="s">
        <v>130</v>
      </c>
      <c r="C110" s="291">
        <v>-72.420729329999986</v>
      </c>
      <c r="D110" s="291">
        <v>-284.94094522999978</v>
      </c>
      <c r="E110" s="278">
        <v>-1.7400063187757331E-2</v>
      </c>
      <c r="F110" s="278">
        <v>-0.14416456276635958</v>
      </c>
      <c r="G110" s="278">
        <v>0.13244415613864646</v>
      </c>
      <c r="H110" s="291">
        <v>-73.703169129999949</v>
      </c>
      <c r="I110" s="291">
        <v>-84.619923620000037</v>
      </c>
      <c r="J110" s="291">
        <v>-251.61589088999997</v>
      </c>
      <c r="M110" s="28"/>
    </row>
    <row r="111" spans="2:38" s="17" customFormat="1" x14ac:dyDescent="0.25">
      <c r="B111" s="16" t="s">
        <v>9</v>
      </c>
      <c r="C111" s="300">
        <v>367.22546893000003</v>
      </c>
      <c r="D111" s="300">
        <v>1251.05497436</v>
      </c>
      <c r="E111" s="310">
        <v>0.17198692055981768</v>
      </c>
      <c r="F111" s="310">
        <v>0.10875357911146288</v>
      </c>
      <c r="G111" s="310">
        <v>0.19159612548329008</v>
      </c>
      <c r="H111" s="300">
        <v>313.33580818000007</v>
      </c>
      <c r="I111" s="300">
        <v>331.20566719999999</v>
      </c>
      <c r="J111" s="300">
        <v>1049.8984912800001</v>
      </c>
      <c r="M111" s="28"/>
      <c r="T111" s="18"/>
    </row>
    <row r="112" spans="2:38" x14ac:dyDescent="0.25">
      <c r="B112" s="19" t="s">
        <v>117</v>
      </c>
      <c r="C112" s="291">
        <v>-280.17236882999998</v>
      </c>
      <c r="D112" s="291">
        <v>-993.02509306000002</v>
      </c>
      <c r="E112" s="278">
        <v>0.29341911224669692</v>
      </c>
      <c r="F112" s="278">
        <v>5.9804627679119537E-2</v>
      </c>
      <c r="G112" s="278">
        <v>0.21577690223644264</v>
      </c>
      <c r="H112" s="291">
        <v>-216.61375355999999</v>
      </c>
      <c r="I112" s="291">
        <v>-264.36228104000003</v>
      </c>
      <c r="J112" s="291">
        <v>-816.78233172</v>
      </c>
      <c r="M112" s="28"/>
    </row>
    <row r="113" spans="2:20" x14ac:dyDescent="0.25">
      <c r="B113" s="27" t="s">
        <v>87</v>
      </c>
      <c r="C113" s="291">
        <v>-31.39100075</v>
      </c>
      <c r="D113" s="291">
        <v>-115.03433365999999</v>
      </c>
      <c r="E113" s="278">
        <v>0.21503689470803011</v>
      </c>
      <c r="F113" s="278">
        <v>7.3085259842378125E-2</v>
      </c>
      <c r="G113" s="278">
        <v>0.18125523996682236</v>
      </c>
      <c r="H113" s="291">
        <v>-25.835430089999996</v>
      </c>
      <c r="I113" s="291">
        <v>-29.25303508</v>
      </c>
      <c r="J113" s="291">
        <v>-97.383130900000012</v>
      </c>
      <c r="M113" s="28"/>
    </row>
    <row r="114" spans="2:20" x14ac:dyDescent="0.25">
      <c r="B114" s="27" t="s">
        <v>18</v>
      </c>
      <c r="C114" s="291">
        <v>-230.67385034999998</v>
      </c>
      <c r="D114" s="291">
        <v>-803.06541162999997</v>
      </c>
      <c r="E114" s="278">
        <v>0.14917958385530428</v>
      </c>
      <c r="F114" s="278">
        <v>5.4879037034860634E-2</v>
      </c>
      <c r="G114" s="278">
        <v>0.19141897460731894</v>
      </c>
      <c r="H114" s="291">
        <v>-200.72915807999999</v>
      </c>
      <c r="I114" s="291">
        <v>-218.67327177000001</v>
      </c>
      <c r="J114" s="291">
        <v>-674.04114651999998</v>
      </c>
      <c r="M114" s="28"/>
    </row>
    <row r="115" spans="2:20" x14ac:dyDescent="0.25">
      <c r="B115" s="27" t="s">
        <v>1</v>
      </c>
      <c r="C115" s="291">
        <v>-42.372672919999999</v>
      </c>
      <c r="D115" s="291">
        <v>-161.15591363999999</v>
      </c>
      <c r="E115" s="278">
        <v>7.309319178651541E-2</v>
      </c>
      <c r="F115" s="278">
        <v>6.799268668813907E-2</v>
      </c>
      <c r="G115" s="278">
        <v>0.10731398450192442</v>
      </c>
      <c r="H115" s="291">
        <v>-39.486480060000005</v>
      </c>
      <c r="I115" s="291">
        <v>-39.675059060000002</v>
      </c>
      <c r="J115" s="291">
        <v>-145.53768478999999</v>
      </c>
      <c r="M115" s="28"/>
    </row>
    <row r="116" spans="2:20" x14ac:dyDescent="0.25">
      <c r="B116" s="27" t="s">
        <v>137</v>
      </c>
      <c r="C116" s="291">
        <v>24.265155189999998</v>
      </c>
      <c r="D116" s="291">
        <v>86.230565869999992</v>
      </c>
      <c r="E116" s="278">
        <v>-0.50917327625958619</v>
      </c>
      <c r="F116" s="278">
        <v>4.4152785092006042E-2</v>
      </c>
      <c r="G116" s="278">
        <v>-0.13924052775771034</v>
      </c>
      <c r="H116" s="291">
        <v>49.437314669999999</v>
      </c>
      <c r="I116" s="291">
        <v>23.239084869999999</v>
      </c>
      <c r="J116" s="291">
        <v>100.17963049000001</v>
      </c>
      <c r="M116" s="28"/>
    </row>
    <row r="117" spans="2:20" s="17" customFormat="1" x14ac:dyDescent="0.25">
      <c r="B117" s="16" t="s">
        <v>2</v>
      </c>
      <c r="C117" s="300">
        <v>87.053100100000051</v>
      </c>
      <c r="D117" s="300">
        <v>258.02988129999994</v>
      </c>
      <c r="E117" s="310">
        <v>-9.9966388824009655E-2</v>
      </c>
      <c r="F117" s="310">
        <v>0.302344257240724</v>
      </c>
      <c r="G117" s="310">
        <v>0.1068725642487578</v>
      </c>
      <c r="H117" s="300">
        <v>96.72205462000008</v>
      </c>
      <c r="I117" s="300">
        <v>66.843386159999966</v>
      </c>
      <c r="J117" s="300">
        <v>233.11615956000014</v>
      </c>
      <c r="M117" s="28"/>
      <c r="T117" s="18"/>
    </row>
    <row r="118" spans="2:20" x14ac:dyDescent="0.25">
      <c r="B118" s="20" t="s">
        <v>146</v>
      </c>
      <c r="C118" s="329">
        <v>0.23705627050773534</v>
      </c>
      <c r="D118" s="329">
        <v>0.20624983441035422</v>
      </c>
      <c r="E118" s="283">
        <v>-7.2</v>
      </c>
      <c r="F118" s="283">
        <v>3.5</v>
      </c>
      <c r="G118" s="283">
        <v>-1.6</v>
      </c>
      <c r="H118" s="329">
        <v>0.30868497022988434</v>
      </c>
      <c r="I118" s="329">
        <v>0.20181836477947793</v>
      </c>
      <c r="J118" s="329">
        <v>0.222036855463801</v>
      </c>
      <c r="L118" s="29"/>
      <c r="M118" s="30"/>
      <c r="N118" s="29"/>
      <c r="O118" s="29"/>
      <c r="P118" s="29"/>
      <c r="Q118" s="29"/>
    </row>
    <row r="119" spans="2:20" x14ac:dyDescent="0.25">
      <c r="B119" s="21" t="s">
        <v>45</v>
      </c>
      <c r="C119" s="291">
        <v>-38.476575660000002</v>
      </c>
      <c r="D119" s="291">
        <v>-104.89305537</v>
      </c>
      <c r="E119" s="278">
        <v>-5.0555778382517569E-2</v>
      </c>
      <c r="F119" s="278">
        <v>0.81860365447568761</v>
      </c>
      <c r="G119" s="278">
        <v>-0.15292651107727462</v>
      </c>
      <c r="H119" s="291">
        <v>-40.52536714</v>
      </c>
      <c r="I119" s="291">
        <v>-21.157207930000002</v>
      </c>
      <c r="J119" s="291">
        <v>-123.82993534999997</v>
      </c>
      <c r="K119" s="31"/>
      <c r="L119" s="29"/>
      <c r="M119" s="29"/>
      <c r="N119" s="29"/>
      <c r="O119" s="32"/>
      <c r="P119" s="29"/>
      <c r="Q119" s="29"/>
    </row>
    <row r="120" spans="2:20" hidden="1" x14ac:dyDescent="0.25">
      <c r="B120" s="27" t="s">
        <v>3</v>
      </c>
      <c r="C120" s="291" t="s">
        <v>187</v>
      </c>
      <c r="D120" s="291" t="s">
        <v>187</v>
      </c>
      <c r="E120" s="278" t="s">
        <v>187</v>
      </c>
      <c r="F120" s="278" t="s">
        <v>187</v>
      </c>
      <c r="G120" s="278" t="s">
        <v>187</v>
      </c>
      <c r="H120" s="29" t="s">
        <v>187</v>
      </c>
      <c r="I120" s="291" t="s">
        <v>187</v>
      </c>
      <c r="J120" s="291" t="s">
        <v>187</v>
      </c>
      <c r="M120" s="28"/>
    </row>
    <row r="121" spans="2:20" hidden="1" x14ac:dyDescent="0.25">
      <c r="B121" s="27" t="s">
        <v>118</v>
      </c>
      <c r="C121" s="291" t="s">
        <v>187</v>
      </c>
      <c r="D121" s="291" t="s">
        <v>187</v>
      </c>
      <c r="E121" s="278" t="s">
        <v>187</v>
      </c>
      <c r="F121" s="278" t="s">
        <v>187</v>
      </c>
      <c r="G121" s="278" t="s">
        <v>187</v>
      </c>
      <c r="H121" s="291" t="s">
        <v>187</v>
      </c>
      <c r="I121" s="291" t="s">
        <v>187</v>
      </c>
      <c r="J121" s="291" t="s">
        <v>187</v>
      </c>
      <c r="M121" s="28"/>
    </row>
    <row r="122" spans="2:20" s="17" customFormat="1" x14ac:dyDescent="0.25">
      <c r="B122" s="16" t="s">
        <v>4</v>
      </c>
      <c r="C122" s="300">
        <v>48.57652444000005</v>
      </c>
      <c r="D122" s="300">
        <v>153.13682592999993</v>
      </c>
      <c r="E122" s="310">
        <v>-0.13559808205264734</v>
      </c>
      <c r="F122" s="310">
        <v>6.3265222042629299E-2</v>
      </c>
      <c r="G122" s="310">
        <v>0.40124546379915316</v>
      </c>
      <c r="H122" s="300">
        <v>56.19668748000008</v>
      </c>
      <c r="I122" s="300">
        <v>45.686178229999967</v>
      </c>
      <c r="J122" s="300">
        <v>109.28622421000017</v>
      </c>
      <c r="M122" s="28"/>
      <c r="T122" s="18"/>
    </row>
    <row r="123" spans="2:20" ht="14.25" thickBot="1" x14ac:dyDescent="0.3">
      <c r="B123" s="33" t="s">
        <v>319</v>
      </c>
      <c r="C123" s="329">
        <v>0.13227983500583299</v>
      </c>
      <c r="D123" s="329">
        <v>0.12240615246211692</v>
      </c>
      <c r="E123" s="283">
        <v>-4.7</v>
      </c>
      <c r="F123" s="283">
        <v>-0.6</v>
      </c>
      <c r="G123" s="283">
        <v>1.8</v>
      </c>
      <c r="H123" s="329">
        <v>0.1793497136711458</v>
      </c>
      <c r="I123" s="329">
        <v>0.13793899910055635</v>
      </c>
      <c r="J123" s="329">
        <v>0.1040921814039014</v>
      </c>
      <c r="M123" s="28"/>
    </row>
    <row r="124" spans="2:20" x14ac:dyDescent="0.25">
      <c r="B124" s="34" t="s">
        <v>200</v>
      </c>
      <c r="C124" s="315">
        <v>6.6168089600000002</v>
      </c>
      <c r="D124" s="315">
        <v>28.974531589999998</v>
      </c>
      <c r="E124" s="316">
        <v>1.767103192933317E-2</v>
      </c>
      <c r="F124" s="316">
        <v>-3.4585104318476723E-2</v>
      </c>
      <c r="G124" s="317">
        <v>0.19038146637061493</v>
      </c>
      <c r="H124" s="291">
        <v>6.5019134399999992</v>
      </c>
      <c r="I124" s="291">
        <v>6.85385008</v>
      </c>
      <c r="J124" s="291">
        <v>24.340543269999998</v>
      </c>
      <c r="M124" s="28"/>
    </row>
    <row r="125" spans="2:20" s="17" customFormat="1" x14ac:dyDescent="0.25">
      <c r="B125" s="24" t="s">
        <v>8</v>
      </c>
      <c r="C125" s="300">
        <v>55.19333340000005</v>
      </c>
      <c r="D125" s="300">
        <v>182.11135751999993</v>
      </c>
      <c r="E125" s="310">
        <v>-0.11970390742173542</v>
      </c>
      <c r="F125" s="310">
        <v>5.0500640660962048E-2</v>
      </c>
      <c r="G125" s="318">
        <v>0.36283591195346698</v>
      </c>
      <c r="H125" s="300">
        <v>62.698600920000075</v>
      </c>
      <c r="I125" s="300">
        <v>52.540028309999968</v>
      </c>
      <c r="J125" s="300">
        <v>133.62676748000018</v>
      </c>
      <c r="M125" s="28"/>
      <c r="T125" s="18"/>
    </row>
    <row r="126" spans="2:20" x14ac:dyDescent="0.25">
      <c r="B126" s="35" t="s">
        <v>271</v>
      </c>
      <c r="C126" s="291">
        <v>12.881039347457502</v>
      </c>
      <c r="D126" s="291">
        <v>18.132799277457501</v>
      </c>
      <c r="E126" s="278" t="s">
        <v>187</v>
      </c>
      <c r="F126" s="278">
        <v>1.4527090954550737</v>
      </c>
      <c r="G126" s="319">
        <v>1.5867315382300053</v>
      </c>
      <c r="H126" s="291">
        <v>-16.855072989999947</v>
      </c>
      <c r="I126" s="291">
        <v>5.2517599300000004</v>
      </c>
      <c r="J126" s="291">
        <v>7.0099270100000535</v>
      </c>
      <c r="M126" s="28"/>
    </row>
    <row r="127" spans="2:20" s="17" customFormat="1" x14ac:dyDescent="0.25">
      <c r="B127" s="24" t="s">
        <v>82</v>
      </c>
      <c r="C127" s="300">
        <v>68.074372747457545</v>
      </c>
      <c r="D127" s="300">
        <v>200.24415679745744</v>
      </c>
      <c r="E127" s="310">
        <v>0.48492875267807412</v>
      </c>
      <c r="F127" s="310">
        <v>0.17792466405011842</v>
      </c>
      <c r="G127" s="318">
        <v>0.42384004063530889</v>
      </c>
      <c r="H127" s="300">
        <v>45.843527930000128</v>
      </c>
      <c r="I127" s="300">
        <v>57.791788239999967</v>
      </c>
      <c r="J127" s="300">
        <v>140.63669449000022</v>
      </c>
      <c r="M127" s="28"/>
      <c r="T127" s="18"/>
    </row>
    <row r="128" spans="2:20" ht="14.25" thickBot="1" x14ac:dyDescent="0.3">
      <c r="B128" s="36" t="s">
        <v>266</v>
      </c>
      <c r="C128" s="330">
        <v>0.18537486777757722</v>
      </c>
      <c r="D128" s="330">
        <v>0.16006023788035054</v>
      </c>
      <c r="E128" s="321">
        <v>3.9</v>
      </c>
      <c r="F128" s="321">
        <v>1.1000000000000001</v>
      </c>
      <c r="G128" s="322">
        <v>2.6</v>
      </c>
      <c r="H128" s="329">
        <v>0.14630797608572296</v>
      </c>
      <c r="I128" s="329">
        <v>0.17448912854834137</v>
      </c>
      <c r="J128" s="329">
        <v>0.13395265890756811</v>
      </c>
      <c r="M128" s="28"/>
    </row>
    <row r="130" spans="2:20" x14ac:dyDescent="0.25">
      <c r="E130" s="503" t="s">
        <v>134</v>
      </c>
      <c r="F130" s="503"/>
      <c r="G130" s="503"/>
    </row>
    <row r="131" spans="2:20" x14ac:dyDescent="0.25">
      <c r="B131" s="17" t="s">
        <v>377</v>
      </c>
      <c r="C131" s="270" t="s">
        <v>281</v>
      </c>
      <c r="D131" s="271">
        <v>2018</v>
      </c>
      <c r="E131" s="502" t="s">
        <v>213</v>
      </c>
      <c r="F131" s="502" t="s">
        <v>268</v>
      </c>
      <c r="G131" s="272">
        <v>2017</v>
      </c>
      <c r="H131" s="270" t="s">
        <v>213</v>
      </c>
      <c r="I131" s="270" t="s">
        <v>268</v>
      </c>
      <c r="J131" s="271">
        <v>2017</v>
      </c>
    </row>
    <row r="132" spans="2:20" s="17" customFormat="1" x14ac:dyDescent="0.25">
      <c r="B132" s="14" t="s">
        <v>12</v>
      </c>
      <c r="C132" s="300">
        <v>439.64619826000001</v>
      </c>
      <c r="D132" s="300">
        <v>1535.9959195899999</v>
      </c>
      <c r="E132" s="310">
        <v>0.13592228182192634</v>
      </c>
      <c r="F132" s="310">
        <v>5.7285092514451241E-2</v>
      </c>
      <c r="G132" s="310">
        <v>0.18016054269723192</v>
      </c>
      <c r="H132" s="300">
        <v>387.03897731000001</v>
      </c>
      <c r="I132" s="300">
        <v>415.82559082</v>
      </c>
      <c r="J132" s="300">
        <v>1301.5143821700001</v>
      </c>
      <c r="M132" s="28"/>
      <c r="T132" s="18"/>
    </row>
    <row r="133" spans="2:20" x14ac:dyDescent="0.25">
      <c r="B133" s="27" t="s">
        <v>10</v>
      </c>
      <c r="C133" s="291">
        <v>391.68440824000004</v>
      </c>
      <c r="D133" s="291">
        <v>1347.8111854399999</v>
      </c>
      <c r="E133" s="278">
        <v>0.15010090587780023</v>
      </c>
      <c r="F133" s="278">
        <v>7.0791895399644034E-2</v>
      </c>
      <c r="G133" s="278">
        <v>0.19392623604640624</v>
      </c>
      <c r="H133" s="291">
        <v>340.56525496</v>
      </c>
      <c r="I133" s="291">
        <v>365.78947778999998</v>
      </c>
      <c r="J133" s="291">
        <v>1128.8898298300001</v>
      </c>
      <c r="M133" s="28"/>
    </row>
    <row r="134" spans="2:20" x14ac:dyDescent="0.25">
      <c r="B134" s="27" t="s">
        <v>11</v>
      </c>
      <c r="C134" s="291">
        <v>47.961790019999995</v>
      </c>
      <c r="D134" s="291">
        <v>188.18473415000003</v>
      </c>
      <c r="E134" s="278">
        <v>3.2019549860739627E-2</v>
      </c>
      <c r="F134" s="278">
        <v>-4.1456517790586678E-2</v>
      </c>
      <c r="G134" s="278">
        <v>9.0138868423263574E-2</v>
      </c>
      <c r="H134" s="291">
        <v>46.473722350000003</v>
      </c>
      <c r="I134" s="291">
        <v>50.036113029999996</v>
      </c>
      <c r="J134" s="291">
        <v>172.62455233999998</v>
      </c>
      <c r="M134" s="28"/>
    </row>
    <row r="135" spans="2:20" x14ac:dyDescent="0.25">
      <c r="B135" s="15" t="s">
        <v>130</v>
      </c>
      <c r="C135" s="291">
        <v>-81.23567823965098</v>
      </c>
      <c r="D135" s="291">
        <v>-284.16719998254229</v>
      </c>
      <c r="E135" s="278">
        <v>0.10220061360407651</v>
      </c>
      <c r="F135" s="278">
        <v>2.3529768900099279E-2</v>
      </c>
      <c r="G135" s="278">
        <v>0.12936905128449494</v>
      </c>
      <c r="H135" s="291">
        <v>-73.703169129999949</v>
      </c>
      <c r="I135" s="291">
        <v>-79.368163690000031</v>
      </c>
      <c r="J135" s="291">
        <v>-251.61589088999997</v>
      </c>
      <c r="M135" s="28"/>
    </row>
    <row r="136" spans="2:20" s="17" customFormat="1" x14ac:dyDescent="0.25">
      <c r="B136" s="16" t="s">
        <v>9</v>
      </c>
      <c r="C136" s="300">
        <v>358.41052002034905</v>
      </c>
      <c r="D136" s="300">
        <v>1251.8287196074575</v>
      </c>
      <c r="E136" s="310">
        <v>0.14385432709451185</v>
      </c>
      <c r="F136" s="310">
        <v>6.5247758320005511E-2</v>
      </c>
      <c r="G136" s="310">
        <v>0.19233309696566092</v>
      </c>
      <c r="H136" s="300">
        <v>313.33580818000007</v>
      </c>
      <c r="I136" s="300">
        <v>336.45742712999999</v>
      </c>
      <c r="J136" s="300">
        <v>1049.8984912800001</v>
      </c>
      <c r="M136" s="28"/>
      <c r="T136" s="18"/>
    </row>
    <row r="137" spans="2:20" x14ac:dyDescent="0.25">
      <c r="B137" s="19" t="s">
        <v>117</v>
      </c>
      <c r="C137" s="291">
        <v>-280.17236883000004</v>
      </c>
      <c r="D137" s="291">
        <v>-993.02509306000002</v>
      </c>
      <c r="E137" s="278">
        <v>0.13963403041801103</v>
      </c>
      <c r="F137" s="278">
        <v>5.980462767911976E-2</v>
      </c>
      <c r="G137" s="278">
        <v>0.17377085523291202</v>
      </c>
      <c r="H137" s="291">
        <v>-245.84415816999996</v>
      </c>
      <c r="I137" s="291">
        <v>-264.36228104000003</v>
      </c>
      <c r="J137" s="291">
        <v>-846.01273632999983</v>
      </c>
      <c r="M137" s="28"/>
    </row>
    <row r="138" spans="2:20" x14ac:dyDescent="0.25">
      <c r="B138" s="27" t="s">
        <v>87</v>
      </c>
      <c r="C138" s="291">
        <v>-31.39100075</v>
      </c>
      <c r="D138" s="291">
        <v>-115.03433365999999</v>
      </c>
      <c r="E138" s="278">
        <v>0.21503689470803011</v>
      </c>
      <c r="F138" s="278">
        <v>7.3085259842378125E-2</v>
      </c>
      <c r="G138" s="278">
        <v>0.18125523996682236</v>
      </c>
      <c r="H138" s="291">
        <v>-25.835430089999996</v>
      </c>
      <c r="I138" s="291">
        <v>-29.25303508</v>
      </c>
      <c r="J138" s="291">
        <v>-97.383130900000012</v>
      </c>
      <c r="M138" s="28"/>
    </row>
    <row r="139" spans="2:20" x14ac:dyDescent="0.25">
      <c r="B139" s="27" t="s">
        <v>18</v>
      </c>
      <c r="C139" s="291">
        <v>-230.67385034999998</v>
      </c>
      <c r="D139" s="291">
        <v>-803.06541162999997</v>
      </c>
      <c r="E139" s="278">
        <v>0.14917958385530428</v>
      </c>
      <c r="F139" s="278">
        <v>5.4879037034860634E-2</v>
      </c>
      <c r="G139" s="278">
        <v>0.19141897460731894</v>
      </c>
      <c r="H139" s="291">
        <v>-200.72915807999999</v>
      </c>
      <c r="I139" s="291">
        <v>-218.67327177000001</v>
      </c>
      <c r="J139" s="291">
        <v>-674.04114651999998</v>
      </c>
      <c r="M139" s="28"/>
    </row>
    <row r="140" spans="2:20" x14ac:dyDescent="0.25">
      <c r="B140" s="27" t="s">
        <v>1</v>
      </c>
      <c r="C140" s="291">
        <v>-42.372672919999999</v>
      </c>
      <c r="D140" s="291">
        <v>-161.15591363999999</v>
      </c>
      <c r="E140" s="278">
        <v>7.309319178651541E-2</v>
      </c>
      <c r="F140" s="278">
        <v>6.799268668813907E-2</v>
      </c>
      <c r="G140" s="278">
        <v>0.10731398450192442</v>
      </c>
      <c r="H140" s="291">
        <v>-39.486480060000005</v>
      </c>
      <c r="I140" s="291">
        <v>-39.675059060000002</v>
      </c>
      <c r="J140" s="291">
        <v>-145.53768478999999</v>
      </c>
      <c r="M140" s="28"/>
    </row>
    <row r="141" spans="2:20" x14ac:dyDescent="0.25">
      <c r="B141" s="27" t="s">
        <v>137</v>
      </c>
      <c r="C141" s="291">
        <v>24.265155189999998</v>
      </c>
      <c r="D141" s="291">
        <v>86.230565869999992</v>
      </c>
      <c r="E141" s="278">
        <v>0.20083452234655685</v>
      </c>
      <c r="F141" s="278">
        <v>4.4152785092006042E-2</v>
      </c>
      <c r="G141" s="278">
        <v>0.21538416805062854</v>
      </c>
      <c r="H141" s="291">
        <v>20.206910060000052</v>
      </c>
      <c r="I141" s="291">
        <v>23.239084869999999</v>
      </c>
      <c r="J141" s="291">
        <v>70.949225880000057</v>
      </c>
      <c r="M141" s="28"/>
    </row>
    <row r="142" spans="2:20" s="17" customFormat="1" x14ac:dyDescent="0.25">
      <c r="B142" s="16" t="s">
        <v>2</v>
      </c>
      <c r="C142" s="300">
        <v>78.238151190349015</v>
      </c>
      <c r="D142" s="300">
        <v>258.8036265474575</v>
      </c>
      <c r="E142" s="310">
        <v>0.15922712185517196</v>
      </c>
      <c r="F142" s="310">
        <v>8.5206916602685645E-2</v>
      </c>
      <c r="G142" s="310">
        <v>0.26935609901204183</v>
      </c>
      <c r="H142" s="300">
        <v>67.491650010000114</v>
      </c>
      <c r="I142" s="300">
        <v>72.095146089999957</v>
      </c>
      <c r="J142" s="300">
        <v>203.88575495000032</v>
      </c>
      <c r="M142" s="28"/>
      <c r="T142" s="18"/>
    </row>
    <row r="143" spans="2:20" x14ac:dyDescent="0.25">
      <c r="B143" s="20" t="s">
        <v>146</v>
      </c>
      <c r="C143" s="329">
        <v>0.21829200545203578</v>
      </c>
      <c r="D143" s="329">
        <v>0.2067404449936345</v>
      </c>
      <c r="E143" s="283">
        <v>0.3</v>
      </c>
      <c r="F143" s="283">
        <v>0.4</v>
      </c>
      <c r="G143" s="283">
        <v>1.3</v>
      </c>
      <c r="H143" s="329">
        <v>0.2153971817074562</v>
      </c>
      <c r="I143" s="329">
        <v>0.21427717231560453</v>
      </c>
      <c r="J143" s="329">
        <v>0.19419568333832904</v>
      </c>
      <c r="L143" s="29"/>
      <c r="M143" s="30"/>
      <c r="N143" s="29"/>
      <c r="O143" s="29"/>
      <c r="P143" s="29"/>
      <c r="Q143" s="29"/>
    </row>
    <row r="144" spans="2:20" x14ac:dyDescent="0.25">
      <c r="B144" s="21" t="s">
        <v>45</v>
      </c>
      <c r="C144" s="291">
        <v>-21.117521629999999</v>
      </c>
      <c r="D144" s="291">
        <v>-87.534001339999989</v>
      </c>
      <c r="E144" s="278">
        <v>-0.24980123616458705</v>
      </c>
      <c r="F144" s="278">
        <v>-1.8757815365481045E-3</v>
      </c>
      <c r="G144" s="278">
        <v>-1.0020600620218589E-3</v>
      </c>
      <c r="H144" s="291">
        <v>-28.149235440000002</v>
      </c>
      <c r="I144" s="291">
        <v>-21.157207930000002</v>
      </c>
      <c r="J144" s="291">
        <v>-87.621803649999976</v>
      </c>
      <c r="K144" s="31"/>
      <c r="L144" s="29"/>
      <c r="M144" s="29"/>
      <c r="N144" s="29"/>
      <c r="O144" s="32"/>
      <c r="P144" s="29"/>
      <c r="Q144" s="29"/>
    </row>
    <row r="145" spans="2:20" hidden="1" x14ac:dyDescent="0.25">
      <c r="B145" s="27" t="s">
        <v>3</v>
      </c>
      <c r="C145" s="291" t="s">
        <v>187</v>
      </c>
      <c r="D145" s="291" t="s">
        <v>187</v>
      </c>
      <c r="E145" s="278" t="s">
        <v>187</v>
      </c>
      <c r="F145" s="278" t="s">
        <v>187</v>
      </c>
      <c r="G145" s="278" t="s">
        <v>187</v>
      </c>
      <c r="H145" s="29" t="s">
        <v>187</v>
      </c>
      <c r="I145" s="291" t="s">
        <v>187</v>
      </c>
      <c r="J145" s="291" t="s">
        <v>187</v>
      </c>
      <c r="M145" s="28"/>
    </row>
    <row r="146" spans="2:20" hidden="1" x14ac:dyDescent="0.25">
      <c r="B146" s="27" t="s">
        <v>118</v>
      </c>
      <c r="C146" s="291" t="s">
        <v>187</v>
      </c>
      <c r="D146" s="291" t="s">
        <v>187</v>
      </c>
      <c r="E146" s="278" t="s">
        <v>187</v>
      </c>
      <c r="F146" s="278" t="s">
        <v>187</v>
      </c>
      <c r="G146" s="278" t="s">
        <v>187</v>
      </c>
      <c r="H146" s="291" t="s">
        <v>187</v>
      </c>
      <c r="I146" s="291" t="s">
        <v>187</v>
      </c>
      <c r="J146" s="291" t="s">
        <v>187</v>
      </c>
      <c r="M146" s="28"/>
    </row>
    <row r="147" spans="2:20" s="17" customFormat="1" x14ac:dyDescent="0.25">
      <c r="B147" s="16" t="s">
        <v>4</v>
      </c>
      <c r="C147" s="300">
        <v>57.120629560349016</v>
      </c>
      <c r="D147" s="300">
        <v>171.26962520745752</v>
      </c>
      <c r="E147" s="310">
        <v>0.45188418618071746</v>
      </c>
      <c r="F147" s="310">
        <v>0.12137694660762977</v>
      </c>
      <c r="G147" s="310">
        <v>0.4731103088482167</v>
      </c>
      <c r="H147" s="300">
        <v>39.342414570000116</v>
      </c>
      <c r="I147" s="300">
        <v>50.937938159999959</v>
      </c>
      <c r="J147" s="300">
        <v>116.26395130000034</v>
      </c>
      <c r="M147" s="28"/>
      <c r="T147" s="18"/>
    </row>
    <row r="148" spans="2:20" ht="14.25" thickBot="1" x14ac:dyDescent="0.3">
      <c r="B148" s="33" t="s">
        <v>319</v>
      </c>
      <c r="C148" s="329">
        <v>0.15937207857935071</v>
      </c>
      <c r="D148" s="329">
        <v>0.13681554235403981</v>
      </c>
      <c r="E148" s="283">
        <v>3.4</v>
      </c>
      <c r="F148" s="283">
        <v>0.8</v>
      </c>
      <c r="G148" s="283">
        <v>2.6</v>
      </c>
      <c r="H148" s="329">
        <v>0.12555990583559259</v>
      </c>
      <c r="I148" s="329">
        <v>0.15139489888662386</v>
      </c>
      <c r="J148" s="329">
        <v>0.11073827828655639</v>
      </c>
      <c r="M148" s="28"/>
    </row>
    <row r="149" spans="2:20" x14ac:dyDescent="0.25">
      <c r="B149" s="34" t="s">
        <v>200</v>
      </c>
      <c r="C149" s="315">
        <v>6.6168089600000002</v>
      </c>
      <c r="D149" s="315">
        <v>28.974531589999998</v>
      </c>
      <c r="E149" s="316">
        <v>1.767103192933317E-2</v>
      </c>
      <c r="F149" s="316">
        <v>-3.4585104318476723E-2</v>
      </c>
      <c r="G149" s="317">
        <v>0.19038146637061493</v>
      </c>
      <c r="H149" s="291">
        <v>6.5019134399999992</v>
      </c>
      <c r="I149" s="291">
        <v>6.85385008</v>
      </c>
      <c r="J149" s="291">
        <v>24.340543269999998</v>
      </c>
      <c r="M149" s="28"/>
    </row>
    <row r="150" spans="2:20" s="17" customFormat="1" x14ac:dyDescent="0.25">
      <c r="B150" s="24" t="s">
        <v>8</v>
      </c>
      <c r="C150" s="300">
        <v>63.737438520349016</v>
      </c>
      <c r="D150" s="300">
        <v>200.24415679745752</v>
      </c>
      <c r="E150" s="310">
        <v>0.3903015113766275</v>
      </c>
      <c r="F150" s="310">
        <v>0.10288053824632892</v>
      </c>
      <c r="G150" s="318">
        <v>0.42416611510071922</v>
      </c>
      <c r="H150" s="300">
        <v>45.844328010000112</v>
      </c>
      <c r="I150" s="300">
        <v>57.79178823999996</v>
      </c>
      <c r="J150" s="300">
        <v>140.60449457000033</v>
      </c>
      <c r="M150" s="28"/>
      <c r="T150" s="18"/>
    </row>
    <row r="151" spans="2:20" x14ac:dyDescent="0.25">
      <c r="B151" s="35" t="s">
        <v>271</v>
      </c>
      <c r="C151" s="291">
        <v>0</v>
      </c>
      <c r="D151" s="291">
        <v>0</v>
      </c>
      <c r="E151" s="278" t="s">
        <v>187</v>
      </c>
      <c r="F151" s="278" t="s">
        <v>187</v>
      </c>
      <c r="G151" s="319" t="s">
        <v>187</v>
      </c>
      <c r="H151" s="291">
        <v>0</v>
      </c>
      <c r="I151" s="291">
        <v>0</v>
      </c>
      <c r="J151" s="291">
        <v>0</v>
      </c>
      <c r="M151" s="28"/>
    </row>
    <row r="152" spans="2:20" s="17" customFormat="1" x14ac:dyDescent="0.25">
      <c r="B152" s="24" t="s">
        <v>82</v>
      </c>
      <c r="C152" s="300">
        <v>63.737438520349016</v>
      </c>
      <c r="D152" s="300">
        <v>200.24415679745752</v>
      </c>
      <c r="E152" s="310">
        <v>0.3903015113766275</v>
      </c>
      <c r="F152" s="310">
        <v>0.10288053824632892</v>
      </c>
      <c r="G152" s="318">
        <v>0.42416611510071922</v>
      </c>
      <c r="H152" s="300">
        <v>45.844328010000112</v>
      </c>
      <c r="I152" s="300">
        <v>57.79178823999996</v>
      </c>
      <c r="J152" s="300">
        <v>140.60449457000033</v>
      </c>
      <c r="M152" s="28"/>
      <c r="T152" s="18"/>
    </row>
    <row r="153" spans="2:20" ht="14.25" thickBot="1" x14ac:dyDescent="0.3">
      <c r="B153" s="36" t="s">
        <v>266</v>
      </c>
      <c r="C153" s="330">
        <v>0.17783361525417912</v>
      </c>
      <c r="D153" s="330">
        <v>0.15996130593668528</v>
      </c>
      <c r="E153" s="321">
        <v>3.2</v>
      </c>
      <c r="F153" s="321">
        <v>0.6</v>
      </c>
      <c r="G153" s="322">
        <v>2.6</v>
      </c>
      <c r="H153" s="329">
        <v>0.14631052951236331</v>
      </c>
      <c r="I153" s="329">
        <v>0.17176552984122548</v>
      </c>
      <c r="J153" s="329">
        <v>0.13392198935211361</v>
      </c>
      <c r="M153" s="28"/>
    </row>
    <row r="154" spans="2:20" x14ac:dyDescent="0.25">
      <c r="B154" s="37"/>
      <c r="C154" s="331"/>
      <c r="D154" s="331"/>
      <c r="E154" s="314"/>
      <c r="F154" s="314"/>
      <c r="G154" s="314"/>
      <c r="H154" s="329"/>
      <c r="I154" s="329"/>
      <c r="J154" s="329"/>
      <c r="M154" s="28"/>
    </row>
    <row r="155" spans="2:20" x14ac:dyDescent="0.25">
      <c r="E155" s="503" t="s">
        <v>134</v>
      </c>
      <c r="F155" s="503"/>
      <c r="G155" s="503"/>
      <c r="M155" s="28"/>
    </row>
    <row r="156" spans="2:20" x14ac:dyDescent="0.25">
      <c r="B156" s="332" t="s">
        <v>15</v>
      </c>
      <c r="C156" s="270" t="s">
        <v>281</v>
      </c>
      <c r="D156" s="271">
        <v>2018</v>
      </c>
      <c r="E156" s="502" t="s">
        <v>213</v>
      </c>
      <c r="F156" s="502" t="s">
        <v>268</v>
      </c>
      <c r="G156" s="272">
        <v>2017</v>
      </c>
      <c r="H156" s="270" t="s">
        <v>213</v>
      </c>
      <c r="I156" s="270" t="s">
        <v>268</v>
      </c>
      <c r="J156" s="271">
        <v>2017</v>
      </c>
      <c r="M156" s="28"/>
    </row>
    <row r="157" spans="2:20" s="17" customFormat="1" x14ac:dyDescent="0.25">
      <c r="B157" s="14" t="s">
        <v>4</v>
      </c>
      <c r="C157" s="300">
        <v>48.57652444000005</v>
      </c>
      <c r="D157" s="300">
        <v>153.13682592999993</v>
      </c>
      <c r="E157" s="310">
        <v>-0.13559808205264734</v>
      </c>
      <c r="F157" s="310">
        <v>6.3265222042629299E-2</v>
      </c>
      <c r="G157" s="310">
        <v>0.40124546379915316</v>
      </c>
      <c r="H157" s="300">
        <v>56.19668748000008</v>
      </c>
      <c r="I157" s="300">
        <v>45.686178229999967</v>
      </c>
      <c r="J157" s="300">
        <v>109.28622421000017</v>
      </c>
      <c r="M157" s="28"/>
      <c r="T157" s="18"/>
    </row>
    <row r="158" spans="2:20" x14ac:dyDescent="0.25">
      <c r="B158" s="19" t="s">
        <v>5</v>
      </c>
      <c r="C158" s="291">
        <v>-1.4138592499999996</v>
      </c>
      <c r="D158" s="291">
        <v>-9.1198135100000002</v>
      </c>
      <c r="E158" s="278" t="s">
        <v>187</v>
      </c>
      <c r="F158" s="278">
        <v>-0.71673252312760094</v>
      </c>
      <c r="G158" s="278" t="s">
        <v>187</v>
      </c>
      <c r="H158" s="291">
        <v>12.629326819999999</v>
      </c>
      <c r="I158" s="291">
        <v>-4.9912516099999991</v>
      </c>
      <c r="J158" s="291">
        <v>9.0226352899999966</v>
      </c>
      <c r="M158" s="28"/>
    </row>
    <row r="159" spans="2:20" x14ac:dyDescent="0.25">
      <c r="B159" s="19" t="s">
        <v>6</v>
      </c>
      <c r="C159" s="291">
        <v>0.68155288999999986</v>
      </c>
      <c r="D159" s="291">
        <v>0.37046577999999963</v>
      </c>
      <c r="E159" s="278" t="s">
        <v>187</v>
      </c>
      <c r="F159" s="278">
        <v>0.99635935077515136</v>
      </c>
      <c r="G159" s="278" t="s">
        <v>187</v>
      </c>
      <c r="H159" s="291">
        <v>-1.5402737600000016</v>
      </c>
      <c r="I159" s="291">
        <v>0.34139789999999992</v>
      </c>
      <c r="J159" s="291">
        <v>-0.81594570999999194</v>
      </c>
      <c r="M159" s="28"/>
    </row>
    <row r="160" spans="2:20" x14ac:dyDescent="0.25">
      <c r="B160" s="38" t="s">
        <v>122</v>
      </c>
      <c r="C160" s="300">
        <v>47.844218080000047</v>
      </c>
      <c r="D160" s="300">
        <v>144.38747819999992</v>
      </c>
      <c r="E160" s="278">
        <v>-0.28893971150458575</v>
      </c>
      <c r="F160" s="278">
        <v>0.1658992036843383</v>
      </c>
      <c r="G160" s="278">
        <v>0.22890371463652248</v>
      </c>
      <c r="H160" s="300">
        <v>67.285740540000077</v>
      </c>
      <c r="I160" s="300">
        <v>41.036324519999965</v>
      </c>
      <c r="J160" s="300">
        <v>117.49291379000017</v>
      </c>
      <c r="M160" s="28"/>
    </row>
    <row r="161" spans="2:27" x14ac:dyDescent="0.25">
      <c r="B161" s="21" t="s">
        <v>7</v>
      </c>
      <c r="C161" s="291">
        <v>-12.883216170000001</v>
      </c>
      <c r="D161" s="291">
        <v>-36.047018850000001</v>
      </c>
      <c r="E161" s="278">
        <v>0.54856605585978202</v>
      </c>
      <c r="F161" s="278">
        <v>0.29743827854664762</v>
      </c>
      <c r="G161" s="278">
        <v>1.6252675140335158</v>
      </c>
      <c r="H161" s="291">
        <v>-8.3194488999999994</v>
      </c>
      <c r="I161" s="291">
        <v>-9.9297333699999992</v>
      </c>
      <c r="J161" s="291">
        <v>-13.730798350000001</v>
      </c>
      <c r="M161" s="28"/>
    </row>
    <row r="162" spans="2:27" x14ac:dyDescent="0.25">
      <c r="B162" s="39" t="s">
        <v>113</v>
      </c>
      <c r="C162" s="333">
        <v>34.96100191000005</v>
      </c>
      <c r="D162" s="333">
        <v>108.34045934999992</v>
      </c>
      <c r="E162" s="334">
        <v>-0.4071019062307103</v>
      </c>
      <c r="F162" s="334">
        <v>0.12390977659408664</v>
      </c>
      <c r="G162" s="334">
        <v>4.412346346819751E-2</v>
      </c>
      <c r="H162" s="333">
        <v>58.96629164000008</v>
      </c>
      <c r="I162" s="333">
        <v>31.106591149999964</v>
      </c>
      <c r="J162" s="333">
        <v>103.76211544000017</v>
      </c>
      <c r="M162" s="28"/>
    </row>
    <row r="163" spans="2:27" x14ac:dyDescent="0.25">
      <c r="B163" s="41"/>
      <c r="C163" s="296"/>
      <c r="D163" s="296"/>
      <c r="E163" s="296"/>
      <c r="F163" s="296"/>
      <c r="G163" s="296"/>
      <c r="H163" s="296"/>
      <c r="I163" s="296"/>
      <c r="J163" s="296"/>
      <c r="M163" s="28"/>
      <c r="T163" s="2"/>
    </row>
    <row r="164" spans="2:27" x14ac:dyDescent="0.25">
      <c r="B164" s="7"/>
      <c r="C164" s="7"/>
      <c r="D164" s="7"/>
      <c r="E164" s="503" t="s">
        <v>134</v>
      </c>
      <c r="F164" s="503"/>
      <c r="G164" s="503"/>
      <c r="H164" s="7"/>
      <c r="I164" s="7"/>
      <c r="J164" s="7"/>
      <c r="L164" s="42"/>
      <c r="M164" s="43"/>
      <c r="N164" s="6"/>
      <c r="O164" s="6"/>
      <c r="P164" s="6"/>
      <c r="Q164" s="7"/>
      <c r="R164" s="7"/>
      <c r="S164" s="6"/>
      <c r="T164" s="7"/>
      <c r="U164" s="6"/>
      <c r="V164" s="6"/>
      <c r="W164" s="6"/>
      <c r="X164" s="6"/>
      <c r="Y164" s="6"/>
      <c r="Z164" s="6"/>
      <c r="AA164" s="6"/>
    </row>
    <row r="165" spans="2:27" s="6" customFormat="1" x14ac:dyDescent="0.25">
      <c r="B165" s="335"/>
      <c r="C165" s="270" t="s">
        <v>281</v>
      </c>
      <c r="D165" s="336">
        <v>2018</v>
      </c>
      <c r="E165" s="502" t="s">
        <v>213</v>
      </c>
      <c r="F165" s="502" t="s">
        <v>268</v>
      </c>
      <c r="G165" s="272">
        <v>2017</v>
      </c>
      <c r="H165" s="270" t="s">
        <v>213</v>
      </c>
      <c r="I165" s="270" t="s">
        <v>268</v>
      </c>
      <c r="J165" s="272">
        <v>2017</v>
      </c>
      <c r="Q165" s="7"/>
      <c r="R165" s="7"/>
      <c r="T165" s="7"/>
    </row>
    <row r="166" spans="2:27" s="6" customFormat="1" x14ac:dyDescent="0.25">
      <c r="B166" s="337" t="s">
        <v>122</v>
      </c>
      <c r="C166" s="338">
        <v>47.844218080000047</v>
      </c>
      <c r="D166" s="338">
        <v>144.38747819999992</v>
      </c>
      <c r="E166" s="339">
        <v>-0.28893971150458575</v>
      </c>
      <c r="F166" s="339">
        <v>0.1658992036843383</v>
      </c>
      <c r="G166" s="339">
        <v>0.22890371463652248</v>
      </c>
      <c r="H166" s="338">
        <v>67.285740540000077</v>
      </c>
      <c r="I166" s="338">
        <v>41.036324519999965</v>
      </c>
      <c r="J166" s="338">
        <v>117.49291379000017</v>
      </c>
      <c r="Q166" s="7"/>
      <c r="R166" s="7"/>
      <c r="T166" s="7"/>
    </row>
    <row r="167" spans="2:27" s="6" customFormat="1" x14ac:dyDescent="0.25">
      <c r="B167" s="340" t="s">
        <v>229</v>
      </c>
      <c r="C167" s="341">
        <v>-0.34</v>
      </c>
      <c r="D167" s="341">
        <v>-0.34</v>
      </c>
      <c r="E167" s="283">
        <v>0</v>
      </c>
      <c r="F167" s="283">
        <v>0</v>
      </c>
      <c r="G167" s="283">
        <v>0</v>
      </c>
      <c r="H167" s="341">
        <v>-0.34</v>
      </c>
      <c r="I167" s="341">
        <v>-0.34</v>
      </c>
      <c r="J167" s="341">
        <v>-0.34</v>
      </c>
      <c r="Q167" s="7"/>
      <c r="R167" s="7"/>
      <c r="T167" s="7"/>
    </row>
    <row r="168" spans="2:27" s="6" customFormat="1" x14ac:dyDescent="0.25">
      <c r="B168" s="342" t="s">
        <v>228</v>
      </c>
      <c r="C168" s="338">
        <v>-16.267034147200018</v>
      </c>
      <c r="D168" s="338">
        <v>-49.091742587999974</v>
      </c>
      <c r="E168" s="310">
        <v>-0.28893971150458564</v>
      </c>
      <c r="F168" s="310">
        <v>0.1658992036843383</v>
      </c>
      <c r="G168" s="310">
        <v>0.2289037146365227</v>
      </c>
      <c r="H168" s="338">
        <v>-22.877151783600027</v>
      </c>
      <c r="I168" s="338">
        <v>-13.95235033679999</v>
      </c>
      <c r="J168" s="338">
        <v>-39.947590688600059</v>
      </c>
      <c r="Q168" s="7"/>
      <c r="R168" s="7"/>
      <c r="T168" s="7"/>
    </row>
    <row r="169" spans="2:27" s="6" customFormat="1" ht="13.5" hidden="1" customHeight="1" x14ac:dyDescent="0.25">
      <c r="B169" s="343" t="s">
        <v>252</v>
      </c>
      <c r="C169" s="291">
        <v>0</v>
      </c>
      <c r="D169" s="291">
        <v>0</v>
      </c>
      <c r="E169" s="344">
        <v>0</v>
      </c>
      <c r="F169" s="344">
        <v>0</v>
      </c>
      <c r="G169" s="345">
        <v>-1</v>
      </c>
      <c r="H169" s="291">
        <v>0</v>
      </c>
      <c r="I169" s="291">
        <v>0</v>
      </c>
      <c r="J169" s="291">
        <v>12.206</v>
      </c>
      <c r="Q169" s="7"/>
      <c r="R169" s="7"/>
      <c r="T169" s="7"/>
    </row>
    <row r="170" spans="2:27" s="6" customFormat="1" x14ac:dyDescent="0.25">
      <c r="B170" s="343" t="s">
        <v>258</v>
      </c>
      <c r="C170" s="291">
        <v>1.5429999999999999</v>
      </c>
      <c r="D170" s="291">
        <v>5.6970000000000001</v>
      </c>
      <c r="E170" s="344" t="s">
        <v>187</v>
      </c>
      <c r="F170" s="344">
        <v>0</v>
      </c>
      <c r="G170" s="345">
        <v>0</v>
      </c>
      <c r="H170" s="291">
        <v>4.5019999999999998</v>
      </c>
      <c r="I170" s="291">
        <v>1.869</v>
      </c>
      <c r="J170" s="291">
        <v>4.5019999999999998</v>
      </c>
      <c r="Q170" s="7"/>
      <c r="R170" s="7"/>
      <c r="T170" s="7"/>
    </row>
    <row r="171" spans="2:27" s="6" customFormat="1" ht="13.5" hidden="1" customHeight="1" x14ac:dyDescent="0.25">
      <c r="B171" s="343" t="s">
        <v>282</v>
      </c>
      <c r="C171" s="291" t="s">
        <v>187</v>
      </c>
      <c r="D171" s="291" t="s">
        <v>187</v>
      </c>
      <c r="E171" s="344">
        <v>-1</v>
      </c>
      <c r="F171" s="344"/>
      <c r="G171" s="345"/>
      <c r="H171" s="291">
        <v>9.69</v>
      </c>
      <c r="I171" s="291" t="s">
        <v>187</v>
      </c>
      <c r="J171" s="291">
        <v>9.69</v>
      </c>
      <c r="Q171" s="7"/>
      <c r="R171" s="7"/>
      <c r="T171" s="7"/>
    </row>
    <row r="172" spans="2:27" s="6" customFormat="1" x14ac:dyDescent="0.25">
      <c r="B172" s="343" t="s">
        <v>227</v>
      </c>
      <c r="C172" s="291">
        <v>1.323</v>
      </c>
      <c r="D172" s="346">
        <v>7.0220000000000002</v>
      </c>
      <c r="E172" s="344">
        <v>0</v>
      </c>
      <c r="F172" s="344" t="s">
        <v>187</v>
      </c>
      <c r="G172" s="345">
        <v>0</v>
      </c>
      <c r="H172" s="291">
        <v>1.2989999999999999</v>
      </c>
      <c r="I172" s="291">
        <v>1.792</v>
      </c>
      <c r="J172" s="291">
        <v>1.2989999999999999</v>
      </c>
      <c r="Q172" s="7"/>
      <c r="R172" s="7"/>
      <c r="T172" s="7"/>
    </row>
    <row r="173" spans="2:27" s="6" customFormat="1" x14ac:dyDescent="0.25">
      <c r="B173" s="343" t="s">
        <v>230</v>
      </c>
      <c r="C173" s="291">
        <v>0.51800000000000002</v>
      </c>
      <c r="D173" s="291">
        <v>0.29499999999999998</v>
      </c>
      <c r="E173" s="344" t="s">
        <v>187</v>
      </c>
      <c r="F173" s="344">
        <v>0.43093922651933703</v>
      </c>
      <c r="G173" s="344" t="s">
        <v>187</v>
      </c>
      <c r="H173" s="291">
        <v>-0.9316492296219997</v>
      </c>
      <c r="I173" s="291">
        <v>0.36199999999999999</v>
      </c>
      <c r="J173" s="291">
        <v>-1.4790000000000001</v>
      </c>
      <c r="Q173" s="7"/>
      <c r="R173" s="7"/>
      <c r="T173" s="7"/>
    </row>
    <row r="174" spans="2:27" s="6" customFormat="1" x14ac:dyDescent="0.25">
      <c r="B174" s="342" t="s">
        <v>7</v>
      </c>
      <c r="C174" s="338">
        <v>-12.883216170000001</v>
      </c>
      <c r="D174" s="338">
        <v>-36.047018850000001</v>
      </c>
      <c r="E174" s="310">
        <v>0.54856605585978202</v>
      </c>
      <c r="F174" s="310">
        <v>0.29743827854664762</v>
      </c>
      <c r="G174" s="310">
        <v>1.6252675140335158</v>
      </c>
      <c r="H174" s="338">
        <v>-8.3194488999999994</v>
      </c>
      <c r="I174" s="338">
        <v>-9.9297333699999992</v>
      </c>
      <c r="J174" s="338">
        <v>-13.730798350000001</v>
      </c>
      <c r="Q174" s="7"/>
      <c r="R174" s="7"/>
      <c r="T174" s="7"/>
    </row>
    <row r="175" spans="2:27" s="6" customFormat="1" x14ac:dyDescent="0.25">
      <c r="B175" s="347" t="s">
        <v>132</v>
      </c>
      <c r="C175" s="323">
        <v>-0.2692742548004034</v>
      </c>
      <c r="D175" s="323">
        <v>-0.24965474360643014</v>
      </c>
      <c r="E175" s="308">
        <v>-14.6</v>
      </c>
      <c r="F175" s="308">
        <v>-2.7</v>
      </c>
      <c r="G175" s="308">
        <v>-13.3</v>
      </c>
      <c r="H175" s="323">
        <v>-0.12364356598043603</v>
      </c>
      <c r="I175" s="323">
        <v>-0.24197423833999857</v>
      </c>
      <c r="J175" s="323">
        <v>-0.11686490620652758</v>
      </c>
      <c r="Q175" s="7"/>
      <c r="R175" s="7"/>
      <c r="T175" s="7"/>
    </row>
    <row r="176" spans="2:27" s="48" customFormat="1" x14ac:dyDescent="0.25">
      <c r="B176" s="348"/>
      <c r="C176" s="349">
        <v>1.8202279998291715E-4</v>
      </c>
      <c r="D176" s="349">
        <v>-3.0723737999970524E-2</v>
      </c>
      <c r="E176" s="349"/>
      <c r="F176" s="349"/>
      <c r="G176" s="349"/>
      <c r="H176" s="296">
        <v>1.6478867779703421E-3</v>
      </c>
      <c r="I176" s="296">
        <v>3.8303320000920849E-4</v>
      </c>
      <c r="J176" s="296">
        <v>1.2076613999383312E-3</v>
      </c>
      <c r="Q176" s="49"/>
      <c r="R176" s="50"/>
      <c r="T176" s="50"/>
    </row>
    <row r="177" spans="2:20" s="6" customFormat="1" ht="12.75" customHeight="1" x14ac:dyDescent="0.25">
      <c r="B177" s="2"/>
      <c r="C177" s="2"/>
      <c r="D177" s="2"/>
      <c r="E177" s="503" t="s">
        <v>134</v>
      </c>
      <c r="F177" s="503"/>
      <c r="G177" s="503"/>
      <c r="H177" s="2"/>
      <c r="I177" s="2"/>
      <c r="J177" s="2"/>
      <c r="O177" s="52"/>
      <c r="P177" s="52"/>
      <c r="Q177" s="52"/>
    </row>
    <row r="178" spans="2:20" s="6" customFormat="1" ht="12.75" customHeight="1" x14ac:dyDescent="0.25">
      <c r="B178" s="350"/>
      <c r="C178" s="270" t="s">
        <v>281</v>
      </c>
      <c r="D178" s="271">
        <v>2018</v>
      </c>
      <c r="E178" s="502" t="s">
        <v>213</v>
      </c>
      <c r="F178" s="502" t="s">
        <v>268</v>
      </c>
      <c r="G178" s="272">
        <v>2017</v>
      </c>
      <c r="H178" s="270" t="s">
        <v>213</v>
      </c>
      <c r="I178" s="270" t="s">
        <v>268</v>
      </c>
      <c r="J178" s="271">
        <v>2017</v>
      </c>
      <c r="O178" s="52"/>
      <c r="P178" s="52"/>
      <c r="Q178" s="52"/>
    </row>
    <row r="179" spans="2:20" s="6" customFormat="1" ht="12.75" customHeight="1" x14ac:dyDescent="0.25">
      <c r="B179" s="351" t="s">
        <v>191</v>
      </c>
      <c r="C179" s="277">
        <v>1.734</v>
      </c>
      <c r="D179" s="277">
        <v>7.5839999999999996</v>
      </c>
      <c r="E179" s="352">
        <v>-0.38532435306628854</v>
      </c>
      <c r="F179" s="352">
        <v>0.12817176317501633</v>
      </c>
      <c r="G179" s="352">
        <v>-0.51715795505188766</v>
      </c>
      <c r="H179" s="277">
        <v>2.8210000000000002</v>
      </c>
      <c r="I179" s="277">
        <v>1.5369999999999999</v>
      </c>
      <c r="J179" s="277">
        <v>15.707000000000001</v>
      </c>
      <c r="O179" s="52"/>
      <c r="P179" s="52"/>
      <c r="Q179" s="52"/>
    </row>
    <row r="180" spans="2:20" s="6" customFormat="1" ht="12.75" customHeight="1" x14ac:dyDescent="0.25">
      <c r="B180" s="353" t="s">
        <v>192</v>
      </c>
      <c r="C180" s="291">
        <v>-2.9620000000000002</v>
      </c>
      <c r="D180" s="291">
        <v>-12.734999999999999</v>
      </c>
      <c r="E180" s="278">
        <v>-0.36844349680170574</v>
      </c>
      <c r="F180" s="278">
        <v>3.8205397826848841E-2</v>
      </c>
      <c r="G180" s="278">
        <v>-0.52326582562797141</v>
      </c>
      <c r="H180" s="291">
        <v>-4.6900000000000004</v>
      </c>
      <c r="I180" s="291">
        <v>-2.8530000000000002</v>
      </c>
      <c r="J180" s="291">
        <v>-26.713000000000001</v>
      </c>
      <c r="O180" s="52"/>
      <c r="P180" s="52"/>
      <c r="Q180" s="52"/>
    </row>
    <row r="181" spans="2:20" s="6" customFormat="1" ht="18.75" customHeight="1" x14ac:dyDescent="0.25">
      <c r="B181" s="354" t="s">
        <v>215</v>
      </c>
      <c r="C181" s="300">
        <v>-1.2280000000000002</v>
      </c>
      <c r="D181" s="300">
        <v>-5.1509999999999998</v>
      </c>
      <c r="E181" s="310">
        <v>-0.34296415195291596</v>
      </c>
      <c r="F181" s="310">
        <v>-6.6869300911854168E-2</v>
      </c>
      <c r="G181" s="310">
        <v>-0.53198255497001634</v>
      </c>
      <c r="H181" s="300">
        <v>-1.8690000000000002</v>
      </c>
      <c r="I181" s="300">
        <v>-1.3160000000000003</v>
      </c>
      <c r="J181" s="300">
        <v>-11.006</v>
      </c>
      <c r="O181" s="52"/>
      <c r="P181" s="52"/>
      <c r="Q181" s="52"/>
    </row>
    <row r="182" spans="2:20" s="6" customFormat="1" ht="18.75" hidden="1" customHeight="1" x14ac:dyDescent="0.25">
      <c r="B182" s="355" t="s">
        <v>322</v>
      </c>
      <c r="C182" s="291">
        <v>0</v>
      </c>
      <c r="D182" s="291">
        <v>0</v>
      </c>
      <c r="E182" s="278">
        <v>-1</v>
      </c>
      <c r="F182" s="278" t="s">
        <v>187</v>
      </c>
      <c r="G182" s="278">
        <v>-1</v>
      </c>
      <c r="H182" s="291">
        <v>12.99703735689762</v>
      </c>
      <c r="I182" s="291">
        <v>0</v>
      </c>
      <c r="J182" s="291">
        <v>20.734537596897621</v>
      </c>
      <c r="O182" s="52"/>
      <c r="P182" s="52"/>
      <c r="Q182" s="52"/>
    </row>
    <row r="183" spans="2:20" s="6" customFormat="1" ht="18.75" customHeight="1" x14ac:dyDescent="0.25">
      <c r="B183" s="353" t="s">
        <v>336</v>
      </c>
      <c r="C183" s="291">
        <v>0</v>
      </c>
      <c r="D183" s="291">
        <v>-2.0299935200000001</v>
      </c>
      <c r="E183" s="278">
        <v>-1</v>
      </c>
      <c r="F183" s="278">
        <v>0</v>
      </c>
      <c r="G183" s="278">
        <v>-1</v>
      </c>
      <c r="H183" s="291">
        <v>0</v>
      </c>
      <c r="I183" s="291">
        <v>-2.0299935200000001</v>
      </c>
      <c r="J183" s="291" t="s">
        <v>187</v>
      </c>
      <c r="O183" s="52"/>
      <c r="P183" s="52"/>
      <c r="Q183" s="52"/>
    </row>
    <row r="184" spans="2:20" s="6" customFormat="1" ht="18.75" customHeight="1" x14ac:dyDescent="0.25">
      <c r="B184" s="353" t="s">
        <v>335</v>
      </c>
      <c r="C184" s="291">
        <v>0.6135818774904821</v>
      </c>
      <c r="D184" s="291">
        <v>0.6135818774904821</v>
      </c>
      <c r="E184" s="278" t="s">
        <v>187</v>
      </c>
      <c r="F184" s="278" t="s">
        <v>187</v>
      </c>
      <c r="G184" s="278" t="s">
        <v>187</v>
      </c>
      <c r="H184" s="291" t="s">
        <v>187</v>
      </c>
      <c r="I184" s="291" t="s">
        <v>187</v>
      </c>
      <c r="J184" s="291" t="s">
        <v>187</v>
      </c>
      <c r="O184" s="52"/>
      <c r="P184" s="52"/>
      <c r="Q184" s="52"/>
    </row>
    <row r="185" spans="2:20" s="6" customFormat="1" ht="12.75" customHeight="1" x14ac:dyDescent="0.25">
      <c r="B185" s="353" t="s">
        <v>193</v>
      </c>
      <c r="C185" s="291">
        <v>-0.79958187749048182</v>
      </c>
      <c r="D185" s="291">
        <v>-2.5525883574904817</v>
      </c>
      <c r="E185" s="278" t="s">
        <v>187</v>
      </c>
      <c r="F185" s="278">
        <v>-0.5139339040837807</v>
      </c>
      <c r="G185" s="278">
        <v>1.7024740633666506</v>
      </c>
      <c r="H185" s="291">
        <v>1.4899626431023805</v>
      </c>
      <c r="I185" s="291">
        <v>-1.6450064799999993</v>
      </c>
      <c r="J185" s="291">
        <v>-0.94453759689761974</v>
      </c>
    </row>
    <row r="186" spans="2:20" s="6" customFormat="1" ht="12.75" customHeight="1" x14ac:dyDescent="0.25">
      <c r="B186" s="356" t="s">
        <v>5</v>
      </c>
      <c r="C186" s="333">
        <v>-1.4139999999999999</v>
      </c>
      <c r="D186" s="333">
        <v>-9.1199999999999992</v>
      </c>
      <c r="E186" s="357" t="s">
        <v>187</v>
      </c>
      <c r="F186" s="357">
        <v>-0.71669004207573628</v>
      </c>
      <c r="G186" s="357" t="s">
        <v>187</v>
      </c>
      <c r="H186" s="333">
        <v>12.618</v>
      </c>
      <c r="I186" s="333">
        <v>-4.9909999999999997</v>
      </c>
      <c r="J186" s="333">
        <v>8.7840000000000007</v>
      </c>
    </row>
    <row r="187" spans="2:20" s="6" customFormat="1" ht="12.75" customHeight="1" x14ac:dyDescent="0.25"/>
    <row r="188" spans="2:20" s="6" customFormat="1" ht="12.75" customHeight="1" x14ac:dyDescent="0.25">
      <c r="B188" s="2"/>
      <c r="C188" s="2"/>
      <c r="D188" s="2"/>
      <c r="E188" s="502" t="s">
        <v>134</v>
      </c>
      <c r="T188" s="7"/>
    </row>
    <row r="189" spans="2:20" s="6" customFormat="1" ht="12.75" customHeight="1" x14ac:dyDescent="0.25">
      <c r="B189" s="350" t="s">
        <v>269</v>
      </c>
      <c r="C189" s="270" t="s">
        <v>281</v>
      </c>
      <c r="D189" s="270" t="s">
        <v>268</v>
      </c>
      <c r="E189" s="502" t="s">
        <v>251</v>
      </c>
      <c r="T189" s="7"/>
    </row>
    <row r="190" spans="2:20" s="6" customFormat="1" ht="12.75" customHeight="1" x14ac:dyDescent="0.25">
      <c r="B190" s="358" t="s">
        <v>253</v>
      </c>
      <c r="C190" s="338">
        <v>17.373000000000001</v>
      </c>
      <c r="D190" s="338">
        <v>14.895</v>
      </c>
      <c r="E190" s="339">
        <v>0.16636455186304144</v>
      </c>
      <c r="T190" s="7"/>
    </row>
    <row r="191" spans="2:20" s="6" customFormat="1" ht="12.75" customHeight="1" x14ac:dyDescent="0.25">
      <c r="B191" s="359" t="s">
        <v>151</v>
      </c>
      <c r="C191" s="291">
        <v>-14.715</v>
      </c>
      <c r="D191" s="291">
        <v>-12.648</v>
      </c>
      <c r="E191" s="278">
        <v>0.16342504743833008</v>
      </c>
      <c r="T191" s="7"/>
    </row>
    <row r="192" spans="2:20" s="6" customFormat="1" ht="12.75" customHeight="1" x14ac:dyDescent="0.25">
      <c r="B192" s="360" t="s">
        <v>45</v>
      </c>
      <c r="C192" s="291">
        <v>-1.5109999999999999</v>
      </c>
      <c r="D192" s="291">
        <v>-1.6459999999999999</v>
      </c>
      <c r="E192" s="278">
        <v>-8.2017010935601431E-2</v>
      </c>
      <c r="T192" s="7"/>
    </row>
    <row r="193" spans="2:20" s="6" customFormat="1" ht="12.75" customHeight="1" x14ac:dyDescent="0.25">
      <c r="B193" s="361" t="s">
        <v>256</v>
      </c>
      <c r="C193" s="300">
        <v>1.1470000000000014</v>
      </c>
      <c r="D193" s="300">
        <v>0.60099999999999998</v>
      </c>
      <c r="E193" s="310">
        <v>0.90848585690516037</v>
      </c>
      <c r="T193" s="7"/>
    </row>
    <row r="194" spans="2:20" s="6" customFormat="1" ht="12.75" customHeight="1" x14ac:dyDescent="0.25">
      <c r="B194" s="362" t="s">
        <v>270</v>
      </c>
      <c r="C194" s="312">
        <v>6.6021988142520083E-2</v>
      </c>
      <c r="D194" s="312">
        <v>4.034911043974488E-2</v>
      </c>
      <c r="E194" s="314">
        <v>2.5672877702775203</v>
      </c>
      <c r="T194" s="7"/>
    </row>
    <row r="195" spans="2:20" s="6" customFormat="1" ht="12.75" customHeight="1" x14ac:dyDescent="0.25">
      <c r="B195" s="360" t="s">
        <v>254</v>
      </c>
      <c r="C195" s="291">
        <v>0.11700000000000001</v>
      </c>
      <c r="D195" s="291">
        <v>0.19900000000000001</v>
      </c>
      <c r="E195" s="278">
        <v>-0.4120603015075377</v>
      </c>
      <c r="T195" s="7"/>
    </row>
    <row r="196" spans="2:20" s="6" customFormat="1" ht="12.75" customHeight="1" x14ac:dyDescent="0.25">
      <c r="B196" s="359" t="s">
        <v>7</v>
      </c>
      <c r="C196" s="291">
        <v>0.14799999999999999</v>
      </c>
      <c r="D196" s="291">
        <v>-0.27</v>
      </c>
      <c r="E196" s="278">
        <v>-1.5481481481481481</v>
      </c>
      <c r="T196" s="7"/>
    </row>
    <row r="197" spans="2:20" s="6" customFormat="1" ht="12.75" customHeight="1" x14ac:dyDescent="0.25">
      <c r="B197" s="361" t="s">
        <v>255</v>
      </c>
      <c r="C197" s="300">
        <v>1.4120000000000013</v>
      </c>
      <c r="D197" s="300">
        <v>0.53</v>
      </c>
      <c r="E197" s="310">
        <v>1.6641509433962285</v>
      </c>
      <c r="T197" s="7"/>
    </row>
    <row r="198" spans="2:20" s="6" customFormat="1" ht="12.75" customHeight="1" x14ac:dyDescent="0.25">
      <c r="B198" s="363" t="s">
        <v>145</v>
      </c>
      <c r="C198" s="307">
        <v>8.1275542508490256E-2</v>
      </c>
      <c r="D198" s="307">
        <v>3.5582410204766705E-2</v>
      </c>
      <c r="E198" s="308">
        <v>4.5693132303723552</v>
      </c>
      <c r="T198" s="7"/>
    </row>
    <row r="199" spans="2:20" x14ac:dyDescent="0.25">
      <c r="K199" s="364"/>
      <c r="L199" s="6"/>
      <c r="M199" s="6"/>
      <c r="N199" s="6"/>
      <c r="O199" s="6"/>
      <c r="P199" s="6"/>
      <c r="Q199" s="6"/>
      <c r="R199" s="6"/>
      <c r="T199" s="2"/>
    </row>
    <row r="200" spans="2:20" s="6" customFormat="1" x14ac:dyDescent="0.25">
      <c r="B200" s="2"/>
      <c r="C200" s="2"/>
      <c r="D200" s="2"/>
      <c r="E200" s="2"/>
      <c r="F200" s="2"/>
      <c r="G200" s="2"/>
      <c r="H200" s="2"/>
      <c r="I200" s="2"/>
      <c r="J200" s="2"/>
      <c r="K200" s="365"/>
      <c r="L200" s="366" t="s">
        <v>281</v>
      </c>
      <c r="M200" s="366" t="s">
        <v>213</v>
      </c>
      <c r="N200" s="367">
        <v>2018</v>
      </c>
      <c r="O200" s="271">
        <v>2017</v>
      </c>
    </row>
    <row r="201" spans="2:20" x14ac:dyDescent="0.25">
      <c r="K201" s="368" t="s">
        <v>125</v>
      </c>
      <c r="L201" s="369">
        <v>97.963999999999999</v>
      </c>
      <c r="M201" s="369">
        <v>145.30699999999999</v>
      </c>
      <c r="N201" s="370">
        <v>148.732</v>
      </c>
      <c r="O201" s="369">
        <v>192.858</v>
      </c>
      <c r="T201" s="6"/>
    </row>
    <row r="202" spans="2:20" ht="16.5" customHeight="1" x14ac:dyDescent="0.25">
      <c r="K202" s="371" t="s">
        <v>176</v>
      </c>
      <c r="L202" s="277">
        <v>12.659999999999989</v>
      </c>
      <c r="M202" s="277">
        <v>16.545592828451888</v>
      </c>
      <c r="N202" s="372">
        <v>104.89</v>
      </c>
      <c r="O202" s="277">
        <v>85.001999999999995</v>
      </c>
      <c r="T202" s="6"/>
    </row>
    <row r="203" spans="2:20" ht="14.25" customHeight="1" thickBot="1" x14ac:dyDescent="0.3">
      <c r="K203" s="373" t="s">
        <v>211</v>
      </c>
      <c r="L203" s="280">
        <v>-11.167999999999999</v>
      </c>
      <c r="M203" s="280">
        <v>-5.3852518800000002</v>
      </c>
      <c r="N203" s="374">
        <v>-33.232999999999997</v>
      </c>
      <c r="O203" s="280">
        <v>-24.181000000000001</v>
      </c>
      <c r="T203" s="6"/>
    </row>
    <row r="204" spans="2:20" ht="14.25" thickBot="1" x14ac:dyDescent="0.3">
      <c r="K204" s="375" t="s">
        <v>199</v>
      </c>
      <c r="L204" s="376">
        <v>1.4919999999999902</v>
      </c>
      <c r="M204" s="376">
        <v>11.160340948451887</v>
      </c>
      <c r="N204" s="377">
        <v>71.657000000000011</v>
      </c>
      <c r="O204" s="378">
        <v>60.820999999999998</v>
      </c>
      <c r="P204" s="31"/>
      <c r="T204" s="6"/>
    </row>
    <row r="205" spans="2:20" ht="27" x14ac:dyDescent="0.25">
      <c r="K205" s="360" t="s">
        <v>212</v>
      </c>
      <c r="L205" s="291">
        <v>2.5000000000001243E-2</v>
      </c>
      <c r="M205" s="291">
        <v>0.17042999999999964</v>
      </c>
      <c r="N205" s="379">
        <v>0.45800000000000107</v>
      </c>
      <c r="O205" s="291">
        <v>-11.326000000000004</v>
      </c>
      <c r="P205" s="31"/>
      <c r="T205" s="2"/>
    </row>
    <row r="206" spans="2:20" ht="27" x14ac:dyDescent="0.25">
      <c r="K206" s="360" t="s">
        <v>126</v>
      </c>
      <c r="L206" s="291">
        <v>-15.939</v>
      </c>
      <c r="M206" s="277">
        <v>-7.906115408451849</v>
      </c>
      <c r="N206" s="379">
        <v>-137.30500000000001</v>
      </c>
      <c r="O206" s="277">
        <v>-93.621000000000009</v>
      </c>
      <c r="T206" s="2"/>
    </row>
    <row r="207" spans="2:20" x14ac:dyDescent="0.25">
      <c r="K207" s="380" t="s">
        <v>197</v>
      </c>
      <c r="L207" s="381">
        <v>83.542000000000002</v>
      </c>
      <c r="M207" s="381">
        <v>148.73165554000002</v>
      </c>
      <c r="N207" s="382">
        <v>83.542000000000002</v>
      </c>
      <c r="O207" s="381">
        <v>148.732</v>
      </c>
      <c r="T207" s="2"/>
    </row>
    <row r="208" spans="2:20" x14ac:dyDescent="0.25">
      <c r="K208" s="6"/>
      <c r="L208" s="383">
        <v>0</v>
      </c>
      <c r="M208" s="384">
        <v>-3.4445999997956278E-4</v>
      </c>
      <c r="N208" s="384">
        <v>0</v>
      </c>
      <c r="O208" s="385">
        <v>3.4445999997956278E-4</v>
      </c>
      <c r="P208" s="6"/>
      <c r="T208" s="2"/>
    </row>
    <row r="209" spans="2:41" x14ac:dyDescent="0.25">
      <c r="K209" s="6"/>
      <c r="L209" s="383"/>
      <c r="M209" s="383"/>
      <c r="N209" s="383"/>
      <c r="O209" s="383"/>
      <c r="P209" s="6"/>
      <c r="Q209" s="6"/>
      <c r="T209" s="2"/>
    </row>
    <row r="210" spans="2:41" x14ac:dyDescent="0.25">
      <c r="K210" s="269"/>
      <c r="L210" s="386" t="s">
        <v>281</v>
      </c>
      <c r="M210" s="386" t="s">
        <v>268</v>
      </c>
      <c r="N210" s="386" t="s">
        <v>213</v>
      </c>
      <c r="O210" s="6"/>
      <c r="Q210" s="6"/>
      <c r="T210" s="2"/>
    </row>
    <row r="211" spans="2:41" s="6" customFormat="1" x14ac:dyDescent="0.25">
      <c r="B211" s="2"/>
      <c r="C211" s="2"/>
      <c r="D211" s="2"/>
      <c r="E211" s="2"/>
      <c r="F211" s="2"/>
      <c r="G211" s="2"/>
      <c r="H211" s="2"/>
      <c r="I211" s="2"/>
      <c r="J211" s="2"/>
      <c r="K211" s="387" t="s">
        <v>170</v>
      </c>
      <c r="L211" s="388">
        <v>54.776000000000003</v>
      </c>
      <c r="M211" s="388">
        <v>52.293999999999997</v>
      </c>
      <c r="N211" s="388">
        <v>72.552999999999997</v>
      </c>
      <c r="U211" s="2"/>
    </row>
    <row r="212" spans="2:41" x14ac:dyDescent="0.25">
      <c r="K212" s="359" t="s">
        <v>171</v>
      </c>
      <c r="L212" s="389">
        <v>103.81</v>
      </c>
      <c r="M212" s="389">
        <v>106.619</v>
      </c>
      <c r="N212" s="389">
        <v>150.321</v>
      </c>
      <c r="O212" s="6"/>
      <c r="Q212" s="6"/>
      <c r="T212" s="2"/>
      <c r="U212" s="3"/>
    </row>
    <row r="213" spans="2:41" x14ac:dyDescent="0.25">
      <c r="K213" s="390" t="s">
        <v>147</v>
      </c>
      <c r="L213" s="391">
        <v>158.58600000000001</v>
      </c>
      <c r="M213" s="391">
        <v>158.91300000000001</v>
      </c>
      <c r="N213" s="391">
        <v>222.874</v>
      </c>
      <c r="O213" s="6"/>
      <c r="Q213" s="6"/>
      <c r="T213" s="2"/>
      <c r="U213" s="6"/>
    </row>
    <row r="214" spans="2:41" x14ac:dyDescent="0.25">
      <c r="K214" s="351" t="s">
        <v>120</v>
      </c>
      <c r="L214" s="392">
        <v>1.3360000000000001</v>
      </c>
      <c r="M214" s="392">
        <v>1.2390000000000001</v>
      </c>
      <c r="N214" s="392">
        <v>0.42599999999999999</v>
      </c>
      <c r="O214" s="6"/>
      <c r="Q214" s="6"/>
      <c r="T214" s="2"/>
      <c r="U214" s="6"/>
    </row>
    <row r="215" spans="2:41" x14ac:dyDescent="0.25">
      <c r="K215" s="351" t="s">
        <v>119</v>
      </c>
      <c r="L215" s="392">
        <v>82.206000000000003</v>
      </c>
      <c r="M215" s="392">
        <v>96.724999999999994</v>
      </c>
      <c r="N215" s="392">
        <v>148.30600000000001</v>
      </c>
      <c r="O215" s="6"/>
      <c r="Q215" s="6"/>
      <c r="T215" s="2"/>
      <c r="U215" s="6"/>
    </row>
    <row r="216" spans="2:41" x14ac:dyDescent="0.25">
      <c r="K216" s="390" t="s">
        <v>114</v>
      </c>
      <c r="L216" s="393">
        <v>75.044000000000011</v>
      </c>
      <c r="M216" s="393">
        <v>60.949000000000019</v>
      </c>
      <c r="N216" s="393">
        <v>74.141999999999982</v>
      </c>
      <c r="O216" s="6"/>
      <c r="Q216" s="6"/>
      <c r="T216" s="2"/>
      <c r="U216" s="6"/>
      <c r="AE216" s="6"/>
      <c r="AF216" s="6"/>
      <c r="AG216" s="6"/>
      <c r="AH216" s="6"/>
      <c r="AI216" s="6"/>
      <c r="AJ216" s="6"/>
      <c r="AK216" s="6"/>
      <c r="AL216" s="6"/>
      <c r="AM216" s="6"/>
      <c r="AN216" s="6"/>
      <c r="AO216" s="6"/>
    </row>
    <row r="217" spans="2:41" x14ac:dyDescent="0.25">
      <c r="K217" s="394" t="s">
        <v>185</v>
      </c>
      <c r="L217" s="395">
        <v>200.46939550745742</v>
      </c>
      <c r="M217" s="395">
        <v>177.04946598999996</v>
      </c>
      <c r="N217" s="395">
        <v>134.7794706900001</v>
      </c>
      <c r="O217" s="6"/>
      <c r="Q217" s="6"/>
      <c r="T217" s="2"/>
      <c r="U217" s="6"/>
      <c r="AE217" s="6"/>
      <c r="AF217" s="6"/>
      <c r="AG217" s="6"/>
      <c r="AH217" s="6"/>
      <c r="AI217" s="6"/>
      <c r="AJ217" s="6"/>
      <c r="AK217" s="6"/>
      <c r="AL217" s="6"/>
      <c r="AM217" s="6"/>
      <c r="AN217" s="6"/>
      <c r="AO217" s="6"/>
    </row>
    <row r="218" spans="2:41" x14ac:dyDescent="0.25">
      <c r="K218" s="396" t="s">
        <v>183</v>
      </c>
      <c r="L218" s="397">
        <v>0.37434142907468582</v>
      </c>
      <c r="M218" s="397">
        <v>0.34424842604971495</v>
      </c>
      <c r="N218" s="397">
        <v>0.55009861383511816</v>
      </c>
      <c r="O218" s="6"/>
      <c r="Q218" s="6"/>
      <c r="T218" s="2"/>
      <c r="U218" s="6"/>
      <c r="AE218" s="6"/>
      <c r="AF218" s="6"/>
      <c r="AG218" s="6"/>
      <c r="AH218" s="6"/>
      <c r="AI218" s="6"/>
      <c r="AJ218" s="6"/>
      <c r="AK218" s="6"/>
      <c r="AL218" s="6"/>
      <c r="AM218" s="6"/>
      <c r="AN218" s="6"/>
      <c r="AO218" s="6"/>
    </row>
    <row r="219" spans="2:41" x14ac:dyDescent="0.25">
      <c r="K219" s="398" t="s">
        <v>184</v>
      </c>
      <c r="L219" s="395">
        <v>-9.1198135100000002</v>
      </c>
      <c r="M219" s="395">
        <v>3.4978048599999982</v>
      </c>
      <c r="N219" s="395">
        <v>8.7839913899999971</v>
      </c>
      <c r="O219" s="6"/>
      <c r="Q219" s="6"/>
      <c r="T219" s="2"/>
      <c r="U219" s="6"/>
      <c r="AE219" s="6"/>
      <c r="AF219" s="6"/>
      <c r="AG219" s="6"/>
      <c r="AH219" s="6"/>
      <c r="AI219" s="6"/>
      <c r="AJ219" s="6"/>
      <c r="AK219" s="6"/>
      <c r="AL219" s="6"/>
      <c r="AM219" s="6"/>
      <c r="AN219" s="6"/>
      <c r="AO219" s="6"/>
    </row>
    <row r="220" spans="2:41" x14ac:dyDescent="0.25">
      <c r="K220" s="399" t="s">
        <v>186</v>
      </c>
      <c r="L220" s="400">
        <v>21.981742859943353</v>
      </c>
      <c r="M220" s="400" t="s">
        <v>187</v>
      </c>
      <c r="N220" s="400" t="s">
        <v>187</v>
      </c>
      <c r="O220" s="6"/>
      <c r="Q220" s="6"/>
      <c r="T220" s="2"/>
      <c r="AE220" s="6"/>
      <c r="AF220" s="6"/>
      <c r="AG220" s="6"/>
      <c r="AH220" s="6"/>
      <c r="AI220" s="6"/>
      <c r="AJ220" s="6"/>
      <c r="AK220" s="6"/>
      <c r="AL220" s="6"/>
      <c r="AM220" s="6"/>
      <c r="AN220" s="6"/>
      <c r="AO220" s="6"/>
    </row>
    <row r="221" spans="2:41" x14ac:dyDescent="0.25">
      <c r="K221" s="401"/>
      <c r="L221" s="402"/>
      <c r="M221" s="402"/>
      <c r="N221" s="402"/>
      <c r="R221" s="6"/>
      <c r="S221" s="6"/>
      <c r="T221" s="2"/>
      <c r="AD221" s="6"/>
      <c r="AE221" s="6"/>
      <c r="AF221" s="6"/>
      <c r="AG221" s="6"/>
      <c r="AH221" s="6"/>
      <c r="AI221" s="6"/>
      <c r="AJ221" s="6"/>
      <c r="AK221" s="6"/>
      <c r="AL221" s="6"/>
      <c r="AM221" s="6"/>
      <c r="AN221" s="6"/>
    </row>
    <row r="222" spans="2:41" x14ac:dyDescent="0.25">
      <c r="K222" s="403" t="s">
        <v>19</v>
      </c>
      <c r="L222" s="404" t="s">
        <v>281</v>
      </c>
      <c r="M222" s="404" t="s">
        <v>213</v>
      </c>
      <c r="N222" s="405">
        <v>2018</v>
      </c>
      <c r="O222" s="404">
        <v>2017</v>
      </c>
      <c r="T222" s="2"/>
    </row>
    <row r="223" spans="2:41" x14ac:dyDescent="0.25">
      <c r="K223" s="406" t="s">
        <v>276</v>
      </c>
      <c r="L223" s="407">
        <v>6.7504519999999983</v>
      </c>
      <c r="M223" s="407">
        <v>0</v>
      </c>
      <c r="N223" s="408">
        <v>17.423596619999998</v>
      </c>
      <c r="O223" s="407">
        <v>0</v>
      </c>
    </row>
    <row r="224" spans="2:41" x14ac:dyDescent="0.25">
      <c r="K224" s="409" t="s">
        <v>259</v>
      </c>
      <c r="L224" s="407">
        <v>0.44590744000000004</v>
      </c>
      <c r="M224" s="407">
        <v>0</v>
      </c>
      <c r="N224" s="408">
        <v>2.3478693699999997</v>
      </c>
      <c r="O224" s="407">
        <v>0</v>
      </c>
    </row>
    <row r="225" spans="11:38" x14ac:dyDescent="0.25">
      <c r="K225" s="409" t="s">
        <v>260</v>
      </c>
      <c r="L225" s="407">
        <v>1.9721406500000001</v>
      </c>
      <c r="M225" s="407">
        <v>2.843</v>
      </c>
      <c r="N225" s="408">
        <v>6.4343517199999996</v>
      </c>
      <c r="O225" s="407">
        <v>9.4556586300000003</v>
      </c>
    </row>
    <row r="226" spans="11:38" x14ac:dyDescent="0.25">
      <c r="K226" s="409" t="s">
        <v>261</v>
      </c>
      <c r="L226" s="407">
        <v>1.4112717100000001</v>
      </c>
      <c r="M226" s="407">
        <v>0</v>
      </c>
      <c r="N226" s="408">
        <v>2.53377081</v>
      </c>
      <c r="O226" s="407">
        <v>2.8973173300000004</v>
      </c>
    </row>
    <row r="227" spans="11:38" x14ac:dyDescent="0.25">
      <c r="K227" s="409" t="s">
        <v>262</v>
      </c>
      <c r="L227" s="407">
        <v>2.6765601699999997</v>
      </c>
      <c r="M227" s="407">
        <v>1.2729999999999999</v>
      </c>
      <c r="N227" s="408">
        <v>6.7004968699999994</v>
      </c>
      <c r="O227" s="407">
        <v>5.0450240400000004</v>
      </c>
    </row>
    <row r="228" spans="11:38" x14ac:dyDescent="0.25">
      <c r="K228" s="410" t="s">
        <v>263</v>
      </c>
      <c r="L228" s="407">
        <v>0</v>
      </c>
      <c r="M228" s="411">
        <v>0</v>
      </c>
      <c r="N228" s="412">
        <v>0</v>
      </c>
      <c r="O228" s="411">
        <v>7.8319999999999999</v>
      </c>
    </row>
    <row r="229" spans="11:38" x14ac:dyDescent="0.25">
      <c r="K229" s="413" t="s">
        <v>133</v>
      </c>
      <c r="L229" s="414">
        <v>13.256331969999998</v>
      </c>
      <c r="M229" s="414">
        <v>4.1159999999999997</v>
      </c>
      <c r="N229" s="415">
        <v>35.440085389999993</v>
      </c>
      <c r="O229" s="414">
        <v>25.23</v>
      </c>
    </row>
    <row r="230" spans="11:38" x14ac:dyDescent="0.25">
      <c r="K230" s="6"/>
      <c r="L230" s="6"/>
      <c r="M230" s="6"/>
      <c r="N230" s="6"/>
      <c r="O230" s="6"/>
      <c r="P230" s="6"/>
      <c r="Q230" s="6"/>
      <c r="R230" s="6"/>
      <c r="S230" s="6"/>
      <c r="AD230" s="6"/>
      <c r="AE230" s="6"/>
      <c r="AF230" s="6"/>
      <c r="AG230" s="6"/>
      <c r="AH230" s="6"/>
      <c r="AI230" s="6"/>
      <c r="AJ230" s="6"/>
      <c r="AK230" s="6"/>
      <c r="AL230" s="6"/>
    </row>
    <row r="231" spans="11:38" ht="14.25" thickBot="1" x14ac:dyDescent="0.3">
      <c r="K231" s="416"/>
      <c r="L231" s="417" t="s">
        <v>180</v>
      </c>
      <c r="M231" s="417" t="s">
        <v>181</v>
      </c>
      <c r="N231" s="417" t="s">
        <v>182</v>
      </c>
      <c r="O231" s="417" t="s">
        <v>207</v>
      </c>
      <c r="P231" s="417" t="s">
        <v>213</v>
      </c>
      <c r="Q231" s="417" t="s">
        <v>234</v>
      </c>
      <c r="R231" s="417" t="s">
        <v>251</v>
      </c>
      <c r="S231" s="417" t="s">
        <v>268</v>
      </c>
      <c r="T231" s="417" t="s">
        <v>281</v>
      </c>
      <c r="AD231" s="6"/>
      <c r="AE231" s="6"/>
      <c r="AF231" s="6"/>
      <c r="AG231" s="6"/>
      <c r="AH231" s="6"/>
      <c r="AI231" s="6"/>
      <c r="AJ231" s="6"/>
    </row>
    <row r="232" spans="11:38" ht="14.25" thickBot="1" x14ac:dyDescent="0.3">
      <c r="K232" s="418" t="s">
        <v>220</v>
      </c>
      <c r="L232" s="419">
        <v>0.110537856200548</v>
      </c>
      <c r="M232" s="419">
        <v>0.14081923019121514</v>
      </c>
      <c r="N232" s="419">
        <v>0.14614095044275854</v>
      </c>
      <c r="O232" s="419">
        <v>0.17717686088619095</v>
      </c>
      <c r="P232" s="419">
        <v>0.2331654827857953</v>
      </c>
      <c r="Q232" s="419">
        <v>0.24885416131302401</v>
      </c>
      <c r="R232" s="419">
        <v>0.28301093212376655</v>
      </c>
      <c r="S232" s="419">
        <v>0.33456479739735939</v>
      </c>
      <c r="T232" s="419">
        <v>0.28028108655480588</v>
      </c>
      <c r="AD232" s="6"/>
      <c r="AE232" s="6"/>
      <c r="AF232" s="6"/>
      <c r="AG232" s="6"/>
      <c r="AH232" s="6"/>
      <c r="AI232" s="6"/>
      <c r="AJ232" s="6"/>
    </row>
    <row r="233" spans="11:38" x14ac:dyDescent="0.25">
      <c r="K233" s="420" t="s">
        <v>222</v>
      </c>
      <c r="L233" s="421">
        <v>38.851514083800019</v>
      </c>
      <c r="M233" s="421">
        <v>43.376547475799995</v>
      </c>
      <c r="N233" s="421">
        <v>46.985338553999959</v>
      </c>
      <c r="O233" s="421">
        <v>53.469496139400007</v>
      </c>
      <c r="P233" s="421">
        <v>72.251454481799954</v>
      </c>
      <c r="Q233" s="421">
        <v>77.653199058599952</v>
      </c>
      <c r="R233" s="421">
        <v>92.922280829399938</v>
      </c>
      <c r="S233" s="421">
        <v>104.62430005499986</v>
      </c>
      <c r="T233" s="421">
        <v>101.01022050239993</v>
      </c>
      <c r="AD233" s="6"/>
      <c r="AE233" s="6"/>
      <c r="AF233" s="6"/>
      <c r="AG233" s="6"/>
      <c r="AH233" s="6"/>
      <c r="AI233" s="6"/>
      <c r="AJ233" s="6"/>
    </row>
    <row r="234" spans="11:38" x14ac:dyDescent="0.25">
      <c r="K234" s="422" t="s">
        <v>221</v>
      </c>
      <c r="L234" s="423">
        <v>58.865930430000027</v>
      </c>
      <c r="M234" s="423">
        <v>65.722041629999993</v>
      </c>
      <c r="N234" s="423">
        <v>71.18990689999994</v>
      </c>
      <c r="O234" s="423">
        <v>81.014388090000011</v>
      </c>
      <c r="P234" s="423">
        <v>109.47190072999993</v>
      </c>
      <c r="Q234" s="423">
        <v>117.65636220999993</v>
      </c>
      <c r="R234" s="423">
        <v>140.79133458999991</v>
      </c>
      <c r="S234" s="423">
        <v>158.52166674999978</v>
      </c>
      <c r="T234" s="423">
        <v>153.0457886399999</v>
      </c>
      <c r="AD234" s="6"/>
      <c r="AE234" s="6"/>
      <c r="AF234" s="6"/>
      <c r="AG234" s="6"/>
      <c r="AH234" s="6"/>
      <c r="AI234" s="6"/>
      <c r="AJ234" s="6"/>
    </row>
    <row r="235" spans="11:38" x14ac:dyDescent="0.25">
      <c r="K235" s="420" t="s">
        <v>223</v>
      </c>
      <c r="L235" s="421">
        <v>351.47700000000009</v>
      </c>
      <c r="M235" s="421">
        <v>308.02999999999997</v>
      </c>
      <c r="N235" s="421">
        <v>321.50699999999995</v>
      </c>
      <c r="O235" s="421">
        <v>301.78599999999994</v>
      </c>
      <c r="P235" s="421">
        <v>309.87199999999996</v>
      </c>
      <c r="Q235" s="421">
        <v>312.04300000000001</v>
      </c>
      <c r="R235" s="421">
        <v>328.33459871000002</v>
      </c>
      <c r="S235" s="421">
        <v>312.71759870999995</v>
      </c>
      <c r="T235" s="421">
        <v>360.38900000000001</v>
      </c>
      <c r="AD235" s="6"/>
      <c r="AE235" s="6"/>
      <c r="AF235" s="6"/>
      <c r="AG235" s="6"/>
      <c r="AH235" s="6"/>
      <c r="AI235" s="6"/>
      <c r="AJ235" s="6"/>
    </row>
    <row r="236" spans="11:38" x14ac:dyDescent="0.25">
      <c r="K236" s="422" t="s">
        <v>226</v>
      </c>
      <c r="L236" s="423">
        <v>150.03800000000001</v>
      </c>
      <c r="M236" s="423">
        <v>109.172</v>
      </c>
      <c r="N236" s="423">
        <v>123.377</v>
      </c>
      <c r="O236" s="423">
        <v>99.814999999999998</v>
      </c>
      <c r="P236" s="423">
        <v>98.718999999999994</v>
      </c>
      <c r="Q236" s="423">
        <v>95.438999999999993</v>
      </c>
      <c r="R236" s="423">
        <v>90.820999999999998</v>
      </c>
      <c r="S236" s="423">
        <v>74.668000000000006</v>
      </c>
      <c r="T236" s="423">
        <v>74.141999999999996</v>
      </c>
      <c r="AD236" s="6"/>
      <c r="AE236" s="6"/>
      <c r="AF236" s="6"/>
      <c r="AG236" s="6"/>
      <c r="AH236" s="6"/>
      <c r="AI236" s="6"/>
      <c r="AJ236" s="6"/>
    </row>
    <row r="237" spans="11:38" x14ac:dyDescent="0.25">
      <c r="K237" s="422" t="s">
        <v>224</v>
      </c>
      <c r="L237" s="423">
        <v>365.363</v>
      </c>
      <c r="M237" s="423">
        <v>362.78199999999998</v>
      </c>
      <c r="N237" s="423">
        <v>362.05399999999997</v>
      </c>
      <c r="O237" s="423">
        <v>365.89499999999998</v>
      </c>
      <c r="P237" s="423">
        <v>375.077</v>
      </c>
      <c r="Q237" s="423">
        <v>380.52800000000002</v>
      </c>
      <c r="R237" s="423">
        <v>400.07299999999998</v>
      </c>
      <c r="S237" s="423">
        <v>400.60899999999998</v>
      </c>
      <c r="T237" s="423">
        <v>448.80599999999998</v>
      </c>
      <c r="AD237" s="6"/>
      <c r="AE237" s="6"/>
      <c r="AF237" s="6"/>
      <c r="AG237" s="6"/>
      <c r="AH237" s="6"/>
      <c r="AI237" s="6"/>
      <c r="AJ237" s="6"/>
    </row>
    <row r="238" spans="11:38" ht="14.25" thickBot="1" x14ac:dyDescent="0.3">
      <c r="K238" s="424" t="s">
        <v>225</v>
      </c>
      <c r="L238" s="425">
        <v>163.92400000000001</v>
      </c>
      <c r="M238" s="425">
        <v>163.92400000000001</v>
      </c>
      <c r="N238" s="425">
        <v>163.92400000000001</v>
      </c>
      <c r="O238" s="425">
        <v>163.92400000000001</v>
      </c>
      <c r="P238" s="425">
        <v>163.92400000000001</v>
      </c>
      <c r="Q238" s="425">
        <v>163.92400000000001</v>
      </c>
      <c r="R238" s="425">
        <v>162.55940129000001</v>
      </c>
      <c r="S238" s="425">
        <v>162.55940129000001</v>
      </c>
      <c r="T238" s="425">
        <v>162.559</v>
      </c>
      <c r="AD238" s="6"/>
      <c r="AE238" s="6"/>
      <c r="AF238" s="6"/>
      <c r="AG238" s="6"/>
      <c r="AH238" s="6"/>
      <c r="AI238" s="6"/>
      <c r="AJ238" s="6"/>
    </row>
    <row r="239" spans="11:38" x14ac:dyDescent="0.25">
      <c r="U239" s="6"/>
      <c r="V239" s="6"/>
      <c r="W239" s="6"/>
      <c r="X239" s="6"/>
      <c r="Y239" s="6"/>
      <c r="Z239" s="6"/>
      <c r="AA239" s="6"/>
      <c r="AB239" s="6"/>
      <c r="AC239" s="6"/>
      <c r="AD239" s="6"/>
      <c r="AE239" s="6"/>
      <c r="AF239" s="6"/>
      <c r="AG239" s="6"/>
      <c r="AH239" s="6"/>
      <c r="AI239" s="6"/>
      <c r="AJ239" s="6"/>
      <c r="AK239" s="6"/>
      <c r="AL239" s="6"/>
    </row>
    <row r="240" spans="11:38" x14ac:dyDescent="0.25">
      <c r="U240" s="6"/>
      <c r="V240" s="6"/>
      <c r="W240" s="6"/>
      <c r="X240" s="6"/>
      <c r="Y240" s="6"/>
      <c r="Z240" s="6"/>
      <c r="AA240" s="6"/>
      <c r="AB240" s="6"/>
      <c r="AC240" s="6"/>
      <c r="AD240" s="6"/>
      <c r="AE240" s="6"/>
      <c r="AF240" s="6"/>
      <c r="AG240" s="6"/>
      <c r="AH240" s="6"/>
      <c r="AI240" s="6"/>
      <c r="AJ240" s="6"/>
      <c r="AK240" s="6"/>
      <c r="AL240" s="6"/>
    </row>
    <row r="241" spans="3:38" x14ac:dyDescent="0.25">
      <c r="U241" s="6"/>
      <c r="V241" s="6"/>
      <c r="W241" s="6"/>
      <c r="X241" s="6"/>
      <c r="Y241" s="6"/>
      <c r="Z241" s="6"/>
      <c r="AA241" s="6"/>
      <c r="AB241" s="6"/>
      <c r="AC241" s="6"/>
      <c r="AD241" s="6"/>
      <c r="AE241" s="6"/>
      <c r="AF241" s="6"/>
      <c r="AG241" s="6"/>
      <c r="AH241" s="6"/>
      <c r="AI241" s="6"/>
      <c r="AJ241" s="6"/>
      <c r="AK241" s="6"/>
      <c r="AL241" s="6"/>
    </row>
    <row r="242" spans="3:38" ht="14.25" thickBot="1" x14ac:dyDescent="0.3">
      <c r="U242" s="6"/>
      <c r="V242" s="6"/>
      <c r="W242" s="6"/>
      <c r="X242" s="6"/>
      <c r="Y242" s="6"/>
      <c r="Z242" s="6"/>
      <c r="AA242" s="6"/>
      <c r="AB242" s="6"/>
      <c r="AC242" s="6"/>
      <c r="AD242" s="6"/>
      <c r="AE242" s="6"/>
      <c r="AF242" s="6"/>
      <c r="AG242" s="6"/>
      <c r="AH242" s="6"/>
      <c r="AI242" s="6"/>
      <c r="AJ242" s="6"/>
      <c r="AK242" s="6"/>
      <c r="AL242" s="6"/>
    </row>
    <row r="243" spans="3:38" ht="27.75" thickBot="1" x14ac:dyDescent="0.3">
      <c r="U243" s="426" t="s">
        <v>241</v>
      </c>
      <c r="V243" s="427" t="s">
        <v>242</v>
      </c>
      <c r="W243" s="427" t="s">
        <v>237</v>
      </c>
      <c r="X243" s="6"/>
      <c r="Y243" s="6"/>
      <c r="Z243" s="6"/>
      <c r="AA243" s="6"/>
      <c r="AB243" s="6"/>
      <c r="AC243" s="6"/>
      <c r="AD243" s="6"/>
      <c r="AE243" s="6"/>
      <c r="AF243" s="6"/>
      <c r="AG243" s="6"/>
      <c r="AH243" s="6"/>
      <c r="AI243" s="6"/>
      <c r="AJ243" s="6"/>
      <c r="AK243" s="6"/>
      <c r="AL243" s="6"/>
    </row>
    <row r="244" spans="3:38" ht="14.25" thickBot="1" x14ac:dyDescent="0.3">
      <c r="U244" s="428" t="s">
        <v>238</v>
      </c>
      <c r="V244" s="429">
        <v>15396481</v>
      </c>
      <c r="W244" s="439">
        <v>0.2332697124058839</v>
      </c>
      <c r="X244" s="6"/>
      <c r="Y244" s="6"/>
      <c r="Z244" s="6"/>
      <c r="AA244" s="6"/>
      <c r="AB244" s="6"/>
      <c r="AC244" s="6"/>
      <c r="AD244" s="6"/>
      <c r="AE244" s="6"/>
      <c r="AF244" s="6"/>
      <c r="AG244" s="6"/>
      <c r="AH244" s="6"/>
      <c r="AI244" s="6"/>
      <c r="AJ244" s="6"/>
      <c r="AK244" s="6"/>
      <c r="AL244" s="6"/>
    </row>
    <row r="245" spans="3:38" ht="14.25" thickBot="1" x14ac:dyDescent="0.3">
      <c r="U245" s="428" t="s">
        <v>239</v>
      </c>
      <c r="V245" s="429">
        <v>4817704</v>
      </c>
      <c r="W245" s="439">
        <v>7.2992291325314956E-2</v>
      </c>
      <c r="X245" s="6"/>
      <c r="Y245" s="6"/>
      <c r="Z245" s="6"/>
      <c r="AA245" s="6"/>
      <c r="AB245" s="6"/>
      <c r="AC245" s="6"/>
      <c r="AD245" s="6"/>
      <c r="AE245" s="6"/>
      <c r="AF245" s="6"/>
      <c r="AG245" s="6"/>
      <c r="AH245" s="6"/>
      <c r="AI245" s="6"/>
      <c r="AJ245" s="6"/>
      <c r="AK245" s="6"/>
      <c r="AL245" s="6"/>
    </row>
    <row r="246" spans="3:38" ht="14.25" thickBot="1" x14ac:dyDescent="0.3">
      <c r="U246" s="430" t="s">
        <v>240</v>
      </c>
      <c r="V246" s="429">
        <v>13207034</v>
      </c>
      <c r="W246" s="439">
        <v>0.200097738107476</v>
      </c>
      <c r="X246" s="6"/>
      <c r="Y246" s="6"/>
      <c r="Z246" s="6"/>
      <c r="AA246" s="6"/>
      <c r="AB246" s="6"/>
      <c r="AC246" s="6"/>
      <c r="AD246" s="6"/>
      <c r="AE246" s="6"/>
      <c r="AF246" s="6"/>
      <c r="AG246" s="6"/>
      <c r="AH246" s="6"/>
      <c r="AI246" s="6"/>
      <c r="AJ246" s="6"/>
      <c r="AK246" s="6"/>
      <c r="AL246" s="6"/>
    </row>
    <row r="247" spans="3:38" ht="12.75" customHeight="1" thickBot="1" x14ac:dyDescent="0.3">
      <c r="U247" s="428" t="s">
        <v>243</v>
      </c>
      <c r="V247" s="429">
        <v>509774</v>
      </c>
      <c r="W247" s="439">
        <v>7.7235073632732736E-3</v>
      </c>
      <c r="X247" s="6"/>
      <c r="Y247" s="6"/>
      <c r="Z247" s="6"/>
      <c r="AA247" s="6"/>
      <c r="AB247" s="6"/>
      <c r="AC247" s="6"/>
      <c r="AD247" s="6"/>
      <c r="AE247" s="6"/>
      <c r="AF247" s="6"/>
      <c r="AG247" s="6"/>
      <c r="AH247" s="6"/>
      <c r="AI247" s="6"/>
      <c r="AJ247" s="6"/>
      <c r="AK247" s="6"/>
      <c r="AL247" s="6"/>
    </row>
    <row r="248" spans="3:38" ht="12.75" customHeight="1" thickBot="1" x14ac:dyDescent="0.3">
      <c r="U248" s="428" t="s">
        <v>244</v>
      </c>
      <c r="V248" s="429">
        <v>1</v>
      </c>
      <c r="W248" s="439">
        <v>1.5150845989150631E-8</v>
      </c>
      <c r="X248" s="6"/>
      <c r="Y248" s="6"/>
      <c r="Z248" s="6"/>
      <c r="AA248" s="6"/>
      <c r="AB248" s="6"/>
      <c r="AC248" s="6"/>
      <c r="AD248" s="6"/>
      <c r="AE248" s="6"/>
      <c r="AF248" s="6"/>
      <c r="AG248" s="6"/>
      <c r="AH248" s="6"/>
      <c r="AI248" s="6"/>
      <c r="AJ248" s="6"/>
      <c r="AK248" s="6"/>
      <c r="AL248" s="6"/>
    </row>
    <row r="249" spans="3:38" ht="12.75" customHeight="1" thickBot="1" x14ac:dyDescent="0.3">
      <c r="U249" s="428" t="s">
        <v>245</v>
      </c>
      <c r="V249" s="429">
        <v>65143</v>
      </c>
      <c r="W249" s="439">
        <v>9.8697156027123946E-4</v>
      </c>
      <c r="X249" s="6"/>
      <c r="Y249" s="6"/>
      <c r="Z249" s="6"/>
      <c r="AA249" s="6"/>
      <c r="AB249" s="6"/>
      <c r="AC249" s="6"/>
      <c r="AD249" s="6"/>
      <c r="AE249" s="6"/>
      <c r="AF249" s="6"/>
      <c r="AG249" s="6"/>
      <c r="AH249" s="6"/>
      <c r="AI249" s="6"/>
      <c r="AJ249" s="6"/>
      <c r="AK249" s="6"/>
      <c r="AL249" s="6"/>
    </row>
    <row r="250" spans="3:38" ht="12.75" customHeight="1" thickBot="1" x14ac:dyDescent="0.3">
      <c r="U250" s="431" t="s">
        <v>246</v>
      </c>
      <c r="V250" s="432">
        <v>33996137</v>
      </c>
      <c r="W250" s="433">
        <v>0.51507023591306533</v>
      </c>
      <c r="X250" s="6"/>
      <c r="Y250" s="6"/>
      <c r="Z250" s="6"/>
      <c r="AA250" s="6"/>
      <c r="AB250" s="6"/>
      <c r="AC250" s="6"/>
      <c r="AD250" s="6"/>
      <c r="AE250" s="6"/>
      <c r="AF250" s="6"/>
      <c r="AG250" s="6"/>
      <c r="AH250" s="6"/>
      <c r="AI250" s="6"/>
      <c r="AJ250" s="6"/>
      <c r="AK250" s="6"/>
      <c r="AL250" s="6"/>
    </row>
    <row r="251" spans="3:38" ht="14.25" thickBot="1" x14ac:dyDescent="0.3">
      <c r="U251" s="431" t="s">
        <v>247</v>
      </c>
      <c r="V251" s="432">
        <v>32006778</v>
      </c>
      <c r="W251" s="433">
        <v>0.48492976408693467</v>
      </c>
      <c r="X251" s="6"/>
      <c r="Y251" s="6"/>
      <c r="Z251" s="6"/>
      <c r="AA251" s="6"/>
      <c r="AB251" s="6"/>
      <c r="AC251" s="6"/>
      <c r="AD251" s="6"/>
      <c r="AE251" s="6"/>
      <c r="AF251" s="6"/>
      <c r="AG251" s="6"/>
      <c r="AH251" s="6"/>
      <c r="AI251" s="6"/>
      <c r="AJ251" s="6"/>
      <c r="AK251" s="6"/>
      <c r="AL251" s="6"/>
    </row>
    <row r="252" spans="3:38" ht="14.25" thickBot="1" x14ac:dyDescent="0.3">
      <c r="U252" s="434" t="s">
        <v>248</v>
      </c>
      <c r="V252" s="435">
        <v>66002915</v>
      </c>
      <c r="W252" s="440">
        <v>1</v>
      </c>
      <c r="X252" s="6"/>
      <c r="Y252" s="6"/>
      <c r="Z252" s="6"/>
      <c r="AA252" s="6"/>
      <c r="AB252" s="6"/>
      <c r="AC252" s="6"/>
      <c r="AD252" s="6"/>
      <c r="AE252" s="6"/>
      <c r="AF252" s="6"/>
      <c r="AG252" s="6"/>
      <c r="AH252" s="6"/>
      <c r="AI252" s="6"/>
      <c r="AJ252" s="6"/>
      <c r="AK252" s="6"/>
      <c r="AL252" s="6"/>
    </row>
    <row r="253" spans="3:38" x14ac:dyDescent="0.25">
      <c r="K253" s="436"/>
      <c r="L253" s="437"/>
      <c r="M253" s="438"/>
      <c r="U253" s="6"/>
      <c r="V253" s="6"/>
      <c r="W253" s="6"/>
      <c r="X253" s="6"/>
      <c r="Y253" s="6"/>
      <c r="Z253" s="6"/>
      <c r="AA253" s="6"/>
      <c r="AB253" s="6"/>
      <c r="AC253" s="6"/>
      <c r="AD253" s="6"/>
      <c r="AE253" s="6"/>
      <c r="AF253" s="6"/>
      <c r="AG253" s="6"/>
      <c r="AH253" s="6"/>
      <c r="AI253" s="6"/>
      <c r="AJ253" s="6"/>
      <c r="AK253" s="6"/>
      <c r="AL253" s="6"/>
    </row>
    <row r="254" spans="3:38" x14ac:dyDescent="0.25">
      <c r="C254" s="6"/>
      <c r="D254" s="6"/>
      <c r="E254" s="6"/>
      <c r="F254" s="6"/>
      <c r="G254" s="6"/>
      <c r="H254" s="6"/>
      <c r="I254" s="6"/>
      <c r="J254" s="6"/>
      <c r="K254" s="6"/>
      <c r="M254" s="28"/>
    </row>
    <row r="256" spans="3:38" x14ac:dyDescent="0.25">
      <c r="H256" s="31"/>
    </row>
  </sheetData>
  <mergeCells count="10">
    <mergeCell ref="E16:G16"/>
    <mergeCell ref="E33:G33"/>
    <mergeCell ref="E50:G50"/>
    <mergeCell ref="E67:G67"/>
    <mergeCell ref="E86:G86"/>
    <mergeCell ref="E105:G105"/>
    <mergeCell ref="E130:G130"/>
    <mergeCell ref="E155:G155"/>
    <mergeCell ref="E164:G164"/>
    <mergeCell ref="E177:G177"/>
  </mergeCells>
  <hyperlinks>
    <hyperlink ref="U246" r:id="rId1" display="http://www.coimex.com.br/"/>
  </hyperlinks>
  <printOptions horizontalCentered="1" verticalCentered="1"/>
  <pageMargins left="0" right="0" top="0" bottom="0" header="0" footer="0"/>
  <pageSetup paperSize="9" scale="10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8"/>
  <dimension ref="A1:BP99"/>
  <sheetViews>
    <sheetView showGridLines="0" zoomScaleNormal="100" workbookViewId="0">
      <selection activeCell="G7" sqref="G7"/>
    </sheetView>
  </sheetViews>
  <sheetFormatPr defaultRowHeight="15" outlineLevelRow="2" outlineLevelCol="1" x14ac:dyDescent="0.25"/>
  <cols>
    <col min="1" max="1" width="3.28515625" style="57" customWidth="1"/>
    <col min="2" max="2" width="39.42578125" style="1" bestFit="1" customWidth="1"/>
    <col min="3" max="3" width="9.7109375" style="1" customWidth="1"/>
    <col min="4" max="4" width="11" style="1" customWidth="1"/>
    <col min="5" max="5" width="10.42578125" style="1" customWidth="1"/>
    <col min="6" max="6" width="11" style="1" customWidth="1"/>
    <col min="7" max="7" width="9.7109375" style="1" customWidth="1"/>
    <col min="8" max="8" width="10.42578125" style="1" customWidth="1"/>
    <col min="9" max="9" width="2.28515625" style="57" customWidth="1"/>
    <col min="10" max="10" width="39.42578125" style="1" bestFit="1" customWidth="1"/>
    <col min="11" max="11" width="10.42578125" style="1" customWidth="1"/>
    <col min="12" max="12" width="11" style="1" customWidth="1"/>
    <col min="13" max="13" width="10.42578125" style="1" customWidth="1"/>
    <col min="14" max="14" width="11" style="1" customWidth="1"/>
    <col min="15" max="15" width="10.28515625" style="1" customWidth="1"/>
    <col min="16" max="16" width="10.42578125" style="1" customWidth="1"/>
    <col min="17" max="17" width="2.28515625" style="57" customWidth="1"/>
    <col min="18" max="18" width="2.85546875" style="13" customWidth="1"/>
    <col min="19" max="19" width="41" style="13" customWidth="1"/>
    <col min="20" max="20" width="10.28515625" style="1" bestFit="1" customWidth="1"/>
    <col min="21" max="21" width="13" style="1" customWidth="1"/>
    <col min="22" max="22" width="7.42578125" style="1" customWidth="1"/>
    <col min="23" max="23" width="9" style="1" customWidth="1"/>
    <col min="24" max="24" width="7.28515625" style="1" customWidth="1"/>
    <col min="25" max="26" width="6.42578125" style="1" customWidth="1"/>
    <col min="27" max="27" width="9.5703125" style="1" customWidth="1"/>
    <col min="28" max="28" width="10.5703125" style="1" customWidth="1"/>
    <col min="29" max="29" width="8.7109375" style="13" customWidth="1"/>
    <col min="30" max="30" width="9.140625" style="13" customWidth="1"/>
    <col min="31" max="31" width="55.7109375" style="13" bestFit="1" customWidth="1"/>
    <col min="32" max="33" width="9.140625" style="13"/>
    <col min="34" max="34" width="8.42578125" style="1" bestFit="1" customWidth="1" outlineLevel="1"/>
    <col min="35" max="36" width="8.85546875" style="1" bestFit="1" customWidth="1" outlineLevel="1"/>
    <col min="37" max="16384" width="9.140625" style="13"/>
  </cols>
  <sheetData>
    <row r="1" spans="1:68" s="61" customFormat="1" x14ac:dyDescent="0.25">
      <c r="A1" s="57"/>
      <c r="B1" s="58"/>
      <c r="C1" s="59"/>
      <c r="D1" s="60"/>
      <c r="E1" s="59"/>
      <c r="F1" s="59"/>
      <c r="G1" s="1"/>
      <c r="H1" s="1"/>
      <c r="I1" s="1"/>
      <c r="J1" s="1"/>
      <c r="K1" s="1"/>
      <c r="L1" s="1"/>
      <c r="M1" s="13"/>
      <c r="O1" s="58"/>
      <c r="P1" s="59"/>
      <c r="Q1" s="1"/>
      <c r="R1" s="60"/>
      <c r="S1" s="1"/>
      <c r="U1" s="1"/>
      <c r="V1" s="1"/>
      <c r="W1" s="1"/>
      <c r="Y1" s="13"/>
      <c r="Z1" s="13"/>
      <c r="AA1" s="13"/>
      <c r="AB1" s="13"/>
      <c r="AC1" s="1"/>
      <c r="AE1" s="1"/>
      <c r="AF1" s="1"/>
      <c r="AG1" s="1"/>
      <c r="AH1" s="1"/>
      <c r="AI1" s="1"/>
      <c r="AJ1" s="1"/>
      <c r="AK1" s="1"/>
      <c r="AL1" s="1"/>
      <c r="AM1" s="1"/>
      <c r="AN1" s="1"/>
      <c r="AO1" s="1"/>
      <c r="AP1" s="1"/>
      <c r="AQ1" s="1"/>
      <c r="AR1" s="1"/>
      <c r="AS1" s="1"/>
      <c r="AT1" s="1"/>
      <c r="AU1" s="1"/>
      <c r="AV1" s="1"/>
      <c r="AW1" s="1"/>
      <c r="AX1" s="1"/>
      <c r="AY1" s="1"/>
      <c r="BB1" s="1"/>
      <c r="BF1" s="1"/>
      <c r="BG1" s="1"/>
      <c r="BH1" s="1"/>
      <c r="BJ1" s="1"/>
      <c r="BN1" s="1"/>
      <c r="BO1" s="1"/>
      <c r="BP1" s="1"/>
    </row>
    <row r="2" spans="1:68" ht="28.5" x14ac:dyDescent="0.25">
      <c r="B2" s="4" t="s">
        <v>131</v>
      </c>
      <c r="C2" s="5" t="s">
        <v>281</v>
      </c>
      <c r="D2" s="5" t="s">
        <v>213</v>
      </c>
      <c r="E2" s="62" t="s">
        <v>320</v>
      </c>
      <c r="F2" s="5">
        <v>2018</v>
      </c>
      <c r="G2" s="5">
        <v>2017</v>
      </c>
      <c r="H2" s="62" t="s">
        <v>321</v>
      </c>
      <c r="J2" s="520" t="s">
        <v>390</v>
      </c>
      <c r="K2" s="5" t="s">
        <v>281</v>
      </c>
      <c r="L2" s="5" t="s">
        <v>213</v>
      </c>
      <c r="M2" s="62" t="s">
        <v>320</v>
      </c>
      <c r="N2" s="5">
        <v>2018</v>
      </c>
      <c r="O2" s="5">
        <v>2017</v>
      </c>
      <c r="P2" s="62" t="s">
        <v>321</v>
      </c>
      <c r="T2" s="13"/>
      <c r="U2" s="13"/>
      <c r="V2" s="13"/>
      <c r="W2" s="13"/>
      <c r="X2" s="13"/>
      <c r="Y2" s="13"/>
      <c r="Z2" s="13"/>
      <c r="AA2" s="13"/>
      <c r="AB2" s="13"/>
      <c r="AH2" s="13"/>
      <c r="AI2" s="13"/>
      <c r="AJ2" s="13"/>
    </row>
    <row r="3" spans="1:68" s="1" customFormat="1" ht="15" customHeight="1" x14ac:dyDescent="0.25">
      <c r="A3" s="57"/>
      <c r="B3" s="63" t="s">
        <v>12</v>
      </c>
      <c r="C3" s="45">
        <v>439.64619826000001</v>
      </c>
      <c r="D3" s="45">
        <v>394.65287448999993</v>
      </c>
      <c r="E3" s="64">
        <v>0.11400733829227483</v>
      </c>
      <c r="F3" s="45">
        <v>1538.7197693000001</v>
      </c>
      <c r="G3" s="45">
        <v>1330.1899298399999</v>
      </c>
      <c r="H3" s="64">
        <v>0.15676696596634354</v>
      </c>
      <c r="I3" s="57"/>
      <c r="J3" s="63" t="s">
        <v>12</v>
      </c>
      <c r="K3" s="45">
        <v>439.64619826000001</v>
      </c>
      <c r="L3" s="45">
        <v>387.03897730999995</v>
      </c>
      <c r="M3" s="64">
        <v>0.13592228182192656</v>
      </c>
      <c r="N3" s="45">
        <v>1535.9959195900001</v>
      </c>
      <c r="O3" s="45">
        <v>1301.5143821699999</v>
      </c>
      <c r="P3" s="64">
        <v>0.18016054269723236</v>
      </c>
      <c r="Q3" s="57"/>
      <c r="R3" s="65"/>
      <c r="S3" s="13"/>
      <c r="T3" s="13"/>
      <c r="U3" s="13"/>
      <c r="V3" s="13"/>
      <c r="W3" s="13"/>
      <c r="X3" s="13"/>
      <c r="Y3" s="13"/>
      <c r="Z3" s="13"/>
      <c r="AA3" s="13"/>
      <c r="AB3" s="13"/>
      <c r="AC3" s="13"/>
      <c r="AH3" s="13"/>
      <c r="AI3" s="13"/>
      <c r="AJ3" s="13"/>
    </row>
    <row r="4" spans="1:68" s="1" customFormat="1" ht="15" customHeight="1" x14ac:dyDescent="0.25">
      <c r="A4" s="57"/>
      <c r="B4" s="53" t="s">
        <v>128</v>
      </c>
      <c r="C4" s="9">
        <v>-72.400729330000004</v>
      </c>
      <c r="D4" s="9">
        <v>-75.177268310000002</v>
      </c>
      <c r="E4" s="66">
        <v>-3.693322519449227E-2</v>
      </c>
      <c r="F4" s="9">
        <v>-284.94094523000001</v>
      </c>
      <c r="G4" s="9">
        <v>-246.21449060000003</v>
      </c>
      <c r="H4" s="66">
        <v>0.15728747132480914</v>
      </c>
      <c r="I4" s="57"/>
      <c r="J4" s="53" t="s">
        <v>128</v>
      </c>
      <c r="K4" s="9">
        <v>-72.400729330000004</v>
      </c>
      <c r="L4" s="9">
        <v>-73.703169130000006</v>
      </c>
      <c r="M4" s="66">
        <v>-1.7671421939845167E-2</v>
      </c>
      <c r="N4" s="9">
        <v>-284.54992522999999</v>
      </c>
      <c r="O4" s="9">
        <v>-251.61589089000003</v>
      </c>
      <c r="P4" s="66">
        <v>0.13089012074518713</v>
      </c>
      <c r="Q4" s="57"/>
      <c r="R4" s="65"/>
      <c r="S4" s="13"/>
      <c r="T4" s="13"/>
      <c r="U4" s="13"/>
      <c r="V4" s="13"/>
      <c r="W4" s="13"/>
      <c r="X4" s="13"/>
      <c r="Y4" s="13"/>
      <c r="Z4" s="13"/>
      <c r="AA4" s="13"/>
      <c r="AB4" s="13"/>
      <c r="AC4" s="13"/>
      <c r="AH4" s="13"/>
      <c r="AI4" s="13"/>
      <c r="AJ4" s="13"/>
    </row>
    <row r="5" spans="1:68" s="1" customFormat="1" ht="15" customHeight="1" x14ac:dyDescent="0.25">
      <c r="A5" s="57"/>
      <c r="B5" s="67" t="s">
        <v>9</v>
      </c>
      <c r="C5" s="11">
        <v>367.24546893000002</v>
      </c>
      <c r="D5" s="11">
        <v>319.47560617999994</v>
      </c>
      <c r="E5" s="68">
        <v>0.14952585369878113</v>
      </c>
      <c r="F5" s="11">
        <v>1253.7788240700002</v>
      </c>
      <c r="G5" s="11">
        <v>1083.9754392399998</v>
      </c>
      <c r="H5" s="68">
        <v>0.1566487382306867</v>
      </c>
      <c r="I5" s="57"/>
      <c r="J5" s="67" t="s">
        <v>9</v>
      </c>
      <c r="K5" s="11">
        <v>367.24546893000002</v>
      </c>
      <c r="L5" s="11">
        <v>313.33580817999996</v>
      </c>
      <c r="M5" s="68">
        <v>0.17205074984290003</v>
      </c>
      <c r="N5" s="11">
        <v>1251.44599436</v>
      </c>
      <c r="O5" s="11">
        <v>1049.8984912799999</v>
      </c>
      <c r="P5" s="68">
        <v>0.19196856148853048</v>
      </c>
      <c r="Q5" s="57"/>
      <c r="R5" s="65"/>
      <c r="S5" s="13"/>
      <c r="T5" s="13"/>
      <c r="U5" s="13"/>
      <c r="V5" s="13"/>
      <c r="W5" s="13"/>
      <c r="X5" s="13"/>
      <c r="Y5" s="13"/>
      <c r="Z5" s="13"/>
      <c r="AA5" s="13"/>
      <c r="AB5" s="13"/>
      <c r="AC5" s="13"/>
      <c r="AH5" s="13"/>
      <c r="AI5" s="13"/>
      <c r="AJ5" s="13"/>
    </row>
    <row r="6" spans="1:68" s="1" customFormat="1" ht="15" customHeight="1" x14ac:dyDescent="0.25">
      <c r="A6" s="57"/>
      <c r="B6" s="53" t="s">
        <v>121</v>
      </c>
      <c r="C6" s="9">
        <v>-280.17236883000004</v>
      </c>
      <c r="D6" s="9">
        <v>-224.72246987</v>
      </c>
      <c r="E6" s="66">
        <v>0.24674835138683426</v>
      </c>
      <c r="F6" s="9">
        <v>-995.80256106000002</v>
      </c>
      <c r="G6" s="9">
        <v>-850.04374222000001</v>
      </c>
      <c r="H6" s="66">
        <v>0.17147213913878345</v>
      </c>
      <c r="I6" s="57"/>
      <c r="J6" s="53" t="s">
        <v>121</v>
      </c>
      <c r="K6" s="9">
        <v>-280.17236883000004</v>
      </c>
      <c r="L6" s="9">
        <v>-216.61375355999996</v>
      </c>
      <c r="M6" s="66">
        <v>0.29341911224669737</v>
      </c>
      <c r="N6" s="9">
        <v>-993.02509306000002</v>
      </c>
      <c r="O6" s="9">
        <v>-816.78233172</v>
      </c>
      <c r="P6" s="66">
        <v>0.21577690223644264</v>
      </c>
      <c r="Q6" s="57"/>
      <c r="R6" s="65"/>
      <c r="S6" s="13"/>
      <c r="T6" s="13"/>
      <c r="U6" s="13"/>
      <c r="V6" s="13"/>
      <c r="W6" s="13"/>
      <c r="X6" s="13"/>
      <c r="Y6" s="13"/>
      <c r="Z6" s="13"/>
      <c r="AA6" s="13"/>
      <c r="AB6" s="13"/>
      <c r="AC6" s="13"/>
      <c r="AH6" s="13"/>
      <c r="AI6" s="13"/>
      <c r="AJ6" s="13"/>
    </row>
    <row r="7" spans="1:68" s="1" customFormat="1" ht="15" customHeight="1" x14ac:dyDescent="0.25">
      <c r="A7" s="57"/>
      <c r="B7" s="69" t="s">
        <v>87</v>
      </c>
      <c r="C7" s="9">
        <v>-31.39100075</v>
      </c>
      <c r="D7" s="9">
        <v>-29.254050369999998</v>
      </c>
      <c r="E7" s="66">
        <v>7.3048017384677921E-2</v>
      </c>
      <c r="F7" s="9">
        <v>-116.10455565999999</v>
      </c>
      <c r="G7" s="9">
        <v>-110.83911291000001</v>
      </c>
      <c r="H7" s="66">
        <v>4.7505276898737403E-2</v>
      </c>
      <c r="I7" s="57"/>
      <c r="J7" s="69" t="s">
        <v>87</v>
      </c>
      <c r="K7" s="9">
        <v>-31.39100075</v>
      </c>
      <c r="L7" s="9">
        <v>-25.835430089999996</v>
      </c>
      <c r="M7" s="66">
        <v>0.21503689470803011</v>
      </c>
      <c r="N7" s="9">
        <v>-115.03433365999999</v>
      </c>
      <c r="O7" s="9">
        <v>-97.383130900000012</v>
      </c>
      <c r="P7" s="66">
        <v>0.18125523996682236</v>
      </c>
      <c r="Q7" s="57"/>
      <c r="R7" s="13"/>
      <c r="S7" s="13"/>
      <c r="T7" s="13"/>
      <c r="U7" s="13"/>
      <c r="V7" s="13"/>
      <c r="W7" s="13"/>
      <c r="X7" s="13"/>
      <c r="Y7" s="13"/>
      <c r="Z7" s="13"/>
      <c r="AA7" s="13"/>
      <c r="AB7" s="13"/>
      <c r="AC7" s="13"/>
      <c r="AH7" s="13"/>
      <c r="AI7" s="13"/>
      <c r="AJ7" s="13"/>
    </row>
    <row r="8" spans="1:68" s="1" customFormat="1" ht="15" customHeight="1" x14ac:dyDescent="0.25">
      <c r="A8" s="57"/>
      <c r="B8" s="69" t="s">
        <v>18</v>
      </c>
      <c r="C8" s="9">
        <v>-230.67385034999998</v>
      </c>
      <c r="D8" s="9">
        <v>-200.72915807999999</v>
      </c>
      <c r="E8" s="66">
        <v>0.14917958385530428</v>
      </c>
      <c r="F8" s="9">
        <v>-803.06541162999997</v>
      </c>
      <c r="G8" s="9">
        <v>-674.04114651999998</v>
      </c>
      <c r="H8" s="66">
        <v>0.19141897460731894</v>
      </c>
      <c r="I8" s="57"/>
      <c r="J8" s="69" t="s">
        <v>18</v>
      </c>
      <c r="K8" s="9">
        <v>-230.67385034999998</v>
      </c>
      <c r="L8" s="9">
        <v>-200.72915807999999</v>
      </c>
      <c r="M8" s="66">
        <v>0.14917958385530428</v>
      </c>
      <c r="N8" s="9">
        <v>-803.06541162999997</v>
      </c>
      <c r="O8" s="9">
        <v>-674.04114651999998</v>
      </c>
      <c r="P8" s="66">
        <v>0.19141897460731894</v>
      </c>
      <c r="Q8" s="57"/>
      <c r="R8" s="13"/>
      <c r="S8" s="13"/>
      <c r="T8" s="13"/>
      <c r="U8" s="13"/>
      <c r="V8" s="13"/>
      <c r="W8" s="13"/>
      <c r="X8" s="13"/>
      <c r="Y8" s="13"/>
      <c r="Z8" s="13"/>
      <c r="AA8" s="13"/>
      <c r="AB8" s="13"/>
      <c r="AC8" s="13"/>
      <c r="AH8" s="13"/>
      <c r="AI8" s="13"/>
      <c r="AJ8" s="13"/>
    </row>
    <row r="9" spans="1:68" s="1" customFormat="1" ht="15" customHeight="1" x14ac:dyDescent="0.25">
      <c r="A9" s="57"/>
      <c r="B9" s="69" t="s">
        <v>1</v>
      </c>
      <c r="C9" s="9">
        <v>-42.372672919999999</v>
      </c>
      <c r="D9" s="9">
        <v>-44.435658860000004</v>
      </c>
      <c r="E9" s="66">
        <v>-4.64263610110901E-2</v>
      </c>
      <c r="F9" s="9">
        <v>-162.66074864000001</v>
      </c>
      <c r="G9" s="9">
        <v>-163.67192921999998</v>
      </c>
      <c r="H9" s="66">
        <v>-6.1780940984742516E-3</v>
      </c>
      <c r="I9" s="57"/>
      <c r="J9" s="69" t="s">
        <v>1</v>
      </c>
      <c r="K9" s="9">
        <v>-42.372672919999999</v>
      </c>
      <c r="L9" s="9">
        <v>-38.551279830000006</v>
      </c>
      <c r="M9" s="66">
        <v>9.9124934550843147E-2</v>
      </c>
      <c r="N9" s="9">
        <v>-160.83963764000001</v>
      </c>
      <c r="O9" s="9">
        <v>-141.73355172999999</v>
      </c>
      <c r="P9" s="66">
        <v>0.1348028443286089</v>
      </c>
      <c r="Q9" s="57"/>
      <c r="R9" s="65"/>
      <c r="S9" s="13"/>
      <c r="T9" s="13"/>
      <c r="U9" s="13"/>
      <c r="V9" s="13"/>
      <c r="W9" s="13"/>
      <c r="X9" s="13"/>
      <c r="Y9" s="13"/>
      <c r="Z9" s="13"/>
      <c r="AA9" s="13"/>
      <c r="AB9" s="13"/>
      <c r="AC9" s="13"/>
      <c r="AH9" s="13"/>
      <c r="AI9" s="13"/>
      <c r="AJ9" s="13"/>
    </row>
    <row r="10" spans="1:68" s="1" customFormat="1" ht="15" customHeight="1" x14ac:dyDescent="0.25">
      <c r="A10" s="57"/>
      <c r="B10" s="69" t="s">
        <v>112</v>
      </c>
      <c r="C10" s="9">
        <v>24.265155189999998</v>
      </c>
      <c r="D10" s="9">
        <v>49.696397439999998</v>
      </c>
      <c r="E10" s="66">
        <v>-0.51173210856388396</v>
      </c>
      <c r="F10" s="9">
        <v>86.028154869999995</v>
      </c>
      <c r="G10" s="9">
        <v>98.508446430000006</v>
      </c>
      <c r="H10" s="66">
        <v>-0.12669260365270807</v>
      </c>
      <c r="I10" s="57"/>
      <c r="J10" s="69" t="s">
        <v>112</v>
      </c>
      <c r="K10" s="9">
        <v>24.265155189999998</v>
      </c>
      <c r="L10" s="9">
        <v>48.50211444</v>
      </c>
      <c r="M10" s="66">
        <v>-0.49970933287831321</v>
      </c>
      <c r="N10" s="9">
        <v>85.91428986999999</v>
      </c>
      <c r="O10" s="9">
        <v>96.37549743000001</v>
      </c>
      <c r="P10" s="66">
        <v>-0.10854634050110368</v>
      </c>
      <c r="Q10" s="57"/>
      <c r="R10" s="65"/>
      <c r="S10" s="13"/>
      <c r="T10" s="13"/>
      <c r="U10" s="13"/>
      <c r="V10" s="13"/>
      <c r="W10" s="13"/>
      <c r="X10" s="13"/>
      <c r="Y10" s="13"/>
      <c r="Z10" s="13"/>
      <c r="AA10" s="13"/>
      <c r="AB10" s="13"/>
      <c r="AC10" s="13"/>
      <c r="AH10" s="13"/>
      <c r="AI10" s="13"/>
      <c r="AJ10" s="13"/>
    </row>
    <row r="11" spans="1:68" s="1" customFormat="1" ht="15" customHeight="1" x14ac:dyDescent="0.25">
      <c r="A11" s="57"/>
      <c r="B11" s="67" t="s">
        <v>2</v>
      </c>
      <c r="C11" s="11">
        <v>87.073100099999976</v>
      </c>
      <c r="D11" s="11">
        <v>94.753136309999945</v>
      </c>
      <c r="E11" s="68">
        <v>-8.105310820397027E-2</v>
      </c>
      <c r="F11" s="11">
        <v>257.97626301000014</v>
      </c>
      <c r="G11" s="11">
        <v>233.93169701999977</v>
      </c>
      <c r="H11" s="68">
        <v>0.10278455761360417</v>
      </c>
      <c r="I11" s="57"/>
      <c r="J11" s="67" t="s">
        <v>2</v>
      </c>
      <c r="K11" s="11">
        <v>87.073100099999976</v>
      </c>
      <c r="L11" s="11">
        <v>96.722054619999994</v>
      </c>
      <c r="M11" s="68">
        <v>-9.9759610751742889E-2</v>
      </c>
      <c r="N11" s="11">
        <v>258.42090129999997</v>
      </c>
      <c r="O11" s="11">
        <v>233.11615955999991</v>
      </c>
      <c r="P11" s="68">
        <v>0.10854992544387332</v>
      </c>
      <c r="Q11" s="57"/>
      <c r="R11" s="65"/>
      <c r="S11" s="13"/>
      <c r="T11" s="13"/>
      <c r="U11" s="13"/>
      <c r="V11" s="13"/>
      <c r="W11" s="13"/>
      <c r="X11" s="13"/>
      <c r="Y11" s="13"/>
      <c r="Z11" s="13"/>
      <c r="AA11" s="13"/>
      <c r="AB11" s="13"/>
      <c r="AC11" s="13"/>
      <c r="AH11" s="13"/>
      <c r="AI11" s="13"/>
      <c r="AJ11" s="13"/>
    </row>
    <row r="12" spans="1:68" s="1" customFormat="1" ht="15" customHeight="1" x14ac:dyDescent="0.25">
      <c r="A12" s="57"/>
      <c r="B12" s="53" t="s">
        <v>3</v>
      </c>
      <c r="C12" s="9">
        <v>-21.720076709999997</v>
      </c>
      <c r="D12" s="9">
        <v>-25.702743340000001</v>
      </c>
      <c r="E12" s="66">
        <v>-0.15495103294292956</v>
      </c>
      <c r="F12" s="9">
        <v>-76.421474369999999</v>
      </c>
      <c r="G12" s="9">
        <v>-74.807474740000004</v>
      </c>
      <c r="H12" s="66">
        <v>2.1575379139712858E-2</v>
      </c>
      <c r="I12" s="57"/>
      <c r="J12" s="53" t="s">
        <v>3</v>
      </c>
      <c r="K12" s="9">
        <v>-21.720076709999997</v>
      </c>
      <c r="L12" s="9">
        <v>-25.547376720000003</v>
      </c>
      <c r="M12" s="66">
        <v>-0.14981185943070885</v>
      </c>
      <c r="N12" s="9">
        <v>-76.384055369999999</v>
      </c>
      <c r="O12" s="9">
        <v>-74.177613800000003</v>
      </c>
      <c r="P12" s="66">
        <v>2.9745383505447753E-2</v>
      </c>
      <c r="Q12" s="57"/>
      <c r="R12" s="13"/>
      <c r="S12" s="13"/>
      <c r="T12" s="13"/>
      <c r="U12" s="13"/>
      <c r="V12" s="13"/>
      <c r="W12" s="13"/>
      <c r="X12" s="13"/>
      <c r="Y12" s="13"/>
      <c r="Z12" s="13"/>
      <c r="AA12" s="13"/>
      <c r="AB12" s="13"/>
      <c r="AC12" s="13"/>
      <c r="AH12" s="13"/>
      <c r="AI12" s="13"/>
      <c r="AJ12" s="13"/>
    </row>
    <row r="13" spans="1:68" s="1" customFormat="1" ht="15" customHeight="1" x14ac:dyDescent="0.25">
      <c r="A13" s="57"/>
      <c r="B13" s="53" t="s">
        <v>118</v>
      </c>
      <c r="C13" s="9">
        <v>-16.756498950000001</v>
      </c>
      <c r="D13" s="9">
        <v>-14.977990419999999</v>
      </c>
      <c r="E13" s="66">
        <v>0.11874146531868335</v>
      </c>
      <c r="F13" s="9">
        <v>-28.509</v>
      </c>
      <c r="G13" s="9">
        <v>-49.652321550000003</v>
      </c>
      <c r="H13" s="66">
        <v>-0.42582745156656232</v>
      </c>
      <c r="I13" s="57"/>
      <c r="J13" s="53" t="s">
        <v>118</v>
      </c>
      <c r="K13" s="9">
        <v>-16.756498950000001</v>
      </c>
      <c r="L13" s="9">
        <v>-14.977990419999999</v>
      </c>
      <c r="M13" s="66">
        <v>0.11874146531868335</v>
      </c>
      <c r="N13" s="9">
        <v>-28.509</v>
      </c>
      <c r="O13" s="9">
        <v>-49.652321550000003</v>
      </c>
      <c r="P13" s="521">
        <v>-0.42582745156656232</v>
      </c>
      <c r="Q13" s="57"/>
      <c r="R13" s="13"/>
      <c r="S13" s="13"/>
      <c r="T13" s="13"/>
      <c r="U13" s="13"/>
      <c r="V13" s="13"/>
      <c r="W13" s="13"/>
      <c r="X13" s="13"/>
      <c r="Y13" s="13"/>
      <c r="Z13" s="13"/>
      <c r="AA13" s="13"/>
      <c r="AB13" s="13"/>
      <c r="AC13" s="13"/>
      <c r="AH13" s="13"/>
      <c r="AI13" s="13"/>
      <c r="AJ13" s="13"/>
    </row>
    <row r="14" spans="1:68" s="1" customFormat="1" ht="15" customHeight="1" thickBot="1" x14ac:dyDescent="0.3">
      <c r="A14" s="57"/>
      <c r="B14" s="70" t="s">
        <v>4</v>
      </c>
      <c r="C14" s="10">
        <v>48.596524439999975</v>
      </c>
      <c r="D14" s="10">
        <v>54.07240254999995</v>
      </c>
      <c r="E14" s="71">
        <v>-0.10126936943363141</v>
      </c>
      <c r="F14" s="10">
        <v>153.04578864000013</v>
      </c>
      <c r="G14" s="10">
        <v>109.47190072999976</v>
      </c>
      <c r="H14" s="71">
        <v>0.39803719145674199</v>
      </c>
      <c r="I14" s="57"/>
      <c r="J14" s="70" t="s">
        <v>4</v>
      </c>
      <c r="K14" s="10">
        <v>48.596524439999975</v>
      </c>
      <c r="L14" s="10">
        <v>56.196687479999994</v>
      </c>
      <c r="M14" s="71">
        <v>-0.13524218918961839</v>
      </c>
      <c r="N14" s="10">
        <v>153.52784592999996</v>
      </c>
      <c r="O14" s="10">
        <v>109.28622420999989</v>
      </c>
      <c r="P14" s="71">
        <v>0.40482340788887727</v>
      </c>
      <c r="Q14" s="57"/>
      <c r="R14" s="13"/>
      <c r="S14" s="13"/>
      <c r="T14" s="13"/>
      <c r="U14" s="13"/>
      <c r="V14" s="13"/>
      <c r="W14" s="13"/>
      <c r="X14" s="13"/>
      <c r="Y14" s="13"/>
      <c r="Z14" s="13"/>
      <c r="AA14" s="13"/>
      <c r="AB14" s="13"/>
      <c r="AC14" s="13"/>
      <c r="AH14" s="13"/>
      <c r="AI14" s="13"/>
      <c r="AJ14" s="13"/>
    </row>
    <row r="15" spans="1:68" s="1" customFormat="1" ht="15" customHeight="1" x14ac:dyDescent="0.25">
      <c r="A15" s="57"/>
      <c r="B15" s="72" t="s">
        <v>200</v>
      </c>
      <c r="C15" s="73">
        <v>6.6168089600000002</v>
      </c>
      <c r="D15" s="73">
        <v>7.4371136699999996</v>
      </c>
      <c r="E15" s="74">
        <v>-0.11029879956103983</v>
      </c>
      <c r="F15" s="73">
        <v>29.290807590000004</v>
      </c>
      <c r="G15" s="73">
        <v>28.144676329999999</v>
      </c>
      <c r="H15" s="75">
        <v>4.0722843871482617E-2</v>
      </c>
      <c r="I15" s="57"/>
      <c r="J15" s="72" t="s">
        <v>200</v>
      </c>
      <c r="K15" s="73">
        <v>6.6168089600000002</v>
      </c>
      <c r="L15" s="73">
        <v>6.5019134399999992</v>
      </c>
      <c r="M15" s="74">
        <v>1.767103192933317E-2</v>
      </c>
      <c r="N15" s="73">
        <v>28.974531590000005</v>
      </c>
      <c r="O15" s="73">
        <v>24.340543269999998</v>
      </c>
      <c r="P15" s="75">
        <v>0.19038146637061515</v>
      </c>
      <c r="Q15" s="57"/>
      <c r="R15" s="13"/>
      <c r="S15" s="13"/>
      <c r="T15" s="13"/>
      <c r="U15" s="13"/>
      <c r="V15" s="13"/>
      <c r="W15" s="13"/>
      <c r="X15" s="13"/>
      <c r="Y15" s="13"/>
      <c r="Z15" s="13"/>
      <c r="AA15" s="13"/>
      <c r="AB15" s="13"/>
      <c r="AC15" s="13"/>
      <c r="AH15" s="13"/>
      <c r="AI15" s="13"/>
      <c r="AJ15" s="13"/>
    </row>
    <row r="16" spans="1:68" s="1" customFormat="1" ht="15" customHeight="1" x14ac:dyDescent="0.25">
      <c r="A16" s="57"/>
      <c r="B16" s="76" t="s">
        <v>219</v>
      </c>
      <c r="C16" s="77">
        <v>55.213333399999975</v>
      </c>
      <c r="D16" s="77">
        <v>61.509516219999952</v>
      </c>
      <c r="E16" s="78">
        <v>-0.10236111754611332</v>
      </c>
      <c r="F16" s="77">
        <v>182.33659623000014</v>
      </c>
      <c r="G16" s="77">
        <v>137.61657705999977</v>
      </c>
      <c r="H16" s="79">
        <v>0.32496099035004189</v>
      </c>
      <c r="I16" s="57"/>
      <c r="J16" s="76" t="s">
        <v>219</v>
      </c>
      <c r="K16" s="77">
        <v>55.213333399999975</v>
      </c>
      <c r="L16" s="77">
        <v>62.69860091999999</v>
      </c>
      <c r="M16" s="78">
        <v>-0.11938492103756526</v>
      </c>
      <c r="N16" s="77">
        <v>182.50237751999995</v>
      </c>
      <c r="O16" s="77">
        <v>133.6267674799999</v>
      </c>
      <c r="P16" s="79">
        <v>0.36576212207868708</v>
      </c>
      <c r="Q16" s="57"/>
      <c r="R16" s="13"/>
      <c r="S16" s="13"/>
      <c r="T16" s="13"/>
      <c r="U16" s="13"/>
      <c r="V16" s="13"/>
      <c r="W16" s="13"/>
      <c r="X16" s="13"/>
      <c r="Y16" s="13"/>
      <c r="Z16" s="13"/>
      <c r="AA16" s="13"/>
      <c r="AB16" s="13"/>
      <c r="AC16" s="13"/>
      <c r="AH16" s="13"/>
      <c r="AI16" s="13"/>
      <c r="AJ16" s="13"/>
    </row>
    <row r="17" spans="1:36" s="1" customFormat="1" ht="15" customHeight="1" x14ac:dyDescent="0.25">
      <c r="A17" s="57"/>
      <c r="B17" s="80" t="s">
        <v>210</v>
      </c>
      <c r="C17" s="81">
        <v>12.881039347457499</v>
      </c>
      <c r="D17" s="81">
        <v>-16.855072989999947</v>
      </c>
      <c r="E17" s="82">
        <v>0</v>
      </c>
      <c r="F17" s="81">
        <v>18.132799277457501</v>
      </c>
      <c r="G17" s="81">
        <v>-2.8371063699999475</v>
      </c>
      <c r="H17" s="83" t="s">
        <v>187</v>
      </c>
      <c r="I17" s="57"/>
      <c r="J17" s="80" t="s">
        <v>210</v>
      </c>
      <c r="K17" s="81">
        <v>12.881039347457499</v>
      </c>
      <c r="L17" s="81">
        <v>-16.855072989999947</v>
      </c>
      <c r="M17" s="82" t="s">
        <v>187</v>
      </c>
      <c r="N17" s="81">
        <v>18.132799277457501</v>
      </c>
      <c r="O17" s="81">
        <v>7.0099270100000535</v>
      </c>
      <c r="P17" s="83">
        <v>1.5867315382300053</v>
      </c>
      <c r="Q17" s="57"/>
      <c r="R17" s="13"/>
      <c r="S17" s="13"/>
      <c r="T17" s="13"/>
      <c r="U17" s="13"/>
      <c r="V17" s="13"/>
      <c r="W17" s="13"/>
      <c r="X17" s="13"/>
      <c r="Y17" s="13"/>
      <c r="Z17" s="13"/>
      <c r="AA17" s="13"/>
      <c r="AB17" s="13"/>
      <c r="AC17" s="13"/>
      <c r="AH17" s="13"/>
      <c r="AI17" s="13"/>
      <c r="AJ17" s="13"/>
    </row>
    <row r="18" spans="1:36" s="1" customFormat="1" ht="15" customHeight="1" x14ac:dyDescent="0.25">
      <c r="A18" s="57"/>
      <c r="B18" s="84" t="s">
        <v>208</v>
      </c>
      <c r="C18" s="77">
        <v>68.09437274745747</v>
      </c>
      <c r="D18" s="77">
        <v>44.654443230000005</v>
      </c>
      <c r="E18" s="78">
        <v>0.5249181900382518</v>
      </c>
      <c r="F18" s="77">
        <v>200.46939550745765</v>
      </c>
      <c r="G18" s="77">
        <v>134.77947068999981</v>
      </c>
      <c r="H18" s="79">
        <v>0.48738820891015577</v>
      </c>
      <c r="I18" s="57"/>
      <c r="J18" s="84" t="s">
        <v>208</v>
      </c>
      <c r="K18" s="77">
        <v>68.09437274745747</v>
      </c>
      <c r="L18" s="77">
        <v>45.843527930000043</v>
      </c>
      <c r="M18" s="78">
        <v>0.48536501927672226</v>
      </c>
      <c r="N18" s="77">
        <v>200.63517679745746</v>
      </c>
      <c r="O18" s="77">
        <v>140.63669448999994</v>
      </c>
      <c r="P18" s="79">
        <v>0.42662039608534563</v>
      </c>
      <c r="Q18" s="57"/>
      <c r="R18" s="13"/>
      <c r="S18" s="13"/>
      <c r="T18" s="13"/>
      <c r="U18" s="13"/>
      <c r="V18" s="13"/>
      <c r="W18" s="13"/>
      <c r="X18" s="13"/>
      <c r="Y18" s="13"/>
      <c r="Z18" s="13"/>
      <c r="AA18" s="13"/>
      <c r="AB18" s="13"/>
      <c r="AC18" s="13"/>
      <c r="AH18" s="13"/>
      <c r="AI18" s="13"/>
      <c r="AJ18" s="13"/>
    </row>
    <row r="19" spans="1:36" s="1" customFormat="1" ht="15" customHeight="1" thickBot="1" x14ac:dyDescent="0.3">
      <c r="A19" s="57"/>
      <c r="B19" s="85" t="s">
        <v>236</v>
      </c>
      <c r="C19" s="86">
        <v>0.18541923184472786</v>
      </c>
      <c r="D19" s="86">
        <v>0.13977418734387081</v>
      </c>
      <c r="E19" s="87">
        <v>4.5999999999999996</v>
      </c>
      <c r="F19" s="86">
        <v>0.1598921529530197</v>
      </c>
      <c r="G19" s="86">
        <v>0.12433812225902167</v>
      </c>
      <c r="H19" s="88">
        <v>3.6</v>
      </c>
      <c r="I19" s="57"/>
      <c r="J19" s="85" t="s">
        <v>236</v>
      </c>
      <c r="K19" s="86">
        <v>0.18541923184472786</v>
      </c>
      <c r="L19" s="86">
        <v>0.14630797608572274</v>
      </c>
      <c r="M19" s="87">
        <v>3.9</v>
      </c>
      <c r="N19" s="86">
        <v>0.16032268088409518</v>
      </c>
      <c r="O19" s="86">
        <v>0.13395265890756786</v>
      </c>
      <c r="P19" s="88">
        <v>2.6</v>
      </c>
      <c r="Q19" s="57"/>
      <c r="R19" s="13"/>
      <c r="S19" s="13"/>
      <c r="T19" s="13"/>
      <c r="U19" s="13"/>
      <c r="V19" s="13"/>
      <c r="W19" s="13"/>
      <c r="X19" s="13"/>
      <c r="Y19" s="13"/>
      <c r="Z19" s="13"/>
      <c r="AA19" s="13"/>
      <c r="AB19" s="13"/>
      <c r="AC19" s="13"/>
      <c r="AH19" s="13"/>
      <c r="AI19" s="13"/>
      <c r="AJ19" s="13"/>
    </row>
    <row r="20" spans="1:36" s="1" customFormat="1" ht="15" customHeight="1" x14ac:dyDescent="0.25">
      <c r="A20" s="57"/>
      <c r="B20" s="53" t="s">
        <v>5</v>
      </c>
      <c r="C20" s="9">
        <v>-1.4138592499999996</v>
      </c>
      <c r="D20" s="9">
        <v>12.617618369999999</v>
      </c>
      <c r="E20" s="89" t="s">
        <v>187</v>
      </c>
      <c r="F20" s="9">
        <v>-9.1198135100000002</v>
      </c>
      <c r="G20" s="9">
        <v>8.7839913899999971</v>
      </c>
      <c r="H20" s="89" t="s">
        <v>187</v>
      </c>
      <c r="I20" s="57"/>
      <c r="J20"/>
      <c r="K20"/>
      <c r="L20"/>
      <c r="M20"/>
      <c r="N20"/>
      <c r="O20"/>
      <c r="P20"/>
      <c r="Q20" s="57"/>
      <c r="R20" s="13"/>
      <c r="S20" s="13"/>
      <c r="T20" s="13"/>
      <c r="U20" s="13"/>
      <c r="V20" s="13"/>
      <c r="W20" s="13"/>
      <c r="X20" s="13"/>
      <c r="Y20" s="13"/>
      <c r="Z20" s="13"/>
      <c r="AA20" s="13"/>
      <c r="AB20" s="13"/>
      <c r="AC20" s="13"/>
      <c r="AH20" s="13"/>
      <c r="AI20" s="13"/>
      <c r="AJ20" s="13"/>
    </row>
    <row r="21" spans="1:36" s="1" customFormat="1" ht="15" customHeight="1" x14ac:dyDescent="0.25">
      <c r="A21" s="57"/>
      <c r="B21" s="53" t="s">
        <v>6</v>
      </c>
      <c r="C21" s="9">
        <v>0.68155288999999986</v>
      </c>
      <c r="D21" s="9">
        <v>0.59571962000000001</v>
      </c>
      <c r="E21" s="66">
        <v>0.14408333571420706</v>
      </c>
      <c r="F21" s="9">
        <v>0.37046577999999963</v>
      </c>
      <c r="G21" s="9">
        <v>-0.76297832999999959</v>
      </c>
      <c r="H21" s="66" t="s">
        <v>187</v>
      </c>
      <c r="I21" s="57"/>
      <c r="J21"/>
      <c r="K21"/>
      <c r="L21"/>
      <c r="M21"/>
      <c r="N21"/>
      <c r="O21"/>
      <c r="P21"/>
      <c r="Q21" s="57"/>
      <c r="R21" s="13"/>
      <c r="S21" s="13"/>
      <c r="T21" s="13"/>
      <c r="U21" s="13"/>
      <c r="V21" s="13"/>
      <c r="W21" s="13"/>
      <c r="X21" s="13"/>
      <c r="Y21" s="13"/>
      <c r="Z21" s="13"/>
      <c r="AA21" s="13"/>
      <c r="AB21" s="13"/>
      <c r="AC21" s="13"/>
      <c r="AH21" s="13"/>
      <c r="AI21" s="13"/>
      <c r="AJ21" s="13"/>
    </row>
    <row r="22" spans="1:36" s="1" customFormat="1" ht="15" customHeight="1" x14ac:dyDescent="0.25">
      <c r="A22" s="57"/>
      <c r="B22" s="67" t="s">
        <v>122</v>
      </c>
      <c r="C22" s="11">
        <v>47.864218079999972</v>
      </c>
      <c r="D22" s="11">
        <v>67.285740539999949</v>
      </c>
      <c r="E22" s="68">
        <v>-0.28864247170549151</v>
      </c>
      <c r="F22" s="11">
        <v>144.29644091000011</v>
      </c>
      <c r="G22" s="11">
        <v>117.49291378999976</v>
      </c>
      <c r="H22" s="68">
        <v>0.22812888246100926</v>
      </c>
      <c r="I22" s="57"/>
      <c r="J22"/>
      <c r="K22"/>
      <c r="L22"/>
      <c r="M22"/>
      <c r="N22"/>
      <c r="O22"/>
      <c r="P22"/>
      <c r="Q22" s="57"/>
      <c r="R22" s="13"/>
      <c r="S22" s="13"/>
      <c r="T22" s="13"/>
      <c r="U22" s="13"/>
      <c r="V22" s="13"/>
      <c r="W22" s="13"/>
      <c r="X22" s="13"/>
      <c r="Y22" s="13"/>
      <c r="Z22" s="13"/>
      <c r="AA22" s="13"/>
      <c r="AB22" s="13"/>
      <c r="AC22" s="13"/>
      <c r="AH22" s="13"/>
      <c r="AI22" s="13"/>
      <c r="AJ22" s="13"/>
    </row>
    <row r="23" spans="1:36" s="1" customFormat="1" ht="15" customHeight="1" x14ac:dyDescent="0.25">
      <c r="A23" s="57"/>
      <c r="B23" s="53" t="s">
        <v>7</v>
      </c>
      <c r="C23" s="9">
        <v>-12.883216170000001</v>
      </c>
      <c r="D23" s="9">
        <v>-8.3194488999999994</v>
      </c>
      <c r="E23" s="66">
        <v>0.54856605585978202</v>
      </c>
      <c r="F23" s="9">
        <v>-36.047018850000001</v>
      </c>
      <c r="G23" s="9">
        <v>-13.730798350000001</v>
      </c>
      <c r="H23" s="66">
        <v>1.6252675140335158</v>
      </c>
      <c r="I23" s="57"/>
      <c r="J23"/>
      <c r="K23"/>
      <c r="L23"/>
      <c r="M23"/>
      <c r="N23"/>
      <c r="O23"/>
      <c r="P23"/>
      <c r="Q23" s="57"/>
      <c r="R23" s="65"/>
      <c r="S23" s="13"/>
      <c r="T23" s="13"/>
      <c r="U23" s="13"/>
      <c r="V23" s="13"/>
      <c r="W23" s="13"/>
      <c r="X23" s="13"/>
      <c r="Y23" s="13"/>
      <c r="Z23" s="13"/>
      <c r="AA23" s="13"/>
      <c r="AB23" s="13"/>
      <c r="AC23" s="13"/>
      <c r="AH23" s="13"/>
      <c r="AI23" s="13"/>
      <c r="AJ23" s="13"/>
    </row>
    <row r="24" spans="1:36" s="1" customFormat="1" ht="15" customHeight="1" x14ac:dyDescent="0.25">
      <c r="A24" s="57"/>
      <c r="B24" s="67" t="s">
        <v>138</v>
      </c>
      <c r="C24" s="11">
        <v>34.981001909999975</v>
      </c>
      <c r="D24" s="11">
        <v>58.966291639999952</v>
      </c>
      <c r="E24" s="68">
        <v>-0.4067627293985957</v>
      </c>
      <c r="F24" s="11">
        <v>108.24942206000011</v>
      </c>
      <c r="G24" s="11">
        <v>103.76211543999976</v>
      </c>
      <c r="H24" s="68">
        <v>4.3246098067412087E-2</v>
      </c>
      <c r="I24" s="57"/>
      <c r="J24"/>
      <c r="K24"/>
      <c r="L24"/>
      <c r="M24"/>
      <c r="N24"/>
      <c r="O24"/>
      <c r="P24"/>
      <c r="Q24" s="57"/>
      <c r="R24" s="13"/>
      <c r="S24" s="13"/>
      <c r="T24" s="13"/>
      <c r="U24" s="13"/>
      <c r="V24" s="13"/>
      <c r="W24" s="13"/>
      <c r="X24" s="13"/>
      <c r="Y24" s="13"/>
      <c r="Z24" s="13"/>
      <c r="AA24" s="13"/>
      <c r="AB24" s="13"/>
      <c r="AC24" s="13"/>
      <c r="AH24" s="13"/>
      <c r="AI24" s="13"/>
      <c r="AJ24" s="13"/>
    </row>
    <row r="25" spans="1:36" s="1" customFormat="1" x14ac:dyDescent="0.25">
      <c r="A25" s="57"/>
      <c r="B25" s="90" t="s">
        <v>145</v>
      </c>
      <c r="C25" s="91">
        <v>9.5252371695476623E-2</v>
      </c>
      <c r="D25" s="91">
        <v>0.18457212538091869</v>
      </c>
      <c r="E25" s="92">
        <v>-8.9</v>
      </c>
      <c r="F25" s="91">
        <v>8.6338531152250819E-2</v>
      </c>
      <c r="G25" s="91">
        <v>9.5723677570360613E-2</v>
      </c>
      <c r="H25" s="92">
        <v>-0.9</v>
      </c>
      <c r="I25" s="57"/>
      <c r="J25"/>
      <c r="K25"/>
      <c r="L25"/>
      <c r="M25"/>
      <c r="N25"/>
      <c r="O25"/>
      <c r="P25"/>
      <c r="Q25" s="57"/>
      <c r="R25" s="13"/>
      <c r="S25" s="13"/>
      <c r="T25" s="13"/>
      <c r="U25" s="13"/>
      <c r="V25" s="13"/>
      <c r="W25" s="13"/>
      <c r="X25" s="13"/>
      <c r="Y25" s="13"/>
      <c r="Z25" s="13"/>
      <c r="AA25" s="13"/>
      <c r="AB25" s="13"/>
      <c r="AC25" s="13"/>
      <c r="AH25" s="13"/>
      <c r="AI25" s="13"/>
      <c r="AJ25" s="13"/>
    </row>
    <row r="26" spans="1:36" s="1" customFormat="1" x14ac:dyDescent="0.25">
      <c r="A26" s="57"/>
      <c r="B26" s="93"/>
      <c r="C26" s="94"/>
      <c r="D26" s="94"/>
      <c r="E26" s="94"/>
      <c r="F26" s="94"/>
      <c r="G26" s="94"/>
      <c r="H26" s="94"/>
      <c r="I26" s="57"/>
      <c r="J26" s="93"/>
      <c r="K26" s="522"/>
      <c r="L26" s="522"/>
      <c r="M26" s="94"/>
      <c r="N26" s="94"/>
      <c r="O26" s="522"/>
      <c r="P26" s="94"/>
      <c r="Q26" s="57"/>
      <c r="R26" s="13"/>
      <c r="S26" s="13"/>
      <c r="T26" s="13"/>
      <c r="U26" s="13"/>
      <c r="V26" s="13"/>
      <c r="W26" s="13"/>
      <c r="X26" s="13"/>
      <c r="Y26" s="13"/>
      <c r="Z26" s="13"/>
      <c r="AA26" s="13"/>
      <c r="AB26" s="13"/>
      <c r="AC26" s="13"/>
      <c r="AH26" s="13"/>
      <c r="AI26" s="13"/>
      <c r="AJ26" s="13"/>
    </row>
    <row r="27" spans="1:36" x14ac:dyDescent="0.25">
      <c r="B27" s="13"/>
      <c r="C27" s="13"/>
      <c r="D27" s="13"/>
      <c r="E27" s="13"/>
      <c r="F27" s="13"/>
      <c r="G27" s="13"/>
      <c r="H27" s="13"/>
      <c r="J27" s="13"/>
      <c r="K27" s="523"/>
      <c r="L27" s="523"/>
      <c r="M27" s="13"/>
      <c r="N27" s="523"/>
      <c r="O27" s="523"/>
      <c r="P27" s="13"/>
      <c r="T27" s="13"/>
      <c r="U27" s="13"/>
      <c r="V27" s="13"/>
      <c r="W27" s="13"/>
      <c r="X27" s="13"/>
      <c r="Y27" s="13"/>
      <c r="Z27" s="13"/>
      <c r="AA27" s="13"/>
      <c r="AB27" s="13"/>
      <c r="AH27" s="13"/>
      <c r="AI27" s="13"/>
      <c r="AJ27" s="13"/>
    </row>
    <row r="28" spans="1:36" s="1" customFormat="1" x14ac:dyDescent="0.25">
      <c r="A28" s="57"/>
      <c r="B28" s="13"/>
      <c r="D28" s="95"/>
      <c r="F28" s="95"/>
      <c r="I28" s="57"/>
      <c r="J28" s="13"/>
      <c r="L28" s="95"/>
      <c r="N28" s="95"/>
      <c r="Q28" s="57"/>
      <c r="R28" s="13"/>
      <c r="S28" s="96"/>
      <c r="T28" s="13"/>
      <c r="U28" s="61"/>
      <c r="V28" s="61"/>
      <c r="W28" s="61"/>
      <c r="X28" s="61"/>
      <c r="Y28" s="61"/>
      <c r="Z28" s="13"/>
      <c r="AA28" s="13"/>
      <c r="AB28" s="13"/>
      <c r="AC28" s="13"/>
      <c r="AH28" s="13"/>
      <c r="AI28" s="13"/>
      <c r="AJ28" s="13"/>
    </row>
    <row r="29" spans="1:36" s="1" customFormat="1" ht="72" customHeight="1" x14ac:dyDescent="0.25">
      <c r="A29" s="57"/>
      <c r="I29" s="57"/>
      <c r="K29" s="524"/>
      <c r="Q29" s="57"/>
      <c r="R29" s="13"/>
      <c r="S29" s="504"/>
      <c r="T29" s="97" t="s">
        <v>39</v>
      </c>
      <c r="U29" s="98" t="s">
        <v>40</v>
      </c>
      <c r="V29" s="98" t="s">
        <v>139</v>
      </c>
      <c r="W29" s="98" t="s">
        <v>140</v>
      </c>
      <c r="X29" s="98" t="s">
        <v>195</v>
      </c>
      <c r="Y29" s="98" t="s">
        <v>42</v>
      </c>
      <c r="Z29" s="97" t="s">
        <v>43</v>
      </c>
      <c r="AA29" s="97" t="s">
        <v>280</v>
      </c>
      <c r="AB29" s="97" t="s">
        <v>141</v>
      </c>
      <c r="AC29" s="13"/>
      <c r="AH29" s="13"/>
      <c r="AI29" s="13"/>
      <c r="AJ29" s="13"/>
    </row>
    <row r="30" spans="1:36" ht="15.75" thickBot="1" x14ac:dyDescent="0.3">
      <c r="S30" s="505"/>
      <c r="T30" s="99"/>
      <c r="U30" s="99"/>
      <c r="V30" s="99"/>
      <c r="W30" s="99"/>
      <c r="X30" s="99"/>
      <c r="Y30" s="99"/>
      <c r="Z30" s="99"/>
      <c r="AA30" s="97"/>
      <c r="AB30" s="99"/>
      <c r="AH30" s="54"/>
      <c r="AI30" s="54"/>
      <c r="AJ30" s="54"/>
    </row>
    <row r="31" spans="1:36" ht="15.75" thickBot="1" x14ac:dyDescent="0.3">
      <c r="S31" s="100" t="s">
        <v>378</v>
      </c>
      <c r="T31" s="101">
        <v>144.46899999999999</v>
      </c>
      <c r="U31" s="101">
        <v>174.05500000000001</v>
      </c>
      <c r="V31" s="101">
        <v>27.213000000000001</v>
      </c>
      <c r="W31" s="101">
        <v>25.169385999999999</v>
      </c>
      <c r="X31" s="101" t="s">
        <v>187</v>
      </c>
      <c r="Y31" s="101">
        <v>-0.34200000000000003</v>
      </c>
      <c r="Z31" s="101" t="s">
        <v>187</v>
      </c>
      <c r="AA31" s="101">
        <v>30.045000000000002</v>
      </c>
      <c r="AB31" s="101">
        <v>400.60938599999997</v>
      </c>
    </row>
    <row r="32" spans="1:36" s="1" customFormat="1" x14ac:dyDescent="0.25">
      <c r="A32" s="57"/>
      <c r="B32" s="13"/>
      <c r="C32" s="13"/>
      <c r="D32" s="13"/>
      <c r="E32" s="13"/>
      <c r="F32" s="13"/>
      <c r="G32" s="13"/>
      <c r="H32" s="13"/>
      <c r="I32" s="57"/>
      <c r="J32" s="13"/>
      <c r="K32" s="13"/>
      <c r="L32" s="13"/>
      <c r="M32" s="13"/>
      <c r="N32" s="13"/>
      <c r="O32" s="13"/>
      <c r="P32" s="13"/>
      <c r="Q32" s="57"/>
      <c r="R32" s="13"/>
      <c r="S32" s="102" t="s">
        <v>177</v>
      </c>
      <c r="T32" s="488" t="s">
        <v>187</v>
      </c>
      <c r="U32" s="488" t="s">
        <v>187</v>
      </c>
      <c r="V32" s="488" t="s">
        <v>187</v>
      </c>
      <c r="W32" s="488" t="s">
        <v>187</v>
      </c>
      <c r="X32" s="488" t="s">
        <v>187</v>
      </c>
      <c r="Y32" s="488" t="s">
        <v>187</v>
      </c>
      <c r="Z32" s="488" t="s">
        <v>187</v>
      </c>
      <c r="AA32" s="488">
        <v>58.968000000000004</v>
      </c>
      <c r="AB32" s="488">
        <v>58.968000000000004</v>
      </c>
      <c r="AC32" s="13"/>
    </row>
    <row r="33" spans="1:29" s="1" customFormat="1" x14ac:dyDescent="0.25">
      <c r="A33" s="57"/>
      <c r="B33" s="13"/>
      <c r="C33" s="13"/>
      <c r="D33" s="13"/>
      <c r="E33" s="13"/>
      <c r="F33" s="13"/>
      <c r="G33" s="13"/>
      <c r="H33" s="13"/>
      <c r="I33" s="57"/>
      <c r="J33" s="13"/>
      <c r="K33" s="13"/>
      <c r="L33" s="13"/>
      <c r="M33" s="13"/>
      <c r="N33" s="13"/>
      <c r="O33" s="13"/>
      <c r="P33" s="13"/>
      <c r="Q33" s="57"/>
      <c r="R33" s="13"/>
      <c r="S33" s="102" t="s">
        <v>196</v>
      </c>
      <c r="T33" s="488" t="s">
        <v>187</v>
      </c>
      <c r="U33" s="488" t="s">
        <v>187</v>
      </c>
      <c r="V33" s="488" t="s">
        <v>187</v>
      </c>
      <c r="W33" s="488" t="s">
        <v>187</v>
      </c>
      <c r="X33" s="488" t="s">
        <v>187</v>
      </c>
      <c r="Y33" s="488" t="s">
        <v>187</v>
      </c>
      <c r="Z33" s="488" t="s">
        <v>187</v>
      </c>
      <c r="AA33" s="488" t="s">
        <v>187</v>
      </c>
      <c r="AB33" s="488" t="s">
        <v>187</v>
      </c>
      <c r="AC33" s="13"/>
    </row>
    <row r="34" spans="1:29" s="1" customFormat="1" x14ac:dyDescent="0.25">
      <c r="A34" s="57"/>
      <c r="B34" s="13"/>
      <c r="C34" s="13"/>
      <c r="D34" s="13"/>
      <c r="E34" s="13"/>
      <c r="F34" s="13"/>
      <c r="G34" s="13"/>
      <c r="H34" s="13"/>
      <c r="I34" s="57"/>
      <c r="J34" s="13"/>
      <c r="K34" s="13"/>
      <c r="L34" s="13"/>
      <c r="M34" s="13"/>
      <c r="N34" s="13"/>
      <c r="O34" s="13"/>
      <c r="P34" s="13"/>
      <c r="Q34" s="57"/>
      <c r="R34" s="13"/>
      <c r="S34" s="102" t="s">
        <v>385</v>
      </c>
      <c r="T34" s="488" t="s">
        <v>187</v>
      </c>
      <c r="U34" s="488" t="s">
        <v>187</v>
      </c>
      <c r="V34" s="488" t="s">
        <v>187</v>
      </c>
      <c r="W34" s="488">
        <v>102.08199999999999</v>
      </c>
      <c r="X34" s="488" t="s">
        <v>187</v>
      </c>
      <c r="Y34" s="488" t="s">
        <v>187</v>
      </c>
      <c r="Z34" s="488" t="s">
        <v>187</v>
      </c>
      <c r="AA34" s="488">
        <v>-102.08199999999999</v>
      </c>
      <c r="AB34" s="488" t="s">
        <v>187</v>
      </c>
      <c r="AC34" s="13"/>
    </row>
    <row r="35" spans="1:29" s="1" customFormat="1" x14ac:dyDescent="0.25">
      <c r="A35" s="57"/>
      <c r="B35" s="13"/>
      <c r="C35" s="13"/>
      <c r="D35" s="13"/>
      <c r="E35" s="13"/>
      <c r="F35" s="13"/>
      <c r="G35" s="13"/>
      <c r="H35" s="13"/>
      <c r="I35" s="57"/>
      <c r="J35" s="13"/>
      <c r="K35" s="13"/>
      <c r="L35" s="13"/>
      <c r="M35" s="13"/>
      <c r="N35" s="13"/>
      <c r="O35" s="13"/>
      <c r="P35" s="13"/>
      <c r="Q35" s="57"/>
      <c r="R35" s="13"/>
      <c r="S35" s="102" t="s">
        <v>386</v>
      </c>
      <c r="T35" s="488" t="s">
        <v>187</v>
      </c>
      <c r="U35" s="488" t="s">
        <v>187</v>
      </c>
      <c r="V35" s="488">
        <v>1.681</v>
      </c>
      <c r="W35" s="488" t="s">
        <v>187</v>
      </c>
      <c r="X35" s="488" t="s">
        <v>187</v>
      </c>
      <c r="Y35" s="488" t="s">
        <v>187</v>
      </c>
      <c r="Z35" s="488" t="s">
        <v>187</v>
      </c>
      <c r="AA35" s="488">
        <v>-1.681</v>
      </c>
      <c r="AB35" s="488" t="s">
        <v>187</v>
      </c>
      <c r="AC35" s="13"/>
    </row>
    <row r="36" spans="1:29" s="1" customFormat="1" ht="15" customHeight="1" outlineLevel="1" thickBot="1" x14ac:dyDescent="0.3">
      <c r="A36" s="57"/>
      <c r="B36" s="13"/>
      <c r="C36" s="13"/>
      <c r="D36" s="13"/>
      <c r="E36" s="13"/>
      <c r="F36" s="13"/>
      <c r="G36" s="13"/>
      <c r="H36" s="13"/>
      <c r="I36" s="57"/>
      <c r="J36" s="13"/>
      <c r="K36" s="13"/>
      <c r="L36" s="13"/>
      <c r="M36" s="13"/>
      <c r="N36" s="13"/>
      <c r="O36" s="13"/>
      <c r="P36" s="13"/>
      <c r="Q36" s="57"/>
      <c r="R36" s="13"/>
      <c r="S36" s="102" t="s">
        <v>387</v>
      </c>
      <c r="T36" s="488" t="s">
        <v>187</v>
      </c>
      <c r="U36" s="488" t="s">
        <v>187</v>
      </c>
      <c r="V36" s="488" t="s">
        <v>187</v>
      </c>
      <c r="W36" s="488">
        <v>-61.249000000000002</v>
      </c>
      <c r="X36" s="488">
        <v>35.728000000000002</v>
      </c>
      <c r="Y36" s="488" t="s">
        <v>187</v>
      </c>
      <c r="Z36" s="488" t="s">
        <v>187</v>
      </c>
      <c r="AA36" s="488">
        <v>14.75</v>
      </c>
      <c r="AB36" s="488">
        <v>-10.771000000000001</v>
      </c>
      <c r="AC36" s="13"/>
    </row>
    <row r="37" spans="1:29" s="1" customFormat="1" ht="15.75" outlineLevel="1" thickBot="1" x14ac:dyDescent="0.3">
      <c r="A37" s="57"/>
      <c r="B37" s="13"/>
      <c r="C37" s="13"/>
      <c r="D37" s="13"/>
      <c r="E37" s="13"/>
      <c r="F37" s="13"/>
      <c r="G37" s="13"/>
      <c r="H37" s="13"/>
      <c r="I37" s="57"/>
      <c r="J37" s="13"/>
      <c r="K37" s="13"/>
      <c r="L37" s="13"/>
      <c r="M37" s="13"/>
      <c r="N37" s="13"/>
      <c r="O37" s="13"/>
      <c r="P37" s="13"/>
      <c r="Q37" s="57"/>
      <c r="R37" s="13"/>
      <c r="S37" s="100" t="s">
        <v>379</v>
      </c>
      <c r="T37" s="101">
        <v>144.46899999999999</v>
      </c>
      <c r="U37" s="101">
        <v>174.05500000000001</v>
      </c>
      <c r="V37" s="101">
        <v>28.894000000000002</v>
      </c>
      <c r="W37" s="101">
        <v>66.002386000000001</v>
      </c>
      <c r="X37" s="101">
        <v>35.728000000000002</v>
      </c>
      <c r="Y37" s="101">
        <v>-0.34200000000000003</v>
      </c>
      <c r="Z37" s="101">
        <v>0</v>
      </c>
      <c r="AA37" s="101">
        <v>0</v>
      </c>
      <c r="AB37" s="101">
        <v>448.80638599999997</v>
      </c>
      <c r="AC37" s="13"/>
    </row>
    <row r="38" spans="1:29" s="1" customFormat="1" ht="15" customHeight="1" outlineLevel="1" thickBot="1" x14ac:dyDescent="0.3">
      <c r="A38" s="57"/>
      <c r="B38" s="13"/>
      <c r="C38" s="13"/>
      <c r="D38" s="13"/>
      <c r="E38" s="13"/>
      <c r="F38" s="13"/>
      <c r="G38" s="13"/>
      <c r="H38" s="13"/>
      <c r="I38" s="57"/>
      <c r="J38" s="13"/>
      <c r="K38" s="13"/>
      <c r="L38" s="13"/>
      <c r="M38" s="13"/>
      <c r="N38" s="13"/>
      <c r="O38" s="13"/>
      <c r="P38" s="13"/>
      <c r="Q38" s="57"/>
      <c r="R38" s="13"/>
      <c r="S38" s="105"/>
      <c r="T38" s="106"/>
      <c r="U38" s="106"/>
      <c r="V38" s="106"/>
      <c r="W38" s="106"/>
      <c r="X38" s="106"/>
      <c r="Y38" s="106"/>
      <c r="Z38" s="106"/>
      <c r="AA38" s="106"/>
      <c r="AB38" s="106"/>
      <c r="AC38" s="13"/>
    </row>
    <row r="39" spans="1:29" s="1" customFormat="1" ht="15" customHeight="1" outlineLevel="1" thickBot="1" x14ac:dyDescent="0.3">
      <c r="A39" s="57"/>
      <c r="B39" s="13"/>
      <c r="C39" s="13"/>
      <c r="D39" s="13"/>
      <c r="E39" s="13"/>
      <c r="F39" s="13"/>
      <c r="G39" s="13"/>
      <c r="H39" s="13"/>
      <c r="I39" s="57"/>
      <c r="J39" s="13"/>
      <c r="K39" s="13"/>
      <c r="L39" s="13"/>
      <c r="M39" s="13"/>
      <c r="N39" s="13"/>
      <c r="O39" s="13"/>
      <c r="P39" s="13"/>
      <c r="Q39" s="57"/>
      <c r="R39" s="13"/>
      <c r="S39" s="100" t="s">
        <v>380</v>
      </c>
      <c r="T39" s="101">
        <v>144.46899999999999</v>
      </c>
      <c r="U39" s="101">
        <v>174.05500000000001</v>
      </c>
      <c r="V39" s="101">
        <v>28.893999999999998</v>
      </c>
      <c r="W39" s="101">
        <v>66.002386000000001</v>
      </c>
      <c r="X39" s="101" t="s">
        <v>187</v>
      </c>
      <c r="Y39" s="101">
        <v>-0.34200000000000003</v>
      </c>
      <c r="Z39" s="101" t="s">
        <v>187</v>
      </c>
      <c r="AA39" s="101">
        <v>52.198</v>
      </c>
      <c r="AB39" s="101">
        <v>465.41538600000001</v>
      </c>
      <c r="AC39" s="13"/>
    </row>
    <row r="40" spans="1:29" s="1" customFormat="1" outlineLevel="1" x14ac:dyDescent="0.25">
      <c r="A40" s="57"/>
      <c r="B40" s="13"/>
      <c r="C40" s="13"/>
      <c r="D40" s="13"/>
      <c r="E40" s="13"/>
      <c r="F40" s="13"/>
      <c r="G40" s="13"/>
      <c r="H40" s="13"/>
      <c r="I40" s="57"/>
      <c r="J40" s="13"/>
      <c r="K40" s="13"/>
      <c r="L40" s="13"/>
      <c r="M40" s="13"/>
      <c r="N40" s="13"/>
      <c r="O40" s="13"/>
      <c r="P40" s="13"/>
      <c r="Q40" s="57"/>
      <c r="R40" s="13"/>
      <c r="S40" s="102" t="s">
        <v>177</v>
      </c>
      <c r="T40" s="488" t="s">
        <v>187</v>
      </c>
      <c r="U40" s="488" t="s">
        <v>187</v>
      </c>
      <c r="V40" s="488" t="s">
        <v>187</v>
      </c>
      <c r="W40" s="488" t="s">
        <v>187</v>
      </c>
      <c r="X40" s="488" t="s">
        <v>187</v>
      </c>
      <c r="Y40" s="488" t="s">
        <v>187</v>
      </c>
      <c r="Z40" s="488" t="s">
        <v>187</v>
      </c>
      <c r="AA40" s="488">
        <v>34.960999999999999</v>
      </c>
      <c r="AB40" s="488">
        <v>34.960999999999999</v>
      </c>
      <c r="AC40" s="13"/>
    </row>
    <row r="41" spans="1:29" ht="24" x14ac:dyDescent="0.25">
      <c r="B41" s="13"/>
      <c r="C41" s="13"/>
      <c r="D41" s="13"/>
      <c r="E41" s="13"/>
      <c r="F41" s="13"/>
      <c r="G41" s="13"/>
      <c r="H41" s="13"/>
      <c r="J41" s="13"/>
      <c r="K41" s="13"/>
      <c r="L41" s="13"/>
      <c r="M41" s="13"/>
      <c r="N41" s="13"/>
      <c r="O41" s="13"/>
      <c r="P41" s="13"/>
      <c r="S41" s="102" t="s">
        <v>277</v>
      </c>
      <c r="T41" s="488" t="s">
        <v>187</v>
      </c>
      <c r="U41" s="488" t="s">
        <v>187</v>
      </c>
      <c r="V41" s="488" t="s">
        <v>187</v>
      </c>
      <c r="W41" s="488" t="s">
        <v>187</v>
      </c>
      <c r="X41" s="488" t="s">
        <v>187</v>
      </c>
      <c r="Y41" s="488" t="s">
        <v>187</v>
      </c>
      <c r="Z41" s="488">
        <v>-0.45</v>
      </c>
      <c r="AA41" s="488" t="s">
        <v>187</v>
      </c>
      <c r="AB41" s="488">
        <v>-0.45</v>
      </c>
    </row>
    <row r="42" spans="1:29" x14ac:dyDescent="0.25">
      <c r="B42" s="13"/>
      <c r="C42" s="13"/>
      <c r="D42" s="13"/>
      <c r="E42" s="13"/>
      <c r="F42" s="13"/>
      <c r="G42" s="13"/>
      <c r="H42" s="13"/>
      <c r="J42" s="13"/>
      <c r="K42" s="13"/>
      <c r="L42" s="13"/>
      <c r="M42" s="13"/>
      <c r="N42" s="13"/>
      <c r="O42" s="13"/>
      <c r="P42" s="13"/>
      <c r="S42" s="102" t="s">
        <v>196</v>
      </c>
      <c r="T42" s="488" t="s">
        <v>187</v>
      </c>
      <c r="U42" s="488" t="s">
        <v>187</v>
      </c>
      <c r="V42" s="488" t="s">
        <v>187</v>
      </c>
      <c r="W42" s="488" t="s">
        <v>187</v>
      </c>
      <c r="X42" s="488" t="s">
        <v>187</v>
      </c>
      <c r="Y42" s="488" t="s">
        <v>187</v>
      </c>
      <c r="Z42" s="488" t="s">
        <v>187</v>
      </c>
      <c r="AA42" s="488" t="s">
        <v>187</v>
      </c>
      <c r="AB42" s="488">
        <v>0</v>
      </c>
    </row>
    <row r="43" spans="1:29" x14ac:dyDescent="0.25">
      <c r="B43" s="13"/>
      <c r="C43" s="13"/>
      <c r="D43" s="13"/>
      <c r="E43" s="13"/>
      <c r="F43" s="13"/>
      <c r="G43" s="13"/>
      <c r="H43" s="13"/>
      <c r="J43" s="13"/>
      <c r="K43" s="13"/>
      <c r="L43" s="13"/>
      <c r="M43" s="13"/>
      <c r="N43" s="13"/>
      <c r="O43" s="13"/>
      <c r="P43" s="13"/>
      <c r="S43" s="102" t="s">
        <v>385</v>
      </c>
      <c r="T43" s="488" t="s">
        <v>187</v>
      </c>
      <c r="U43" s="488" t="s">
        <v>187</v>
      </c>
      <c r="V43" s="488" t="s">
        <v>187</v>
      </c>
      <c r="W43" s="488">
        <v>108.249</v>
      </c>
      <c r="X43" s="488" t="s">
        <v>187</v>
      </c>
      <c r="Y43" s="488" t="s">
        <v>187</v>
      </c>
      <c r="Z43" s="488" t="s">
        <v>187</v>
      </c>
      <c r="AA43" s="488">
        <v>-108.249</v>
      </c>
      <c r="AB43" s="488">
        <v>0</v>
      </c>
    </row>
    <row r="44" spans="1:29" hidden="1" x14ac:dyDescent="0.25">
      <c r="B44" s="13"/>
      <c r="C44" s="13"/>
      <c r="D44" s="13"/>
      <c r="E44" s="13"/>
      <c r="F44" s="13"/>
      <c r="G44" s="13"/>
      <c r="H44" s="13"/>
      <c r="J44" s="13"/>
      <c r="K44" s="13"/>
      <c r="L44" s="13"/>
      <c r="M44" s="13"/>
      <c r="N44" s="13"/>
      <c r="O44" s="13"/>
      <c r="P44" s="13"/>
      <c r="S44" s="102" t="s">
        <v>386</v>
      </c>
      <c r="T44" s="488" t="s">
        <v>187</v>
      </c>
      <c r="U44" s="488" t="s">
        <v>187</v>
      </c>
      <c r="V44" s="488" t="s">
        <v>187</v>
      </c>
      <c r="W44" s="488" t="s">
        <v>187</v>
      </c>
      <c r="X44" s="488" t="s">
        <v>187</v>
      </c>
      <c r="Y44" s="488" t="s">
        <v>187</v>
      </c>
      <c r="Z44" s="488" t="s">
        <v>187</v>
      </c>
      <c r="AA44" s="488" t="s">
        <v>187</v>
      </c>
      <c r="AB44" s="488">
        <v>0</v>
      </c>
    </row>
    <row r="45" spans="1:29" ht="15.75" thickBot="1" x14ac:dyDescent="0.3">
      <c r="B45" s="13"/>
      <c r="C45" s="13"/>
      <c r="D45" s="13"/>
      <c r="E45" s="13"/>
      <c r="F45" s="13"/>
      <c r="G45" s="13"/>
      <c r="H45" s="13"/>
      <c r="J45" s="13"/>
      <c r="K45" s="13"/>
      <c r="L45" s="13"/>
      <c r="M45" s="13"/>
      <c r="N45" s="13"/>
      <c r="O45" s="13"/>
      <c r="P45" s="13"/>
      <c r="S45" s="104" t="s">
        <v>387</v>
      </c>
      <c r="T45" s="488" t="s">
        <v>187</v>
      </c>
      <c r="U45" s="488" t="s">
        <v>187</v>
      </c>
      <c r="V45" s="488" t="s">
        <v>187</v>
      </c>
      <c r="W45" s="488">
        <v>-64.95</v>
      </c>
      <c r="X45" s="488" t="s">
        <v>187</v>
      </c>
      <c r="Y45" s="488" t="s">
        <v>187</v>
      </c>
      <c r="Z45" s="488" t="s">
        <v>187</v>
      </c>
      <c r="AA45" s="488">
        <v>21.09</v>
      </c>
      <c r="AB45" s="488">
        <v>-43.86</v>
      </c>
    </row>
    <row r="46" spans="1:29" s="1" customFormat="1" ht="15.75" thickBot="1" x14ac:dyDescent="0.3">
      <c r="A46" s="57"/>
      <c r="B46" s="13"/>
      <c r="C46" s="13"/>
      <c r="D46" s="13"/>
      <c r="E46" s="13"/>
      <c r="F46" s="13"/>
      <c r="G46" s="13"/>
      <c r="H46" s="13"/>
      <c r="I46" s="57"/>
      <c r="J46" s="13"/>
      <c r="K46" s="13"/>
      <c r="L46" s="13"/>
      <c r="M46" s="13"/>
      <c r="N46" s="13"/>
      <c r="O46" s="13"/>
      <c r="P46" s="13"/>
      <c r="Q46" s="57"/>
      <c r="R46" s="13"/>
      <c r="S46" s="100" t="s">
        <v>381</v>
      </c>
      <c r="T46" s="101">
        <v>144.46899999999999</v>
      </c>
      <c r="U46" s="101">
        <v>174.05500000000001</v>
      </c>
      <c r="V46" s="101">
        <v>28.893999999999998</v>
      </c>
      <c r="W46" s="101">
        <v>109.30138599999999</v>
      </c>
      <c r="X46" s="101">
        <v>0</v>
      </c>
      <c r="Y46" s="101">
        <v>-0.34200000000000003</v>
      </c>
      <c r="Z46" s="101">
        <v>-0.45</v>
      </c>
      <c r="AA46" s="101">
        <v>0</v>
      </c>
      <c r="AB46" s="101">
        <v>456.06638600000002</v>
      </c>
      <c r="AC46" s="13"/>
    </row>
    <row r="47" spans="1:29" s="1" customFormat="1" ht="22.5" customHeight="1" outlineLevel="1" thickBot="1" x14ac:dyDescent="0.3">
      <c r="A47" s="57"/>
      <c r="B47" s="13"/>
      <c r="C47" s="13"/>
      <c r="D47" s="13"/>
      <c r="E47" s="13"/>
      <c r="F47" s="13"/>
      <c r="G47" s="13"/>
      <c r="H47" s="13"/>
      <c r="I47" s="57"/>
      <c r="J47" s="13"/>
      <c r="K47" s="13"/>
      <c r="L47" s="13"/>
      <c r="M47" s="13"/>
      <c r="N47" s="13"/>
      <c r="O47" s="13"/>
      <c r="P47" s="13"/>
      <c r="Q47" s="57"/>
      <c r="R47" s="13"/>
      <c r="S47" s="8"/>
      <c r="T47" s="8"/>
      <c r="U47" s="8"/>
      <c r="V47" s="8"/>
      <c r="W47" s="8"/>
      <c r="X47" s="8"/>
      <c r="Y47" s="8"/>
      <c r="Z47" s="8"/>
      <c r="AA47" s="8"/>
      <c r="AB47" s="8"/>
      <c r="AC47" s="13"/>
    </row>
    <row r="48" spans="1:29" s="1" customFormat="1" ht="90.75" hidden="1" customHeight="1" outlineLevel="2" thickBot="1" x14ac:dyDescent="0.3">
      <c r="A48" s="57"/>
      <c r="B48" s="13"/>
      <c r="C48" s="13"/>
      <c r="D48" s="13"/>
      <c r="E48" s="13"/>
      <c r="F48" s="13"/>
      <c r="G48" s="13"/>
      <c r="H48" s="13"/>
      <c r="I48" s="57"/>
      <c r="J48" s="13"/>
      <c r="K48" s="13"/>
      <c r="L48" s="13"/>
      <c r="M48" s="13"/>
      <c r="N48" s="13"/>
      <c r="O48" s="13"/>
      <c r="P48" s="13"/>
      <c r="Q48" s="57"/>
      <c r="R48" s="13"/>
      <c r="S48" s="8"/>
      <c r="T48" s="97" t="s">
        <v>39</v>
      </c>
      <c r="U48" s="97" t="s">
        <v>40</v>
      </c>
      <c r="V48" s="97" t="s">
        <v>139</v>
      </c>
      <c r="W48" s="97" t="s">
        <v>140</v>
      </c>
      <c r="X48" s="97" t="s">
        <v>195</v>
      </c>
      <c r="Y48" s="97" t="s">
        <v>42</v>
      </c>
      <c r="Z48" s="97" t="s">
        <v>43</v>
      </c>
      <c r="AA48" s="97" t="s">
        <v>280</v>
      </c>
      <c r="AB48" s="97" t="s">
        <v>141</v>
      </c>
      <c r="AC48" s="13"/>
    </row>
    <row r="49" spans="1:36" s="1" customFormat="1" ht="15" customHeight="1" outlineLevel="2" thickBot="1" x14ac:dyDescent="0.3">
      <c r="A49" s="57"/>
      <c r="B49" s="13"/>
      <c r="C49" s="13"/>
      <c r="D49" s="13"/>
      <c r="E49" s="13"/>
      <c r="F49" s="13"/>
      <c r="G49" s="13"/>
      <c r="H49" s="13"/>
      <c r="I49" s="57"/>
      <c r="J49" s="13"/>
      <c r="K49" s="13"/>
      <c r="L49" s="13"/>
      <c r="M49" s="13"/>
      <c r="N49" s="13"/>
      <c r="O49" s="13"/>
      <c r="P49" s="13"/>
      <c r="Q49" s="57"/>
      <c r="R49" s="13"/>
      <c r="S49" s="100" t="s">
        <v>278</v>
      </c>
      <c r="T49" s="101">
        <v>144.46899999999999</v>
      </c>
      <c r="U49" s="101">
        <v>174.05500000000001</v>
      </c>
      <c r="V49" s="101">
        <v>27.213000000000001</v>
      </c>
      <c r="W49" s="101">
        <v>25.169</v>
      </c>
      <c r="X49" s="101">
        <v>4.7160000000000002</v>
      </c>
      <c r="Y49" s="101">
        <v>-0.34200000000000003</v>
      </c>
      <c r="Z49" s="101">
        <v>-0.20300000000000001</v>
      </c>
      <c r="AA49" s="101">
        <v>0</v>
      </c>
      <c r="AB49" s="101">
        <v>375.077</v>
      </c>
      <c r="AC49" s="13"/>
    </row>
    <row r="50" spans="1:36" s="1" customFormat="1" outlineLevel="2" x14ac:dyDescent="0.25">
      <c r="A50" s="57"/>
      <c r="B50" s="13"/>
      <c r="C50" s="13"/>
      <c r="D50" s="13"/>
      <c r="E50" s="13"/>
      <c r="F50" s="13"/>
      <c r="G50" s="13"/>
      <c r="H50" s="13"/>
      <c r="I50" s="57"/>
      <c r="J50" s="13"/>
      <c r="K50" s="13"/>
      <c r="L50" s="13"/>
      <c r="M50" s="13"/>
      <c r="N50" s="13"/>
      <c r="O50" s="13"/>
      <c r="P50" s="13"/>
      <c r="Q50" s="57"/>
      <c r="R50" s="13"/>
      <c r="S50" s="102" t="s">
        <v>177</v>
      </c>
      <c r="T50" s="488" t="s">
        <v>187</v>
      </c>
      <c r="U50" s="488" t="s">
        <v>187</v>
      </c>
      <c r="V50" s="488" t="s">
        <v>187</v>
      </c>
      <c r="W50" s="488" t="s">
        <v>187</v>
      </c>
      <c r="X50" s="488" t="s">
        <v>187</v>
      </c>
      <c r="Y50" s="488" t="s">
        <v>187</v>
      </c>
      <c r="Z50" s="488" t="s">
        <v>187</v>
      </c>
      <c r="AA50" s="488">
        <v>103.76300000000001</v>
      </c>
      <c r="AB50" s="488">
        <v>103.76300000000001</v>
      </c>
      <c r="AC50" s="13"/>
    </row>
    <row r="51" spans="1:36" ht="24" x14ac:dyDescent="0.25">
      <c r="B51" s="13"/>
      <c r="C51" s="13"/>
      <c r="D51" s="13"/>
      <c r="E51" s="13"/>
      <c r="F51" s="13"/>
      <c r="G51" s="13"/>
      <c r="H51" s="13"/>
      <c r="J51" s="13"/>
      <c r="K51" s="13"/>
      <c r="L51" s="13"/>
      <c r="M51" s="13"/>
      <c r="N51" s="13"/>
      <c r="O51" s="13"/>
      <c r="P51" s="13"/>
      <c r="S51" s="102" t="s">
        <v>142</v>
      </c>
      <c r="T51" s="488" t="s">
        <v>187</v>
      </c>
      <c r="U51" s="488" t="s">
        <v>187</v>
      </c>
      <c r="V51" s="488" t="s">
        <v>187</v>
      </c>
      <c r="W51" s="488" t="s">
        <v>187</v>
      </c>
      <c r="X51" s="488" t="s">
        <v>187</v>
      </c>
      <c r="Y51" s="488" t="s">
        <v>187</v>
      </c>
      <c r="Z51" s="488">
        <v>0.20300000000000001</v>
      </c>
      <c r="AA51" s="488" t="s">
        <v>187</v>
      </c>
      <c r="AB51" s="488">
        <v>0.20300000000000001</v>
      </c>
      <c r="AC51" s="103"/>
      <c r="AH51" s="13"/>
      <c r="AI51" s="13"/>
      <c r="AJ51" s="13"/>
    </row>
    <row r="52" spans="1:36" x14ac:dyDescent="0.25">
      <c r="B52" s="13"/>
      <c r="C52" s="13"/>
      <c r="D52" s="13"/>
      <c r="E52" s="13"/>
      <c r="F52" s="13"/>
      <c r="G52" s="13"/>
      <c r="H52" s="13"/>
      <c r="J52" s="13"/>
      <c r="K52" s="13"/>
      <c r="L52" s="13"/>
      <c r="M52" s="13"/>
      <c r="N52" s="13"/>
      <c r="O52" s="13"/>
      <c r="P52" s="13"/>
      <c r="S52" s="102" t="s">
        <v>196</v>
      </c>
      <c r="T52" s="488" t="s">
        <v>187</v>
      </c>
      <c r="U52" s="488" t="s">
        <v>187</v>
      </c>
      <c r="V52" s="488" t="s">
        <v>187</v>
      </c>
      <c r="W52" s="488" t="s">
        <v>187</v>
      </c>
      <c r="X52" s="488" t="s">
        <v>187</v>
      </c>
      <c r="Y52" s="488" t="s">
        <v>187</v>
      </c>
      <c r="Z52" s="488" t="s">
        <v>187</v>
      </c>
      <c r="AA52" s="488" t="s">
        <v>187</v>
      </c>
      <c r="AB52" s="488">
        <v>0</v>
      </c>
    </row>
    <row r="53" spans="1:36" x14ac:dyDescent="0.25">
      <c r="B53" s="13"/>
      <c r="C53" s="13"/>
      <c r="D53" s="13"/>
      <c r="E53" s="13"/>
      <c r="F53" s="13"/>
      <c r="G53" s="13"/>
      <c r="H53" s="13"/>
      <c r="J53" s="13"/>
      <c r="K53" s="13"/>
      <c r="L53" s="13"/>
      <c r="M53" s="13"/>
      <c r="N53" s="13"/>
      <c r="O53" s="13"/>
      <c r="P53" s="13"/>
      <c r="S53" s="102" t="s">
        <v>385</v>
      </c>
      <c r="T53" s="488"/>
      <c r="U53" s="488"/>
      <c r="V53" s="488">
        <v>0</v>
      </c>
      <c r="W53" s="488">
        <v>102.08199999999999</v>
      </c>
      <c r="X53" s="488">
        <v>0</v>
      </c>
      <c r="Y53" s="488">
        <v>0</v>
      </c>
      <c r="Z53" s="488">
        <v>0</v>
      </c>
      <c r="AA53" s="488">
        <v>-102.08199999999999</v>
      </c>
      <c r="AB53" s="488">
        <v>0</v>
      </c>
    </row>
    <row r="54" spans="1:36" x14ac:dyDescent="0.25">
      <c r="B54" s="13"/>
      <c r="C54" s="13"/>
      <c r="D54" s="13"/>
      <c r="E54" s="13"/>
      <c r="F54" s="13"/>
      <c r="G54" s="13"/>
      <c r="H54" s="13"/>
      <c r="J54" s="13"/>
      <c r="K54" s="13"/>
      <c r="L54" s="13"/>
      <c r="M54" s="13"/>
      <c r="N54" s="13"/>
      <c r="O54" s="13"/>
      <c r="P54" s="13"/>
      <c r="S54" s="102" t="s">
        <v>386</v>
      </c>
      <c r="T54" s="488"/>
      <c r="U54" s="488"/>
      <c r="V54" s="488">
        <v>1.681</v>
      </c>
      <c r="W54" s="488">
        <v>0</v>
      </c>
      <c r="X54" s="488">
        <v>0</v>
      </c>
      <c r="Y54" s="488">
        <v>0</v>
      </c>
      <c r="Z54" s="488">
        <v>0</v>
      </c>
      <c r="AA54" s="488">
        <v>-1.681</v>
      </c>
      <c r="AB54" s="488">
        <v>0</v>
      </c>
    </row>
    <row r="55" spans="1:36" s="1" customFormat="1" ht="15.75" thickBot="1" x14ac:dyDescent="0.3">
      <c r="A55" s="57"/>
      <c r="B55" s="13"/>
      <c r="C55" s="13"/>
      <c r="D55" s="13"/>
      <c r="E55" s="13"/>
      <c r="F55" s="13"/>
      <c r="G55" s="13"/>
      <c r="H55" s="13"/>
      <c r="I55" s="57"/>
      <c r="J55" s="13"/>
      <c r="K55" s="13"/>
      <c r="L55" s="13"/>
      <c r="M55" s="13"/>
      <c r="N55" s="13"/>
      <c r="O55" s="13"/>
      <c r="P55" s="13"/>
      <c r="Q55" s="57"/>
      <c r="R55" s="13"/>
      <c r="S55" s="102" t="s">
        <v>388</v>
      </c>
      <c r="T55" s="488" t="s">
        <v>187</v>
      </c>
      <c r="U55" s="488" t="s">
        <v>187</v>
      </c>
      <c r="V55" s="488">
        <v>0</v>
      </c>
      <c r="W55" s="488">
        <v>-61.249000000000002</v>
      </c>
      <c r="X55" s="488">
        <v>31.012</v>
      </c>
      <c r="Y55" s="488">
        <v>0</v>
      </c>
      <c r="Z55" s="488">
        <v>0</v>
      </c>
      <c r="AA55" s="488">
        <v>0</v>
      </c>
      <c r="AB55" s="488">
        <v>-30.237000000000002</v>
      </c>
      <c r="AC55" s="13"/>
    </row>
    <row r="56" spans="1:36" s="1" customFormat="1" ht="15.75" thickBot="1" x14ac:dyDescent="0.3">
      <c r="A56" s="57"/>
      <c r="B56" s="13"/>
      <c r="C56" s="13"/>
      <c r="D56" s="13"/>
      <c r="E56" s="13"/>
      <c r="F56" s="13"/>
      <c r="G56" s="13"/>
      <c r="H56" s="13"/>
      <c r="I56" s="57"/>
      <c r="J56" s="13"/>
      <c r="K56" s="13"/>
      <c r="L56" s="13"/>
      <c r="M56" s="13"/>
      <c r="N56" s="13"/>
      <c r="O56" s="13"/>
      <c r="P56" s="13"/>
      <c r="Q56" s="57"/>
      <c r="R56" s="13"/>
      <c r="S56" s="100" t="s">
        <v>379</v>
      </c>
      <c r="T56" s="489">
        <v>144.46899999999999</v>
      </c>
      <c r="U56" s="489">
        <v>174.05500000000001</v>
      </c>
      <c r="V56" s="489">
        <v>28.894000000000002</v>
      </c>
      <c r="W56" s="489">
        <v>66.001999999999981</v>
      </c>
      <c r="X56" s="489">
        <v>35.728000000000002</v>
      </c>
      <c r="Y56" s="489">
        <v>-0.34200000000000003</v>
      </c>
      <c r="Z56" s="489">
        <v>0</v>
      </c>
      <c r="AA56" s="489">
        <v>1.1546319456101628E-14</v>
      </c>
      <c r="AB56" s="489">
        <v>448.80599999999998</v>
      </c>
      <c r="AC56" s="13"/>
    </row>
    <row r="57" spans="1:36" s="1" customFormat="1" ht="15.75" thickBot="1" x14ac:dyDescent="0.3">
      <c r="A57" s="57"/>
      <c r="B57" s="13"/>
      <c r="C57" s="13"/>
      <c r="D57" s="13"/>
      <c r="E57" s="13"/>
      <c r="F57" s="13"/>
      <c r="G57" s="13"/>
      <c r="H57" s="13"/>
      <c r="I57" s="57"/>
      <c r="J57" s="13"/>
      <c r="K57" s="13"/>
      <c r="L57" s="13"/>
      <c r="M57" s="13"/>
      <c r="N57" s="13"/>
      <c r="O57" s="13"/>
      <c r="P57" s="13"/>
      <c r="Q57" s="57"/>
      <c r="R57" s="13"/>
      <c r="S57" s="105"/>
      <c r="T57" s="106"/>
      <c r="U57" s="106"/>
      <c r="V57" s="106"/>
      <c r="W57" s="106"/>
      <c r="X57" s="106"/>
      <c r="Y57" s="106"/>
      <c r="Z57" s="106"/>
      <c r="AA57" s="106"/>
      <c r="AB57" s="106"/>
      <c r="AC57" s="13"/>
    </row>
    <row r="58" spans="1:36" s="1" customFormat="1" ht="15.75" thickBot="1" x14ac:dyDescent="0.3">
      <c r="A58" s="57"/>
      <c r="B58" s="13"/>
      <c r="C58" s="13"/>
      <c r="D58" s="13"/>
      <c r="E58" s="13"/>
      <c r="F58" s="13"/>
      <c r="G58" s="13"/>
      <c r="H58" s="13"/>
      <c r="I58" s="57"/>
      <c r="J58" s="13"/>
      <c r="K58" s="13"/>
      <c r="L58" s="13"/>
      <c r="M58" s="13"/>
      <c r="N58" s="13"/>
      <c r="O58" s="13"/>
      <c r="P58" s="13"/>
      <c r="Q58" s="57"/>
      <c r="R58" s="13"/>
      <c r="S58" s="100" t="s">
        <v>279</v>
      </c>
      <c r="T58" s="489">
        <v>144.46899999999999</v>
      </c>
      <c r="U58" s="489">
        <v>174.05500000000001</v>
      </c>
      <c r="V58" s="489">
        <v>28.893999999999998</v>
      </c>
      <c r="W58" s="489">
        <v>66.001999999999995</v>
      </c>
      <c r="X58" s="489">
        <v>35.728000000000002</v>
      </c>
      <c r="Y58" s="489">
        <v>-0.34200000000000003</v>
      </c>
      <c r="Z58" s="489" t="s">
        <v>187</v>
      </c>
      <c r="AA58" s="489" t="s">
        <v>187</v>
      </c>
      <c r="AB58" s="489">
        <v>448.80599999999998</v>
      </c>
      <c r="AC58" s="13"/>
    </row>
    <row r="59" spans="1:36" s="1" customFormat="1" x14ac:dyDescent="0.25">
      <c r="A59" s="57"/>
      <c r="B59" s="13"/>
      <c r="C59" s="13"/>
      <c r="D59" s="13"/>
      <c r="E59" s="13"/>
      <c r="F59" s="13"/>
      <c r="G59" s="13"/>
      <c r="H59" s="13"/>
      <c r="I59" s="57"/>
      <c r="J59" s="13"/>
      <c r="K59" s="13"/>
      <c r="L59" s="13"/>
      <c r="M59" s="13"/>
      <c r="N59" s="13"/>
      <c r="O59" s="13"/>
      <c r="P59" s="13"/>
      <c r="Q59" s="57"/>
      <c r="R59" s="13"/>
      <c r="S59" s="102" t="s">
        <v>177</v>
      </c>
      <c r="T59" s="488" t="s">
        <v>187</v>
      </c>
      <c r="U59" s="488" t="s">
        <v>187</v>
      </c>
      <c r="V59" s="488" t="s">
        <v>187</v>
      </c>
      <c r="W59" s="488" t="s">
        <v>187</v>
      </c>
      <c r="X59" s="488" t="s">
        <v>187</v>
      </c>
      <c r="Y59" s="488" t="s">
        <v>187</v>
      </c>
      <c r="Z59" s="488" t="s">
        <v>187</v>
      </c>
      <c r="AA59" s="488">
        <v>108.249</v>
      </c>
      <c r="AB59" s="488">
        <v>108.249</v>
      </c>
      <c r="AC59" s="13"/>
    </row>
    <row r="60" spans="1:36" s="1" customFormat="1" ht="24" x14ac:dyDescent="0.25">
      <c r="A60" s="57"/>
      <c r="B60" s="13"/>
      <c r="C60" s="13"/>
      <c r="D60" s="13"/>
      <c r="E60" s="13"/>
      <c r="F60" s="13"/>
      <c r="G60" s="13"/>
      <c r="H60" s="13"/>
      <c r="I60" s="57"/>
      <c r="J60" s="13"/>
      <c r="K60" s="13"/>
      <c r="L60" s="13"/>
      <c r="M60" s="13"/>
      <c r="N60" s="13"/>
      <c r="O60" s="13"/>
      <c r="P60" s="13"/>
      <c r="Q60" s="57"/>
      <c r="R60" s="13"/>
      <c r="S60" s="102" t="s">
        <v>277</v>
      </c>
      <c r="T60" s="488" t="s">
        <v>187</v>
      </c>
      <c r="U60" s="488" t="s">
        <v>187</v>
      </c>
      <c r="V60" s="488" t="s">
        <v>187</v>
      </c>
      <c r="W60" s="488" t="s">
        <v>187</v>
      </c>
      <c r="X60" s="488" t="s">
        <v>187</v>
      </c>
      <c r="Y60" s="488" t="s">
        <v>187</v>
      </c>
      <c r="Z60" s="488">
        <v>-0.311</v>
      </c>
      <c r="AA60" s="488" t="s">
        <v>187</v>
      </c>
      <c r="AB60" s="488">
        <v>-0.311</v>
      </c>
      <c r="AC60" s="13"/>
    </row>
    <row r="61" spans="1:36" s="1" customFormat="1" x14ac:dyDescent="0.25">
      <c r="A61" s="57"/>
      <c r="B61" s="13"/>
      <c r="C61" s="13"/>
      <c r="D61" s="13"/>
      <c r="E61" s="13"/>
      <c r="F61" s="13"/>
      <c r="G61" s="13"/>
      <c r="H61" s="13"/>
      <c r="I61" s="57"/>
      <c r="J61" s="13"/>
      <c r="K61" s="13"/>
      <c r="L61" s="13"/>
      <c r="M61" s="13"/>
      <c r="N61" s="13"/>
      <c r="O61" s="13"/>
      <c r="P61" s="13"/>
      <c r="Q61" s="57"/>
      <c r="R61" s="13"/>
      <c r="S61" s="102" t="s">
        <v>196</v>
      </c>
      <c r="T61" s="488" t="s">
        <v>187</v>
      </c>
      <c r="U61" s="488" t="s">
        <v>187</v>
      </c>
      <c r="V61" s="488" t="s">
        <v>187</v>
      </c>
      <c r="W61" s="488" t="s">
        <v>187</v>
      </c>
      <c r="X61" s="488" t="s">
        <v>187</v>
      </c>
      <c r="Y61" s="488" t="s">
        <v>187</v>
      </c>
      <c r="Z61" s="488" t="s">
        <v>187</v>
      </c>
      <c r="AA61" s="488" t="s">
        <v>187</v>
      </c>
      <c r="AB61" s="488">
        <v>0</v>
      </c>
      <c r="AC61" s="13"/>
    </row>
    <row r="62" spans="1:36" s="1" customFormat="1" x14ac:dyDescent="0.25">
      <c r="A62" s="57"/>
      <c r="B62" s="13"/>
      <c r="C62" s="13"/>
      <c r="D62" s="13"/>
      <c r="E62" s="13"/>
      <c r="F62" s="13"/>
      <c r="G62" s="13"/>
      <c r="H62" s="13"/>
      <c r="I62" s="57"/>
      <c r="J62" s="13"/>
      <c r="K62" s="13"/>
      <c r="L62" s="13"/>
      <c r="M62" s="13"/>
      <c r="N62" s="13"/>
      <c r="O62" s="13"/>
      <c r="P62" s="13"/>
      <c r="Q62" s="57"/>
      <c r="R62" s="13"/>
      <c r="S62" s="102" t="s">
        <v>385</v>
      </c>
      <c r="T62" s="488" t="s">
        <v>187</v>
      </c>
      <c r="U62" s="488" t="s">
        <v>187</v>
      </c>
      <c r="V62" s="488">
        <v>0</v>
      </c>
      <c r="W62" s="488">
        <v>108.249</v>
      </c>
      <c r="X62" s="488">
        <v>0</v>
      </c>
      <c r="Y62" s="488">
        <v>0</v>
      </c>
      <c r="Z62" s="488">
        <v>0</v>
      </c>
      <c r="AA62" s="488">
        <v>-108.249</v>
      </c>
      <c r="AB62" s="488">
        <v>0</v>
      </c>
      <c r="AC62" s="13"/>
    </row>
    <row r="63" spans="1:36" s="1" customFormat="1" hidden="1" x14ac:dyDescent="0.25">
      <c r="A63" s="57"/>
      <c r="B63" s="13"/>
      <c r="C63" s="13"/>
      <c r="D63" s="13"/>
      <c r="E63" s="13"/>
      <c r="F63" s="13"/>
      <c r="G63" s="13"/>
      <c r="H63" s="13"/>
      <c r="I63" s="57"/>
      <c r="J63" s="13"/>
      <c r="K63" s="13"/>
      <c r="L63" s="13"/>
      <c r="M63" s="13"/>
      <c r="N63" s="13"/>
      <c r="O63" s="13"/>
      <c r="P63" s="13"/>
      <c r="Q63" s="57"/>
      <c r="R63" s="13"/>
      <c r="S63" s="102" t="s">
        <v>386</v>
      </c>
      <c r="T63" s="488" t="s">
        <v>187</v>
      </c>
      <c r="U63" s="488" t="s">
        <v>187</v>
      </c>
      <c r="V63" s="488">
        <v>0</v>
      </c>
      <c r="W63" s="488">
        <v>0</v>
      </c>
      <c r="X63" s="488">
        <v>0</v>
      </c>
      <c r="Y63" s="488">
        <v>0</v>
      </c>
      <c r="Z63" s="488">
        <v>0</v>
      </c>
      <c r="AA63" s="488">
        <v>0</v>
      </c>
      <c r="AB63" s="488">
        <v>0</v>
      </c>
      <c r="AC63" s="13"/>
    </row>
    <row r="64" spans="1:36" s="1" customFormat="1" ht="15.75" thickBot="1" x14ac:dyDescent="0.3">
      <c r="A64" s="57"/>
      <c r="B64" s="13"/>
      <c r="C64" s="13"/>
      <c r="D64" s="13"/>
      <c r="E64" s="13"/>
      <c r="F64" s="13"/>
      <c r="G64" s="13"/>
      <c r="H64" s="13"/>
      <c r="I64" s="57"/>
      <c r="J64" s="13"/>
      <c r="K64" s="13"/>
      <c r="L64" s="13"/>
      <c r="M64" s="13"/>
      <c r="N64" s="13"/>
      <c r="O64" s="13"/>
      <c r="P64" s="13"/>
      <c r="Q64" s="57"/>
      <c r="R64" s="13"/>
      <c r="S64" s="104" t="s">
        <v>388</v>
      </c>
      <c r="T64" s="488" t="s">
        <v>187</v>
      </c>
      <c r="U64" s="488" t="s">
        <v>187</v>
      </c>
      <c r="V64" s="488" t="s">
        <v>187</v>
      </c>
      <c r="W64" s="488">
        <v>-64.95</v>
      </c>
      <c r="X64" s="488">
        <v>-7.4219999999999997</v>
      </c>
      <c r="Y64" s="488" t="s">
        <v>187</v>
      </c>
      <c r="Z64" s="488" t="s">
        <v>187</v>
      </c>
      <c r="AA64" s="488">
        <v>0</v>
      </c>
      <c r="AB64" s="488">
        <v>-72.372</v>
      </c>
      <c r="AC64" s="13"/>
    </row>
    <row r="65" spans="1:38" s="1" customFormat="1" ht="15.75" thickBot="1" x14ac:dyDescent="0.3">
      <c r="A65" s="57"/>
      <c r="B65" s="13"/>
      <c r="C65" s="13"/>
      <c r="D65" s="13"/>
      <c r="E65" s="13"/>
      <c r="F65" s="13"/>
      <c r="G65" s="13"/>
      <c r="H65" s="13"/>
      <c r="I65" s="57"/>
      <c r="J65" s="13"/>
      <c r="K65" s="13"/>
      <c r="L65" s="13"/>
      <c r="M65" s="13"/>
      <c r="N65" s="13"/>
      <c r="O65" s="13"/>
      <c r="P65" s="13"/>
      <c r="Q65" s="57"/>
      <c r="R65" s="13"/>
      <c r="S65" s="100" t="s">
        <v>381</v>
      </c>
      <c r="T65" s="489">
        <v>144.46899999999999</v>
      </c>
      <c r="U65" s="489">
        <v>174.05500000000001</v>
      </c>
      <c r="V65" s="489">
        <v>28.893999999999998</v>
      </c>
      <c r="W65" s="489">
        <v>109.30099999999997</v>
      </c>
      <c r="X65" s="489">
        <v>28.306000000000001</v>
      </c>
      <c r="Y65" s="489">
        <v>-0.34200000000000003</v>
      </c>
      <c r="Z65" s="489">
        <v>-0.311</v>
      </c>
      <c r="AA65" s="489">
        <v>0</v>
      </c>
      <c r="AB65" s="489">
        <v>484.3719999999999</v>
      </c>
      <c r="AC65" s="13"/>
    </row>
    <row r="66" spans="1:38" s="1" customFormat="1" x14ac:dyDescent="0.25">
      <c r="A66" s="57"/>
      <c r="B66" s="13"/>
      <c r="C66" s="13"/>
      <c r="D66" s="13"/>
      <c r="E66" s="13"/>
      <c r="F66" s="13"/>
      <c r="G66" s="13"/>
      <c r="H66" s="13"/>
      <c r="I66" s="57"/>
      <c r="J66" s="13"/>
      <c r="K66" s="13"/>
      <c r="L66" s="13"/>
      <c r="M66" s="13"/>
      <c r="N66" s="13"/>
      <c r="O66" s="13"/>
      <c r="P66" s="13"/>
      <c r="Q66" s="57"/>
      <c r="R66" s="13"/>
      <c r="S66" s="13"/>
      <c r="T66" s="107"/>
      <c r="U66" s="107"/>
      <c r="V66" s="107"/>
      <c r="W66" s="107"/>
      <c r="X66" s="107"/>
      <c r="Y66" s="107"/>
      <c r="Z66" s="107"/>
      <c r="AA66" s="107"/>
      <c r="AB66" s="107"/>
      <c r="AC66" s="13"/>
    </row>
    <row r="67" spans="1:38" s="1" customFormat="1" x14ac:dyDescent="0.25">
      <c r="A67" s="57"/>
      <c r="B67" s="13"/>
      <c r="C67" s="13"/>
      <c r="D67" s="13"/>
      <c r="E67" s="13"/>
      <c r="F67" s="13"/>
      <c r="G67" s="13"/>
      <c r="H67" s="13"/>
      <c r="I67" s="57"/>
      <c r="J67" s="13"/>
      <c r="K67" s="13"/>
      <c r="L67" s="13"/>
      <c r="M67" s="13"/>
      <c r="N67" s="13"/>
      <c r="O67" s="13"/>
      <c r="P67" s="13"/>
      <c r="Q67" s="57"/>
      <c r="R67" s="13"/>
      <c r="S67" s="13"/>
      <c r="T67" s="107"/>
      <c r="U67" s="107"/>
      <c r="V67" s="107"/>
      <c r="W67" s="107"/>
      <c r="X67" s="107"/>
      <c r="Y67" s="107"/>
      <c r="Z67" s="107"/>
      <c r="AA67" s="107"/>
      <c r="AB67" s="107"/>
      <c r="AC67" s="13"/>
    </row>
    <row r="68" spans="1:38" s="1" customFormat="1" x14ac:dyDescent="0.25">
      <c r="A68" s="57"/>
      <c r="B68" s="13"/>
      <c r="C68" s="13"/>
      <c r="D68" s="13"/>
      <c r="E68" s="13"/>
      <c r="F68" s="13"/>
      <c r="G68" s="13"/>
      <c r="H68" s="13"/>
      <c r="I68" s="57"/>
      <c r="J68" s="13"/>
      <c r="K68" s="13"/>
      <c r="L68" s="13"/>
      <c r="M68" s="13"/>
      <c r="N68" s="13"/>
      <c r="O68" s="13"/>
      <c r="P68" s="13"/>
      <c r="Q68" s="57"/>
      <c r="R68" s="13"/>
      <c r="S68" s="13"/>
      <c r="T68" s="107"/>
      <c r="U68" s="107"/>
      <c r="V68" s="107"/>
      <c r="W68" s="107"/>
      <c r="X68" s="107"/>
      <c r="Y68" s="107"/>
      <c r="Z68" s="107"/>
      <c r="AA68" s="107"/>
      <c r="AB68" s="107"/>
      <c r="AC68" s="13"/>
    </row>
    <row r="69" spans="1:38" s="1" customFormat="1" x14ac:dyDescent="0.25">
      <c r="A69" s="57"/>
      <c r="B69" s="13"/>
      <c r="C69" s="13"/>
      <c r="D69" s="13"/>
      <c r="E69" s="13"/>
      <c r="F69" s="13"/>
      <c r="G69" s="13"/>
      <c r="H69" s="13"/>
      <c r="I69" s="57"/>
      <c r="J69" s="13"/>
      <c r="K69" s="13"/>
      <c r="L69" s="13"/>
      <c r="M69" s="13"/>
      <c r="N69" s="13"/>
      <c r="O69" s="13"/>
      <c r="P69" s="13"/>
      <c r="Q69" s="57"/>
      <c r="R69" s="13"/>
      <c r="S69" s="13"/>
      <c r="T69" s="107"/>
      <c r="U69" s="107"/>
      <c r="V69" s="107"/>
      <c r="W69" s="107"/>
      <c r="X69" s="107"/>
      <c r="Y69" s="107"/>
      <c r="Z69" s="107"/>
      <c r="AA69" s="107"/>
      <c r="AB69" s="107"/>
      <c r="AC69" s="13"/>
      <c r="AH69" s="108"/>
    </row>
    <row r="70" spans="1:38" s="1" customFormat="1" ht="24" x14ac:dyDescent="0.25">
      <c r="A70" s="57"/>
      <c r="B70" s="13"/>
      <c r="C70" s="13"/>
      <c r="D70" s="13"/>
      <c r="E70" s="13"/>
      <c r="F70" s="13"/>
      <c r="G70" s="13"/>
      <c r="H70" s="13"/>
      <c r="I70" s="57"/>
      <c r="J70" s="13"/>
      <c r="K70" s="13"/>
      <c r="L70" s="13"/>
      <c r="M70" s="13"/>
      <c r="N70" s="13"/>
      <c r="O70" s="13"/>
      <c r="P70" s="13"/>
      <c r="Q70" s="57"/>
      <c r="R70" s="13"/>
      <c r="S70" s="13"/>
      <c r="T70" s="107"/>
      <c r="U70" s="107"/>
      <c r="V70" s="107"/>
      <c r="W70" s="107"/>
      <c r="X70" s="107"/>
      <c r="Y70" s="107"/>
      <c r="Z70" s="107"/>
      <c r="AA70" s="107"/>
      <c r="AB70" s="107"/>
      <c r="AC70" s="13"/>
      <c r="AE70" s="109"/>
      <c r="AF70" s="110" t="s">
        <v>281</v>
      </c>
      <c r="AG70" s="110" t="s">
        <v>213</v>
      </c>
      <c r="AH70" s="111" t="s">
        <v>320</v>
      </c>
      <c r="AI70" s="110">
        <v>2018</v>
      </c>
      <c r="AJ70" s="110">
        <v>2017</v>
      </c>
      <c r="AK70" s="111" t="s">
        <v>321</v>
      </c>
    </row>
    <row r="71" spans="1:38" s="1" customFormat="1" x14ac:dyDescent="0.25">
      <c r="A71" s="57"/>
      <c r="B71" s="13"/>
      <c r="C71" s="13"/>
      <c r="D71" s="13"/>
      <c r="E71" s="13"/>
      <c r="F71" s="13"/>
      <c r="G71" s="13"/>
      <c r="H71" s="13"/>
      <c r="I71" s="57"/>
      <c r="J71" s="13"/>
      <c r="K71" s="13"/>
      <c r="L71" s="13"/>
      <c r="M71" s="13"/>
      <c r="N71" s="13"/>
      <c r="O71" s="13"/>
      <c r="P71" s="13"/>
      <c r="Q71" s="57"/>
      <c r="R71" s="13"/>
      <c r="S71" s="13"/>
      <c r="T71" s="107"/>
      <c r="U71" s="107"/>
      <c r="V71" s="107"/>
      <c r="W71" s="107"/>
      <c r="X71" s="107"/>
      <c r="Y71" s="107"/>
      <c r="Z71" s="107"/>
      <c r="AA71" s="107"/>
      <c r="AB71" s="107"/>
      <c r="AC71" s="13"/>
      <c r="AE71" s="112" t="s">
        <v>148</v>
      </c>
      <c r="AF71" s="47">
        <v>416.553</v>
      </c>
      <c r="AG71" s="47">
        <v>373.13799999999998</v>
      </c>
      <c r="AH71" s="113">
        <v>0.11635105510561772</v>
      </c>
      <c r="AI71" s="47">
        <v>1456.3810000000001</v>
      </c>
      <c r="AJ71" s="47">
        <v>1254.3050000000001</v>
      </c>
      <c r="AK71" s="113">
        <v>0.16110595110439641</v>
      </c>
    </row>
    <row r="72" spans="1:38" s="1" customFormat="1" x14ac:dyDescent="0.25">
      <c r="A72" s="57"/>
      <c r="B72" s="13"/>
      <c r="C72" s="13"/>
      <c r="D72" s="13"/>
      <c r="E72" s="13"/>
      <c r="F72" s="13"/>
      <c r="G72" s="13"/>
      <c r="H72" s="13"/>
      <c r="I72" s="57"/>
      <c r="J72" s="13"/>
      <c r="K72" s="13"/>
      <c r="L72" s="13"/>
      <c r="M72" s="13"/>
      <c r="N72" s="13"/>
      <c r="O72" s="13"/>
      <c r="P72" s="13"/>
      <c r="Q72" s="57"/>
      <c r="R72" s="13"/>
      <c r="S72" s="13"/>
      <c r="T72" s="107"/>
      <c r="U72" s="107"/>
      <c r="V72" s="107"/>
      <c r="W72" s="107"/>
      <c r="X72" s="107"/>
      <c r="Y72" s="107"/>
      <c r="Z72" s="107"/>
      <c r="AA72" s="107"/>
      <c r="AB72" s="107"/>
      <c r="AC72" s="13"/>
      <c r="AE72" s="112" t="s">
        <v>323</v>
      </c>
      <c r="AF72" s="47">
        <v>2.1680000000000001</v>
      </c>
      <c r="AG72" s="47">
        <v>1.6919999999999999</v>
      </c>
      <c r="AH72" s="113">
        <v>0.28132387706855799</v>
      </c>
      <c r="AI72" s="47">
        <v>8.8979999999999997</v>
      </c>
      <c r="AJ72" s="47">
        <v>4.9749999999999996</v>
      </c>
      <c r="AK72" s="113">
        <v>0.78854271356783934</v>
      </c>
    </row>
    <row r="73" spans="1:38" s="1" customFormat="1" x14ac:dyDescent="0.25">
      <c r="A73" s="57"/>
      <c r="B73" s="13"/>
      <c r="C73" s="13"/>
      <c r="D73" s="13"/>
      <c r="E73" s="13"/>
      <c r="F73" s="13"/>
      <c r="G73" s="13"/>
      <c r="H73" s="13"/>
      <c r="I73" s="57"/>
      <c r="J73" s="13"/>
      <c r="K73" s="13"/>
      <c r="L73" s="13"/>
      <c r="M73" s="13"/>
      <c r="N73" s="13"/>
      <c r="O73" s="13"/>
      <c r="P73" s="13"/>
      <c r="Q73" s="57"/>
      <c r="R73" s="13"/>
      <c r="S73" s="13"/>
      <c r="T73" s="107"/>
      <c r="U73" s="107"/>
      <c r="V73" s="107"/>
      <c r="W73" s="107"/>
      <c r="X73" s="107"/>
      <c r="Y73" s="107"/>
      <c r="Z73" s="107"/>
      <c r="AA73" s="107"/>
      <c r="AB73" s="107"/>
      <c r="AC73" s="13"/>
      <c r="AE73" s="112" t="s">
        <v>149</v>
      </c>
      <c r="AF73" s="47">
        <v>-1.7509999999999999</v>
      </c>
      <c r="AG73" s="47">
        <v>-2.5000000000000001E-2</v>
      </c>
      <c r="AH73" s="113">
        <v>69.039999999999992</v>
      </c>
      <c r="AI73" s="47">
        <v>-1.0960000000000001</v>
      </c>
      <c r="AJ73" s="47">
        <v>-9.2999999999999999E-2</v>
      </c>
      <c r="AK73" s="113">
        <v>10.78494623655914</v>
      </c>
    </row>
    <row r="74" spans="1:38" s="1" customFormat="1" x14ac:dyDescent="0.25">
      <c r="A74" s="57"/>
      <c r="B74" s="13"/>
      <c r="C74" s="13"/>
      <c r="D74" s="13"/>
      <c r="E74" s="13"/>
      <c r="F74" s="13"/>
      <c r="G74" s="13"/>
      <c r="H74" s="13"/>
      <c r="I74" s="57"/>
      <c r="J74" s="13"/>
      <c r="K74" s="13"/>
      <c r="L74" s="13"/>
      <c r="M74" s="13"/>
      <c r="N74" s="13"/>
      <c r="O74" s="13"/>
      <c r="P74" s="13"/>
      <c r="Q74" s="57"/>
      <c r="R74" s="13"/>
      <c r="S74" s="13"/>
      <c r="T74" s="107"/>
      <c r="U74" s="107"/>
      <c r="V74" s="107"/>
      <c r="W74" s="107"/>
      <c r="X74" s="107"/>
      <c r="Y74" s="107"/>
      <c r="Z74" s="107"/>
      <c r="AA74" s="107"/>
      <c r="AB74" s="107"/>
      <c r="AC74" s="13"/>
      <c r="AE74" s="114" t="s">
        <v>150</v>
      </c>
      <c r="AF74" s="115">
        <v>416.97</v>
      </c>
      <c r="AG74" s="115">
        <v>374.80500000000001</v>
      </c>
      <c r="AH74" s="116">
        <v>0.11249849921959432</v>
      </c>
      <c r="AI74" s="115">
        <v>1464.183</v>
      </c>
      <c r="AJ74" s="115">
        <v>1259.1869999999999</v>
      </c>
      <c r="AK74" s="116">
        <v>0.16280028303977101</v>
      </c>
    </row>
    <row r="75" spans="1:38" s="1" customFormat="1" x14ac:dyDescent="0.25">
      <c r="A75" s="57"/>
      <c r="B75" s="13"/>
      <c r="C75" s="13"/>
      <c r="D75" s="13"/>
      <c r="E75" s="13"/>
      <c r="F75" s="13"/>
      <c r="G75" s="13"/>
      <c r="H75" s="13"/>
      <c r="I75" s="57"/>
      <c r="J75" s="13"/>
      <c r="K75" s="13"/>
      <c r="L75" s="13"/>
      <c r="M75" s="13"/>
      <c r="N75" s="13"/>
      <c r="O75" s="13"/>
      <c r="P75" s="13"/>
      <c r="Q75" s="57"/>
      <c r="R75" s="13"/>
      <c r="S75" s="13"/>
      <c r="T75" s="107"/>
      <c r="U75" s="107"/>
      <c r="V75" s="107"/>
      <c r="W75" s="107"/>
      <c r="X75" s="107"/>
      <c r="Y75" s="107"/>
      <c r="Z75" s="107"/>
      <c r="AA75" s="107"/>
      <c r="AB75" s="107"/>
      <c r="AC75" s="13"/>
      <c r="AE75" s="112" t="s">
        <v>151</v>
      </c>
      <c r="AF75" s="47">
        <v>-230.67500000000001</v>
      </c>
      <c r="AG75" s="47">
        <v>-200.71</v>
      </c>
      <c r="AH75" s="113">
        <v>0.14929500274027196</v>
      </c>
      <c r="AI75" s="47">
        <v>-803.07899999999995</v>
      </c>
      <c r="AJ75" s="47">
        <v>-674.04200000000003</v>
      </c>
      <c r="AK75" s="113">
        <v>0.19143762554855615</v>
      </c>
    </row>
    <row r="76" spans="1:38" s="1" customFormat="1" x14ac:dyDescent="0.25">
      <c r="A76" s="57"/>
      <c r="B76" s="13"/>
      <c r="C76" s="13"/>
      <c r="D76" s="13"/>
      <c r="E76" s="13"/>
      <c r="F76" s="13"/>
      <c r="G76" s="13"/>
      <c r="H76" s="13"/>
      <c r="I76" s="57"/>
      <c r="J76" s="13"/>
      <c r="K76" s="13"/>
      <c r="L76" s="13"/>
      <c r="M76" s="13"/>
      <c r="N76" s="13"/>
      <c r="O76" s="13"/>
      <c r="P76" s="13"/>
      <c r="Q76" s="57"/>
      <c r="R76" s="13"/>
      <c r="S76" s="13"/>
      <c r="T76" s="107"/>
      <c r="U76" s="107"/>
      <c r="V76" s="107"/>
      <c r="W76" s="107"/>
      <c r="X76" s="107"/>
      <c r="Y76" s="107"/>
      <c r="Z76" s="107"/>
      <c r="AA76" s="107"/>
      <c r="AB76" s="107"/>
      <c r="AC76" s="13"/>
      <c r="AE76" s="112" t="s">
        <v>168</v>
      </c>
      <c r="AF76" s="47">
        <v>-50.87</v>
      </c>
      <c r="AG76" s="47">
        <v>-54.41</v>
      </c>
      <c r="AH76" s="113">
        <v>-6.5061569564418331E-2</v>
      </c>
      <c r="AI76" s="47">
        <v>-162.04300000000001</v>
      </c>
      <c r="AJ76" s="47">
        <v>-175.90700000000001</v>
      </c>
      <c r="AK76" s="113">
        <v>-7.881437350418119E-2</v>
      </c>
    </row>
    <row r="77" spans="1:38" s="1" customFormat="1" x14ac:dyDescent="0.25">
      <c r="A77" s="57"/>
      <c r="B77" s="13"/>
      <c r="C77" s="13"/>
      <c r="D77" s="13"/>
      <c r="E77" s="13"/>
      <c r="F77" s="13"/>
      <c r="G77" s="13"/>
      <c r="H77" s="13"/>
      <c r="I77" s="57"/>
      <c r="J77" s="13"/>
      <c r="K77" s="13"/>
      <c r="L77" s="13"/>
      <c r="M77" s="13"/>
      <c r="N77" s="13"/>
      <c r="O77" s="13"/>
      <c r="P77" s="13"/>
      <c r="Q77" s="57"/>
      <c r="R77" s="13"/>
      <c r="S77" s="13"/>
      <c r="T77" s="107"/>
      <c r="U77" s="107"/>
      <c r="V77" s="107"/>
      <c r="W77" s="107"/>
      <c r="X77" s="107"/>
      <c r="Y77" s="107"/>
      <c r="Z77" s="107"/>
      <c r="AA77" s="107"/>
      <c r="AB77" s="107"/>
      <c r="AC77" s="13"/>
      <c r="AE77" s="112" t="s">
        <v>214</v>
      </c>
      <c r="AF77" s="47">
        <v>0</v>
      </c>
      <c r="AG77" s="47">
        <v>-4.0129000000001724E-4</v>
      </c>
      <c r="AH77" s="113" t="s">
        <v>187</v>
      </c>
      <c r="AI77" s="47">
        <v>0</v>
      </c>
      <c r="AJ77" s="47">
        <v>-1.365</v>
      </c>
      <c r="AK77" s="113" t="s">
        <v>187</v>
      </c>
    </row>
    <row r="78" spans="1:38" s="1" customFormat="1" x14ac:dyDescent="0.25">
      <c r="A78" s="57"/>
      <c r="B78" s="13"/>
      <c r="C78" s="13"/>
      <c r="D78" s="13"/>
      <c r="E78" s="13"/>
      <c r="F78" s="13"/>
      <c r="G78" s="13"/>
      <c r="H78" s="13"/>
      <c r="I78" s="57"/>
      <c r="J78" s="13"/>
      <c r="K78" s="13"/>
      <c r="L78" s="13"/>
      <c r="M78" s="13"/>
      <c r="N78" s="13"/>
      <c r="O78" s="13"/>
      <c r="P78" s="13"/>
      <c r="Q78" s="57"/>
      <c r="R78" s="13"/>
      <c r="S78" s="13"/>
      <c r="T78" s="107"/>
      <c r="U78" s="107"/>
      <c r="V78" s="107"/>
      <c r="W78" s="107"/>
      <c r="X78" s="107"/>
      <c r="Y78" s="107"/>
      <c r="Z78" s="107"/>
      <c r="AA78" s="107"/>
      <c r="AB78" s="107"/>
      <c r="AC78" s="13"/>
      <c r="AE78" s="114" t="s">
        <v>152</v>
      </c>
      <c r="AF78" s="115">
        <v>-281.54500000000002</v>
      </c>
      <c r="AG78" s="115">
        <v>-255.12040129000002</v>
      </c>
      <c r="AH78" s="116">
        <v>0.10357697219189732</v>
      </c>
      <c r="AI78" s="115">
        <v>-965.12199999999996</v>
      </c>
      <c r="AJ78" s="115">
        <v>-851.31399999999996</v>
      </c>
      <c r="AK78" s="116">
        <v>0.13368510326389549</v>
      </c>
    </row>
    <row r="79" spans="1:38" s="1" customFormat="1" x14ac:dyDescent="0.25">
      <c r="A79" s="57"/>
      <c r="B79" s="13"/>
      <c r="C79" s="13"/>
      <c r="D79" s="13"/>
      <c r="E79" s="13"/>
      <c r="F79" s="13"/>
      <c r="G79" s="13"/>
      <c r="H79" s="13"/>
      <c r="I79" s="57"/>
      <c r="J79" s="13"/>
      <c r="K79" s="13"/>
      <c r="L79" s="13"/>
      <c r="M79" s="13"/>
      <c r="N79" s="13"/>
      <c r="O79" s="13"/>
      <c r="P79" s="13"/>
      <c r="Q79" s="57"/>
      <c r="R79" s="13"/>
      <c r="S79" s="13"/>
      <c r="AC79" s="13"/>
      <c r="AE79" s="112" t="s">
        <v>153</v>
      </c>
      <c r="AF79" s="47">
        <v>135.42500000000001</v>
      </c>
      <c r="AG79" s="47">
        <v>119.68459870999999</v>
      </c>
      <c r="AH79" s="113">
        <v>0.13151567920731022</v>
      </c>
      <c r="AI79" s="47">
        <v>499.06099999999998</v>
      </c>
      <c r="AJ79" s="47">
        <v>407.87299999999999</v>
      </c>
      <c r="AK79" s="113">
        <v>0.22356959151500577</v>
      </c>
    </row>
    <row r="80" spans="1:38" x14ac:dyDescent="0.25">
      <c r="B80" s="13"/>
      <c r="C80" s="13"/>
      <c r="D80" s="13"/>
      <c r="E80" s="13"/>
      <c r="F80" s="13"/>
      <c r="G80" s="13"/>
      <c r="H80" s="13"/>
      <c r="J80" s="13"/>
      <c r="K80" s="13"/>
      <c r="L80" s="13"/>
      <c r="M80" s="13"/>
      <c r="N80" s="13"/>
      <c r="O80" s="13"/>
      <c r="P80" s="13"/>
      <c r="AE80" s="112" t="s">
        <v>154</v>
      </c>
      <c r="AF80" s="47">
        <v>-6.6159999999999997</v>
      </c>
      <c r="AG80" s="47">
        <v>-7.4349999999999996</v>
      </c>
      <c r="AH80" s="113">
        <v>-0.11015467383994615</v>
      </c>
      <c r="AI80" s="47">
        <v>-29.29</v>
      </c>
      <c r="AJ80" s="47">
        <v>-28.143999999999998</v>
      </c>
      <c r="AK80" s="113">
        <v>4.0719158612848139E-2</v>
      </c>
      <c r="AL80" s="1"/>
    </row>
    <row r="81" spans="2:37" x14ac:dyDescent="0.25">
      <c r="B81" s="13"/>
      <c r="C81" s="13"/>
      <c r="D81" s="13"/>
      <c r="E81" s="13"/>
      <c r="F81" s="13"/>
      <c r="G81" s="13"/>
      <c r="H81" s="13"/>
      <c r="J81" s="13"/>
      <c r="K81" s="13"/>
      <c r="L81" s="13"/>
      <c r="M81" s="13"/>
      <c r="N81" s="13"/>
      <c r="O81" s="13"/>
      <c r="P81" s="13"/>
      <c r="AE81" s="114" t="s">
        <v>155</v>
      </c>
      <c r="AF81" s="115">
        <v>128.809</v>
      </c>
      <c r="AG81" s="115">
        <v>112.24959870999999</v>
      </c>
      <c r="AH81" s="116">
        <v>0.14752303331419192</v>
      </c>
      <c r="AI81" s="115">
        <v>469.77100000000002</v>
      </c>
      <c r="AJ81" s="115">
        <v>379.72899999999998</v>
      </c>
      <c r="AK81" s="116">
        <v>0.23712173681757265</v>
      </c>
    </row>
    <row r="82" spans="2:37" x14ac:dyDescent="0.25">
      <c r="B82" s="13"/>
      <c r="C82" s="13"/>
      <c r="D82" s="13"/>
      <c r="E82" s="13"/>
      <c r="F82" s="13"/>
      <c r="G82" s="13"/>
      <c r="H82" s="13"/>
      <c r="J82" s="13"/>
      <c r="K82" s="13"/>
      <c r="L82" s="13"/>
      <c r="M82" s="13"/>
      <c r="N82" s="13"/>
      <c r="O82" s="13"/>
      <c r="P82" s="13"/>
      <c r="AE82" s="112" t="s">
        <v>324</v>
      </c>
      <c r="AF82" s="47">
        <v>0.68</v>
      </c>
      <c r="AG82" s="47">
        <v>0.59699999999999998</v>
      </c>
      <c r="AH82" s="113">
        <v>0.13902847571189292</v>
      </c>
      <c r="AI82" s="47">
        <v>0.371</v>
      </c>
      <c r="AJ82" s="47">
        <v>-0.76300000000000001</v>
      </c>
      <c r="AK82" s="113" t="s">
        <v>187</v>
      </c>
    </row>
    <row r="83" spans="2:37" x14ac:dyDescent="0.25">
      <c r="B83" s="13"/>
      <c r="C83" s="13"/>
      <c r="D83" s="13"/>
      <c r="E83" s="13"/>
      <c r="F83" s="13"/>
      <c r="G83" s="13"/>
      <c r="H83" s="13"/>
      <c r="J83" s="13"/>
      <c r="K83" s="13"/>
      <c r="L83" s="13"/>
      <c r="M83" s="13"/>
      <c r="N83" s="13"/>
      <c r="O83" s="13"/>
      <c r="P83" s="13"/>
      <c r="AE83" s="117" t="s">
        <v>156</v>
      </c>
      <c r="AF83" s="118">
        <v>8.8789999999999996</v>
      </c>
      <c r="AG83" s="118">
        <v>18.053000000000001</v>
      </c>
      <c r="AH83" s="119">
        <v>-0.50817038719326435</v>
      </c>
      <c r="AI83" s="118">
        <v>24.716000000000001</v>
      </c>
      <c r="AJ83" s="118">
        <v>40.595999999999997</v>
      </c>
      <c r="AK83" s="119">
        <v>-0.39117154399448217</v>
      </c>
    </row>
    <row r="84" spans="2:37" x14ac:dyDescent="0.25">
      <c r="B84" s="13"/>
      <c r="C84" s="13"/>
      <c r="D84" s="13"/>
      <c r="E84" s="13"/>
      <c r="F84" s="13"/>
      <c r="G84" s="13"/>
      <c r="H84" s="13"/>
      <c r="J84" s="13"/>
      <c r="K84" s="13"/>
      <c r="L84" s="13"/>
      <c r="M84" s="13"/>
      <c r="N84" s="13"/>
      <c r="O84" s="13"/>
      <c r="P84" s="13"/>
      <c r="AE84" s="120" t="s">
        <v>157</v>
      </c>
      <c r="AF84" s="121">
        <v>138.36799999999999</v>
      </c>
      <c r="AG84" s="121">
        <v>130.89959870999999</v>
      </c>
      <c r="AH84" s="122">
        <v>5.7054424639954693E-2</v>
      </c>
      <c r="AI84" s="121">
        <v>494.858</v>
      </c>
      <c r="AJ84" s="121">
        <v>419.56200000000001</v>
      </c>
      <c r="AK84" s="122">
        <v>0.17946334510751694</v>
      </c>
    </row>
    <row r="85" spans="2:37" x14ac:dyDescent="0.25">
      <c r="AE85" s="46"/>
      <c r="AF85" s="123"/>
      <c r="AG85" s="123">
        <v>0</v>
      </c>
      <c r="AH85" s="124"/>
      <c r="AI85" s="47"/>
      <c r="AJ85" s="47">
        <v>0</v>
      </c>
      <c r="AK85" s="124"/>
    </row>
    <row r="86" spans="2:37" x14ac:dyDescent="0.25">
      <c r="AE86" s="114" t="s">
        <v>158</v>
      </c>
      <c r="AF86" s="126">
        <v>38.777000000000001</v>
      </c>
      <c r="AG86" s="126">
        <v>39.190631760000009</v>
      </c>
      <c r="AH86" s="116">
        <v>-1.0554352951824164E-2</v>
      </c>
      <c r="AI86" s="126">
        <v>140.08500000000001</v>
      </c>
      <c r="AJ86" s="126">
        <v>138.67099999999999</v>
      </c>
      <c r="AK86" s="116">
        <v>1.0196796734717628E-2</v>
      </c>
    </row>
    <row r="87" spans="2:37" x14ac:dyDescent="0.25">
      <c r="AE87" s="112" t="s">
        <v>216</v>
      </c>
      <c r="AF87" s="123">
        <v>29.475999999999999</v>
      </c>
      <c r="AG87" s="123">
        <v>21.72617146000001</v>
      </c>
      <c r="AH87" s="113">
        <v>0.35670474912103933</v>
      </c>
      <c r="AI87" s="47">
        <v>109.02</v>
      </c>
      <c r="AJ87" s="47">
        <v>105.054</v>
      </c>
      <c r="AK87" s="113">
        <v>3.7752013250328398E-2</v>
      </c>
    </row>
    <row r="88" spans="2:37" x14ac:dyDescent="0.25">
      <c r="AE88" s="112" t="s">
        <v>217</v>
      </c>
      <c r="AF88" s="123">
        <v>7.194</v>
      </c>
      <c r="AG88" s="123">
        <v>13.618690670000001</v>
      </c>
      <c r="AH88" s="113">
        <v>-0.47175538571800169</v>
      </c>
      <c r="AI88" s="47">
        <v>25.881</v>
      </c>
      <c r="AJ88" s="47">
        <v>25.234000000000002</v>
      </c>
      <c r="AK88" s="113">
        <v>2.5640009510977224E-2</v>
      </c>
    </row>
    <row r="89" spans="2:37" x14ac:dyDescent="0.25">
      <c r="AE89" s="112" t="s">
        <v>218</v>
      </c>
      <c r="AF89" s="123">
        <v>2.1070000000000002</v>
      </c>
      <c r="AG89" s="123">
        <v>3.8457696300000017</v>
      </c>
      <c r="AH89" s="113">
        <v>-0.4521252693963369</v>
      </c>
      <c r="AI89" s="47">
        <v>5.1840000000000002</v>
      </c>
      <c r="AJ89" s="47">
        <v>8.3829999999999991</v>
      </c>
      <c r="AK89" s="113">
        <v>-0.38160563044256224</v>
      </c>
    </row>
    <row r="90" spans="2:37" x14ac:dyDescent="0.25">
      <c r="AE90" s="114" t="s">
        <v>159</v>
      </c>
      <c r="AF90" s="126">
        <v>43.480000000000004</v>
      </c>
      <c r="AG90" s="126">
        <v>16.454999999999998</v>
      </c>
      <c r="AH90" s="116">
        <v>1.6423579459130968</v>
      </c>
      <c r="AI90" s="126">
        <v>174.21600000000001</v>
      </c>
      <c r="AJ90" s="126">
        <v>104.21300000000001</v>
      </c>
      <c r="AK90" s="116">
        <v>0.67173001448955505</v>
      </c>
    </row>
    <row r="91" spans="2:37" x14ac:dyDescent="0.25">
      <c r="AE91" s="112" t="s">
        <v>160</v>
      </c>
      <c r="AF91" s="123">
        <v>22.292000000000002</v>
      </c>
      <c r="AG91" s="123">
        <v>-2.5630000000000002</v>
      </c>
      <c r="AH91" s="113" t="s">
        <v>187</v>
      </c>
      <c r="AI91" s="47">
        <v>95.807000000000002</v>
      </c>
      <c r="AJ91" s="47">
        <v>49.506</v>
      </c>
      <c r="AK91" s="113">
        <v>0.93526037248010341</v>
      </c>
    </row>
    <row r="92" spans="2:37" x14ac:dyDescent="0.25">
      <c r="AE92" s="112" t="s">
        <v>161</v>
      </c>
      <c r="AF92" s="123">
        <v>19.719000000000001</v>
      </c>
      <c r="AG92" s="123">
        <v>17.300999999999998</v>
      </c>
      <c r="AH92" s="113">
        <v>0.13976070747355651</v>
      </c>
      <c r="AI92" s="47">
        <v>72.778999999999996</v>
      </c>
      <c r="AJ92" s="47">
        <v>48.426000000000002</v>
      </c>
      <c r="AK92" s="113">
        <v>0.50289100896212768</v>
      </c>
    </row>
    <row r="93" spans="2:37" x14ac:dyDescent="0.25">
      <c r="AE93" s="112" t="s">
        <v>162</v>
      </c>
      <c r="AF93" s="123">
        <v>1.4690000000000001</v>
      </c>
      <c r="AG93" s="123">
        <v>1.7170000000000001</v>
      </c>
      <c r="AH93" s="113">
        <v>-0.14443797320908558</v>
      </c>
      <c r="AI93" s="47">
        <v>5.63</v>
      </c>
      <c r="AJ93" s="47">
        <v>6.2809999999999997</v>
      </c>
      <c r="AK93" s="113">
        <v>-0.10364591625537334</v>
      </c>
    </row>
    <row r="94" spans="2:37" x14ac:dyDescent="0.25">
      <c r="AE94" s="114" t="s">
        <v>163</v>
      </c>
      <c r="AF94" s="126">
        <v>56.11099999999999</v>
      </c>
      <c r="AG94" s="126">
        <v>75.254000000000005</v>
      </c>
      <c r="AH94" s="116">
        <v>-0.25437850479708735</v>
      </c>
      <c r="AI94" s="126">
        <v>180.55699999999999</v>
      </c>
      <c r="AJ94" s="126">
        <v>176.67800000000003</v>
      </c>
      <c r="AK94" s="116">
        <v>2.1955195327092003E-2</v>
      </c>
    </row>
    <row r="95" spans="2:37" x14ac:dyDescent="0.25">
      <c r="AE95" s="112" t="s">
        <v>164</v>
      </c>
      <c r="AF95" s="123">
        <v>10.292999999999999</v>
      </c>
      <c r="AG95" s="123">
        <v>5.4349999999999996</v>
      </c>
      <c r="AH95" s="113">
        <v>0.89383624655013794</v>
      </c>
      <c r="AI95" s="47">
        <v>33.835999999999999</v>
      </c>
      <c r="AJ95" s="47">
        <v>31.812000000000001</v>
      </c>
      <c r="AK95" s="113">
        <v>6.3623789764868599E-2</v>
      </c>
    </row>
    <row r="96" spans="2:37" x14ac:dyDescent="0.25">
      <c r="AE96" s="112" t="s">
        <v>165</v>
      </c>
      <c r="AF96" s="123">
        <v>10.856999999999999</v>
      </c>
      <c r="AG96" s="123">
        <v>10.851000000000001</v>
      </c>
      <c r="AH96" s="113">
        <v>5.5294442908482289E-4</v>
      </c>
      <c r="AI96" s="47">
        <v>38.472000000000001</v>
      </c>
      <c r="AJ96" s="47">
        <v>41.103000000000002</v>
      </c>
      <c r="AK96" s="113">
        <v>-6.4009926282753038E-2</v>
      </c>
    </row>
    <row r="97" spans="2:37" x14ac:dyDescent="0.25">
      <c r="AE97" s="112" t="s">
        <v>135</v>
      </c>
      <c r="AF97" s="123">
        <v>43.86</v>
      </c>
      <c r="AG97" s="123">
        <v>46.499000000000002</v>
      </c>
      <c r="AH97" s="113">
        <v>-5.6753908686208332E-2</v>
      </c>
      <c r="AI97" s="47">
        <v>64.95</v>
      </c>
      <c r="AJ97" s="47">
        <v>61.249000000000002</v>
      </c>
      <c r="AK97" s="113">
        <v>6.0425476334307504E-2</v>
      </c>
    </row>
    <row r="98" spans="2:37" x14ac:dyDescent="0.25">
      <c r="AE98" s="112" t="s">
        <v>166</v>
      </c>
      <c r="AF98" s="123">
        <v>-8.8989999999999991</v>
      </c>
      <c r="AG98" s="123">
        <v>12.468999999999999</v>
      </c>
      <c r="AH98" s="113" t="s">
        <v>187</v>
      </c>
      <c r="AI98" s="47">
        <v>43.298999999999999</v>
      </c>
      <c r="AJ98" s="47">
        <v>42.514000000000003</v>
      </c>
      <c r="AK98" s="113">
        <v>1.8464505809850706E-2</v>
      </c>
    </row>
    <row r="99" spans="2:37" x14ac:dyDescent="0.25">
      <c r="B99" s="13"/>
      <c r="C99" s="13"/>
      <c r="D99" s="13"/>
      <c r="E99" s="13"/>
      <c r="F99" s="13"/>
      <c r="G99" s="13"/>
      <c r="H99" s="13"/>
      <c r="J99" s="13"/>
      <c r="K99" s="13"/>
      <c r="L99" s="13"/>
      <c r="M99" s="13"/>
      <c r="N99" s="13"/>
      <c r="O99" s="13"/>
      <c r="P99" s="13"/>
      <c r="AE99" s="120" t="s">
        <v>167</v>
      </c>
      <c r="AF99" s="121">
        <v>138.36799999999999</v>
      </c>
      <c r="AG99" s="121">
        <v>130.89963176000001</v>
      </c>
      <c r="AH99" s="122">
        <v>5.7054157751130985E-2</v>
      </c>
      <c r="AI99" s="121">
        <v>494.85800000000006</v>
      </c>
      <c r="AJ99" s="121">
        <v>419.56200000000001</v>
      </c>
      <c r="AK99" s="122">
        <v>0.17946334510751694</v>
      </c>
    </row>
  </sheetData>
  <mergeCells count="1">
    <mergeCell ref="S29:S30"/>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F217"/>
  <sheetViews>
    <sheetView showGridLines="0" zoomScale="85" zoomScaleNormal="85" workbookViewId="0">
      <selection activeCell="B11" sqref="B11"/>
    </sheetView>
  </sheetViews>
  <sheetFormatPr defaultRowHeight="12.75" x14ac:dyDescent="0.2"/>
  <cols>
    <col min="1" max="1" width="4.5703125" style="127" customWidth="1"/>
    <col min="2" max="2" width="55.85546875" style="128" customWidth="1"/>
    <col min="3" max="3" width="10.7109375" style="128" customWidth="1"/>
    <col min="4" max="5" width="11.140625" style="128" customWidth="1"/>
    <col min="6" max="6" width="5.7109375" style="128" customWidth="1"/>
    <col min="7" max="16384" width="9.140625" style="127"/>
  </cols>
  <sheetData>
    <row r="1" spans="1:6" s="129" customFormat="1" ht="22.5" customHeight="1" x14ac:dyDescent="0.2">
      <c r="B1" s="131"/>
      <c r="C1" s="132">
        <v>43071</v>
      </c>
      <c r="D1" s="132">
        <v>43344</v>
      </c>
      <c r="E1" s="132">
        <v>43465</v>
      </c>
      <c r="F1" s="133"/>
    </row>
    <row r="2" spans="1:6" s="129" customFormat="1" ht="14.25" x14ac:dyDescent="0.2">
      <c r="A2" s="127"/>
      <c r="B2" s="67" t="s">
        <v>100</v>
      </c>
      <c r="C2" s="11">
        <f>SUM(C3:C11)</f>
        <v>374.68</v>
      </c>
      <c r="D2" s="11">
        <f>SUM(D3:D11)</f>
        <v>304.27</v>
      </c>
      <c r="E2" s="11">
        <f>SUM(E3:E11)</f>
        <v>337.51099999999997</v>
      </c>
      <c r="F2" s="134"/>
    </row>
    <row r="3" spans="1:6" x14ac:dyDescent="0.2">
      <c r="B3" s="53" t="s">
        <v>124</v>
      </c>
      <c r="C3" s="9">
        <f>+'[46]Caixa e Equivalente de Caixa'!U6/1000</f>
        <v>0.42599999999999999</v>
      </c>
      <c r="D3" s="9">
        <f>+'[46]Caixa e Equivalente de Caixa'!X6/1000</f>
        <v>1.2390000000000001</v>
      </c>
      <c r="E3" s="9">
        <f>+'[46]Caixa e Equivalente de Caixa'!Y6/1000</f>
        <v>1.3360000000000001</v>
      </c>
      <c r="F3" s="135"/>
    </row>
    <row r="4" spans="1:6" x14ac:dyDescent="0.2">
      <c r="B4" s="53" t="s">
        <v>123</v>
      </c>
      <c r="C4" s="9">
        <f>+'[46]Caixa e Equivalente de Caixa'!U7/1000</f>
        <v>148.30600000000001</v>
      </c>
      <c r="D4" s="9">
        <f>+'[46]Caixa e Equivalente de Caixa'!X7/1000</f>
        <v>96.724999999999994</v>
      </c>
      <c r="E4" s="9">
        <f>+'[46]Caixa e Equivalente de Caixa'!Y7/1000</f>
        <v>82.206000000000003</v>
      </c>
      <c r="F4" s="135"/>
    </row>
    <row r="5" spans="1:6" x14ac:dyDescent="0.2">
      <c r="B5" s="53" t="s">
        <v>22</v>
      </c>
      <c r="C5" s="9">
        <f>+[46]BP!AJ8/1000</f>
        <v>171.18</v>
      </c>
      <c r="D5" s="9">
        <f>+[46]BP!AM8/1000</f>
        <v>190.482</v>
      </c>
      <c r="E5" s="9">
        <f>+[46]BP!AN8/1000</f>
        <v>226.227</v>
      </c>
      <c r="F5" s="135"/>
    </row>
    <row r="6" spans="1:6" x14ac:dyDescent="0.2">
      <c r="B6" s="53" t="s">
        <v>24</v>
      </c>
      <c r="C6" s="9">
        <f>+[46]BP!AJ9/1000</f>
        <v>0.76800000000000002</v>
      </c>
      <c r="D6" s="9">
        <f>+[46]BP!AM9/1000</f>
        <v>1.556</v>
      </c>
      <c r="E6" s="9">
        <f>+[46]BP!AN9/1000</f>
        <v>4.1260000000000003</v>
      </c>
      <c r="F6" s="135"/>
    </row>
    <row r="7" spans="1:6" x14ac:dyDescent="0.2">
      <c r="B7" s="53" t="s">
        <v>25</v>
      </c>
      <c r="C7" s="9">
        <f>+[46]BP!AJ10/1000</f>
        <v>0.22700000000000001</v>
      </c>
      <c r="D7" s="9">
        <f>+[46]BP!AM10/1000</f>
        <v>0.17499999999999999</v>
      </c>
      <c r="E7" s="9">
        <f>+[46]BP!AN10/1000</f>
        <v>0.17299999999999999</v>
      </c>
      <c r="F7" s="135"/>
    </row>
    <row r="8" spans="1:6" x14ac:dyDescent="0.2">
      <c r="B8" s="53" t="s">
        <v>7</v>
      </c>
      <c r="C8" s="9">
        <f>+[46]BP!AJ11/1000</f>
        <v>5.2080000000000002</v>
      </c>
      <c r="D8" s="9">
        <f>+[46]BP!AM11/1000</f>
        <v>2.5390000000000001</v>
      </c>
      <c r="E8" s="9">
        <f>+[46]BP!AN11/1000</f>
        <v>3.3420000000000001</v>
      </c>
      <c r="F8" s="135"/>
    </row>
    <row r="9" spans="1:6" x14ac:dyDescent="0.2">
      <c r="B9" s="53" t="s">
        <v>26</v>
      </c>
      <c r="C9" s="9">
        <f>+[46]BP!AJ12/1000</f>
        <v>42.77</v>
      </c>
      <c r="D9" s="9">
        <f>+[46]BP!AM12/1000</f>
        <v>3.0009999999999999</v>
      </c>
      <c r="E9" s="9">
        <f>+[46]BP!AN12/1000</f>
        <v>12.007</v>
      </c>
      <c r="F9" s="136"/>
    </row>
    <row r="10" spans="1:6" x14ac:dyDescent="0.2">
      <c r="B10" s="53" t="s">
        <v>28</v>
      </c>
      <c r="C10" s="9">
        <f>+[46]BP!AJ13/1000</f>
        <v>4.5279999999999996</v>
      </c>
      <c r="D10" s="9">
        <f>+[46]BP!AM13/1000</f>
        <v>6.0549999999999997</v>
      </c>
      <c r="E10" s="9">
        <f>+[46]BP!AN13/1000</f>
        <v>6.7750000000000004</v>
      </c>
      <c r="F10" s="135"/>
    </row>
    <row r="11" spans="1:6" x14ac:dyDescent="0.2">
      <c r="B11" s="53" t="s">
        <v>30</v>
      </c>
      <c r="C11" s="9">
        <f>+[46]BP!AJ14/1000</f>
        <v>1.2669999999999999</v>
      </c>
      <c r="D11" s="9">
        <f>+[46]BP!AM14/1000</f>
        <v>2.4980000000000002</v>
      </c>
      <c r="E11" s="9">
        <f>+[46]BP!AN14/1000</f>
        <v>1.319</v>
      </c>
      <c r="F11" s="135"/>
    </row>
    <row r="12" spans="1:6" s="137" customFormat="1" ht="14.25" x14ac:dyDescent="0.2">
      <c r="A12" s="127"/>
      <c r="B12" s="67" t="s">
        <v>101</v>
      </c>
      <c r="C12" s="11">
        <f>SUM(C13:C21)</f>
        <v>463.17099999999999</v>
      </c>
      <c r="D12" s="11">
        <f>SUM(D13:D21)</f>
        <v>468.85900000000004</v>
      </c>
      <c r="E12" s="11">
        <f>SUM(E13:E21)</f>
        <v>471.92199999999997</v>
      </c>
      <c r="F12" s="135"/>
    </row>
    <row r="13" spans="1:6" s="137" customFormat="1" x14ac:dyDescent="0.2">
      <c r="A13" s="127"/>
      <c r="B13" s="53" t="s">
        <v>26</v>
      </c>
      <c r="C13" s="9">
        <f>+[46]BP!AJ24/1000</f>
        <v>23.928000000000001</v>
      </c>
      <c r="D13" s="9">
        <f>+[46]BP!AM24/1000</f>
        <v>9.3480000000000008</v>
      </c>
      <c r="E13" s="9">
        <f>+[46]BP!AN24/1000</f>
        <v>9.4169999999999998</v>
      </c>
      <c r="F13" s="135"/>
    </row>
    <row r="14" spans="1:6" x14ac:dyDescent="0.2">
      <c r="B14" s="53" t="s">
        <v>28</v>
      </c>
      <c r="C14" s="9">
        <f>+[46]BP!AJ25/1000</f>
        <v>1.907</v>
      </c>
      <c r="D14" s="9">
        <f>+[46]BP!AM25/1000</f>
        <v>6.8570000000000002</v>
      </c>
      <c r="E14" s="9">
        <f>+[46]BP!AN25/1000</f>
        <v>6.67</v>
      </c>
      <c r="F14" s="138"/>
    </row>
    <row r="15" spans="1:6" x14ac:dyDescent="0.2">
      <c r="B15" s="53" t="s">
        <v>231</v>
      </c>
      <c r="C15" s="9">
        <f>+[46]BP!AJ26/1000</f>
        <v>36.56</v>
      </c>
      <c r="D15" s="9">
        <f>+[46]BP!AM26/1000</f>
        <v>14.542999999999999</v>
      </c>
      <c r="E15" s="9">
        <f>+[46]BP!AN26/1000</f>
        <v>16.129000000000001</v>
      </c>
      <c r="F15" s="135"/>
    </row>
    <row r="16" spans="1:6" x14ac:dyDescent="0.2">
      <c r="B16" s="53" t="s">
        <v>24</v>
      </c>
      <c r="C16" s="9">
        <f>+[46]BP!AJ27/1000</f>
        <v>0</v>
      </c>
      <c r="D16" s="9">
        <f>+[46]BP!AM27/1000</f>
        <v>17.713000000000001</v>
      </c>
      <c r="E16" s="9">
        <f>+[46]BP!AN27/1000</f>
        <v>15.625999999999999</v>
      </c>
      <c r="F16" s="135"/>
    </row>
    <row r="17" spans="2:6" ht="14.25" x14ac:dyDescent="0.2">
      <c r="B17" s="53" t="s">
        <v>34</v>
      </c>
      <c r="C17" s="9">
        <f>+[46]BP!AJ28/1000</f>
        <v>13.571</v>
      </c>
      <c r="D17" s="9">
        <f>+[46]BP!AM28/1000</f>
        <v>12.359</v>
      </c>
      <c r="E17" s="9">
        <f>+[46]BP!AN28/1000</f>
        <v>11.901999999999999</v>
      </c>
      <c r="F17" s="139"/>
    </row>
    <row r="18" spans="2:6" ht="14.25" x14ac:dyDescent="0.2">
      <c r="B18" s="53" t="s">
        <v>275</v>
      </c>
      <c r="C18" s="9" t="s">
        <v>187</v>
      </c>
      <c r="D18" s="9">
        <f>+[46]BP!AM32/1000</f>
        <v>3.9449999999999998</v>
      </c>
      <c r="E18" s="9">
        <f>+[46]BP!AN32/1000</f>
        <v>1.6140000000000001</v>
      </c>
      <c r="F18" s="139"/>
    </row>
    <row r="19" spans="2:6" x14ac:dyDescent="0.2">
      <c r="B19" s="53" t="s">
        <v>36</v>
      </c>
      <c r="C19" s="9">
        <f>+[46]BP!AJ29/1000</f>
        <v>1.978</v>
      </c>
      <c r="D19" s="9">
        <f>+[46]BP!AM29/1000</f>
        <v>18.571000000000002</v>
      </c>
      <c r="E19" s="9">
        <f>+[46]BP!AN29/1000</f>
        <v>19.251000000000001</v>
      </c>
    </row>
    <row r="20" spans="2:6" x14ac:dyDescent="0.2">
      <c r="B20" s="53" t="s">
        <v>37</v>
      </c>
      <c r="C20" s="9">
        <f>+[46]BP!AJ30/1000</f>
        <v>210.1</v>
      </c>
      <c r="D20" s="9">
        <f>+[46]BP!AM30/1000</f>
        <v>197.392</v>
      </c>
      <c r="E20" s="9">
        <f>+[46]BP!AN30/1000</f>
        <v>202.166</v>
      </c>
    </row>
    <row r="21" spans="2:6" x14ac:dyDescent="0.2">
      <c r="B21" s="53" t="s">
        <v>38</v>
      </c>
      <c r="C21" s="9">
        <f>+[46]BP!AJ31/1000</f>
        <v>175.12700000000001</v>
      </c>
      <c r="D21" s="9">
        <f>+[46]BP!AM31/1000</f>
        <v>188.131</v>
      </c>
      <c r="E21" s="9">
        <f>+[46]BP!AN31/1000</f>
        <v>189.14699999999999</v>
      </c>
    </row>
    <row r="22" spans="2:6" ht="14.25" x14ac:dyDescent="0.2">
      <c r="B22" s="55" t="s">
        <v>85</v>
      </c>
      <c r="C22" s="56">
        <f>SUM(C12,C2)</f>
        <v>837.851</v>
      </c>
      <c r="D22" s="56">
        <f>SUM(D12,D2)</f>
        <v>773.12900000000002</v>
      </c>
      <c r="E22" s="56">
        <f>SUM(E12,E2)</f>
        <v>809.43299999999999</v>
      </c>
      <c r="F22" s="140"/>
    </row>
    <row r="23" spans="2:6" ht="14.25" hidden="1" x14ac:dyDescent="0.2">
      <c r="B23" s="141"/>
      <c r="C23" s="142"/>
      <c r="D23" s="142"/>
      <c r="E23" s="142"/>
    </row>
    <row r="24" spans="2:6" s="137" customFormat="1" ht="14.25" x14ac:dyDescent="0.2">
      <c r="B24" s="141"/>
      <c r="C24" s="142"/>
      <c r="D24" s="142"/>
      <c r="E24" s="142"/>
      <c r="F24" s="128"/>
    </row>
    <row r="25" spans="2:6" s="137" customFormat="1" ht="14.25" x14ac:dyDescent="0.2">
      <c r="B25" s="4"/>
      <c r="C25" s="132">
        <f>C1</f>
        <v>43071</v>
      </c>
      <c r="D25" s="132">
        <f>D1</f>
        <v>43344</v>
      </c>
      <c r="E25" s="132">
        <f>+E1</f>
        <v>43465</v>
      </c>
      <c r="F25" s="128"/>
    </row>
    <row r="26" spans="2:6" ht="14.25" x14ac:dyDescent="0.2">
      <c r="B26" s="67" t="s">
        <v>16</v>
      </c>
      <c r="C26" s="11">
        <f>SUM(C27:C37)</f>
        <v>193.11199999999997</v>
      </c>
      <c r="D26" s="11">
        <f>SUM(D27:D37)</f>
        <v>151.86800000000002</v>
      </c>
      <c r="E26" s="11">
        <f>SUM(E27:E37)</f>
        <v>170.642</v>
      </c>
    </row>
    <row r="27" spans="2:6" x14ac:dyDescent="0.2">
      <c r="B27" s="53" t="s">
        <v>21</v>
      </c>
      <c r="C27" s="9">
        <f>+[46]BP!AJ38/1000</f>
        <v>1.1120000000000001</v>
      </c>
      <c r="D27" s="9">
        <f>+[46]BP!AM38/1000</f>
        <v>3.99</v>
      </c>
      <c r="E27" s="9">
        <f>+[46]BP!AN38/1000</f>
        <v>6.7030000000000003</v>
      </c>
    </row>
    <row r="28" spans="2:6" x14ac:dyDescent="0.2">
      <c r="B28" s="53" t="s">
        <v>23</v>
      </c>
      <c r="C28" s="9">
        <f>+[46]BP!AJ39/1000</f>
        <v>71.441000000000003</v>
      </c>
      <c r="D28" s="9">
        <f>+[46]BP!AM39/1000</f>
        <v>48.304000000000002</v>
      </c>
      <c r="E28" s="9">
        <f>+[46]BP!AN39/1000</f>
        <v>48.073</v>
      </c>
    </row>
    <row r="29" spans="2:6" x14ac:dyDescent="0.2">
      <c r="B29" s="53" t="s">
        <v>53</v>
      </c>
      <c r="C29" s="9">
        <f>+[46]BP!AJ40/1000</f>
        <v>32.237000000000002</v>
      </c>
      <c r="D29" s="9">
        <f>+[46]BP!AM40/1000</f>
        <v>27.786000000000001</v>
      </c>
      <c r="E29" s="9">
        <f>+[46]BP!AN40/1000</f>
        <v>36.898000000000003</v>
      </c>
    </row>
    <row r="30" spans="2:6" x14ac:dyDescent="0.2">
      <c r="B30" s="53" t="s">
        <v>27</v>
      </c>
      <c r="C30" s="9">
        <f>+[46]BP!AJ41/1000</f>
        <v>15.452999999999999</v>
      </c>
      <c r="D30" s="9">
        <f>+[46]BP!AM41/1000</f>
        <v>13.372</v>
      </c>
      <c r="E30" s="9">
        <f>+[46]BP!AN41/1000</f>
        <v>15.095000000000001</v>
      </c>
    </row>
    <row r="31" spans="2:6" x14ac:dyDescent="0.2">
      <c r="B31" s="53" t="s">
        <v>29</v>
      </c>
      <c r="C31" s="9">
        <f>+[46]BP!AJ42/1000</f>
        <v>6.0339999999999998</v>
      </c>
      <c r="D31" s="9">
        <f>+[46]BP!AM42/1000</f>
        <v>0</v>
      </c>
      <c r="E31" s="9">
        <f>+[46]BP!AN42/1000</f>
        <v>0</v>
      </c>
    </row>
    <row r="32" spans="2:6" x14ac:dyDescent="0.2">
      <c r="B32" s="53" t="s">
        <v>31</v>
      </c>
      <c r="C32" s="9">
        <f>+[46]BP!AJ43/1000</f>
        <v>24.643999999999998</v>
      </c>
      <c r="D32" s="9">
        <f>+[46]BP!AM43/1000</f>
        <v>26.34</v>
      </c>
      <c r="E32" s="9">
        <f>+[46]BP!AN43/1000</f>
        <v>24.260999999999999</v>
      </c>
    </row>
    <row r="33" spans="2:5" x14ac:dyDescent="0.2">
      <c r="B33" s="53" t="s">
        <v>32</v>
      </c>
      <c r="C33" s="9">
        <f>+[46]BP!AJ44/1000</f>
        <v>26.067</v>
      </c>
      <c r="D33" s="9">
        <f>+[46]BP!AM44/1000</f>
        <v>26.431999999999999</v>
      </c>
      <c r="E33" s="9">
        <f>+[46]BP!AN44/1000</f>
        <v>30.863</v>
      </c>
    </row>
    <row r="34" spans="2:5" x14ac:dyDescent="0.2">
      <c r="B34" s="53" t="s">
        <v>24</v>
      </c>
      <c r="C34" s="9">
        <f>+[46]BP!AJ45/1000</f>
        <v>0.82599999999999996</v>
      </c>
      <c r="D34" s="9">
        <f>+[46]BP!AM45/1000</f>
        <v>1.5880000000000001</v>
      </c>
      <c r="E34" s="9">
        <f>+[46]BP!AN45/1000</f>
        <v>2.3109999999999999</v>
      </c>
    </row>
    <row r="35" spans="2:5" hidden="1" x14ac:dyDescent="0.2">
      <c r="B35" s="53" t="s">
        <v>35</v>
      </c>
      <c r="C35" s="9">
        <f>+[46]BP!AJ48/1000</f>
        <v>0</v>
      </c>
      <c r="D35" s="9">
        <f>+[46]BP!AM48/1000</f>
        <v>0</v>
      </c>
      <c r="E35" s="9">
        <f>+[46]BP!AN48/1000</f>
        <v>0</v>
      </c>
    </row>
    <row r="36" spans="2:5" x14ac:dyDescent="0.2">
      <c r="B36" s="53" t="s">
        <v>7</v>
      </c>
      <c r="C36" s="9">
        <f>+[46]BP!AJ46/1000</f>
        <v>12.17</v>
      </c>
      <c r="D36" s="9">
        <f>+[46]BP!AM46/1000</f>
        <v>4.056</v>
      </c>
      <c r="E36" s="9">
        <f>+[46]BP!AN46/1000</f>
        <v>6.4379999999999997</v>
      </c>
    </row>
    <row r="37" spans="2:5" x14ac:dyDescent="0.2">
      <c r="B37" s="53" t="s">
        <v>194</v>
      </c>
      <c r="C37" s="9">
        <f>+[46]BP!AJ47/1000</f>
        <v>3.1280000000000001</v>
      </c>
      <c r="D37" s="9">
        <f>+[46]BP!AM47/1000</f>
        <v>0</v>
      </c>
      <c r="E37" s="9">
        <f>+[46]BP!AN47/1000</f>
        <v>0</v>
      </c>
    </row>
    <row r="38" spans="2:5" ht="14.25" x14ac:dyDescent="0.2">
      <c r="B38" s="67" t="s">
        <v>17</v>
      </c>
      <c r="C38" s="11">
        <f>SUM(C39:C44)</f>
        <v>195.93299999999999</v>
      </c>
      <c r="D38" s="11">
        <f>SUM(D39:D44)</f>
        <v>155.846</v>
      </c>
      <c r="E38" s="11">
        <f>SUM(E39:E44)</f>
        <v>154.41900000000001</v>
      </c>
    </row>
    <row r="39" spans="2:5" x14ac:dyDescent="0.2">
      <c r="B39" s="53" t="s">
        <v>47</v>
      </c>
      <c r="C39" s="9">
        <f>+[46]BP!AJ55/1000</f>
        <v>0</v>
      </c>
      <c r="D39" s="9"/>
      <c r="E39" s="9"/>
    </row>
    <row r="40" spans="2:5" x14ac:dyDescent="0.2">
      <c r="B40" s="53" t="s">
        <v>21</v>
      </c>
      <c r="C40" s="9">
        <f>+[46]BP!AJ56/1000</f>
        <v>53.634999999999998</v>
      </c>
      <c r="D40" s="9">
        <f>+[46]BP!AM56/1000</f>
        <v>60.554000000000002</v>
      </c>
      <c r="E40" s="9">
        <f>+[46]BP!AN56/1000</f>
        <v>55.414000000000001</v>
      </c>
    </row>
    <row r="41" spans="2:5" x14ac:dyDescent="0.2">
      <c r="B41" s="53" t="s">
        <v>24</v>
      </c>
      <c r="C41" s="9" t="s">
        <v>187</v>
      </c>
      <c r="D41" s="9">
        <f>+[46]BP!AM57/1000</f>
        <v>1.5029999999999999</v>
      </c>
      <c r="E41" s="9">
        <f>+[46]BP!AN57/1000</f>
        <v>1.958</v>
      </c>
    </row>
    <row r="42" spans="2:5" x14ac:dyDescent="0.2">
      <c r="B42" s="53" t="s">
        <v>23</v>
      </c>
      <c r="C42" s="9">
        <f>+[46]BP!AJ58/1000</f>
        <v>96.686000000000007</v>
      </c>
      <c r="D42" s="9">
        <f>+[46]BP!AM58/1000</f>
        <v>50.01</v>
      </c>
      <c r="E42" s="9">
        <f>+[46]BP!AN58/1000</f>
        <v>50.01</v>
      </c>
    </row>
    <row r="43" spans="2:5" x14ac:dyDescent="0.2">
      <c r="B43" s="53" t="s">
        <v>232</v>
      </c>
      <c r="C43" s="9">
        <f>+[46]BP!AJ59/1000</f>
        <v>6.6289999999999996</v>
      </c>
      <c r="D43" s="9">
        <f>+[46]BP!AM59/1000</f>
        <v>6.9450000000000003</v>
      </c>
      <c r="E43" s="9">
        <f>+[46]BP!AN59/1000</f>
        <v>2.593</v>
      </c>
    </row>
    <row r="44" spans="2:5" x14ac:dyDescent="0.2">
      <c r="B44" s="53" t="s">
        <v>33</v>
      </c>
      <c r="C44" s="9">
        <f>+[46]BP!AJ60/1000</f>
        <v>38.982999999999997</v>
      </c>
      <c r="D44" s="9">
        <f>+[46]BP!AM60/1000</f>
        <v>36.834000000000003</v>
      </c>
      <c r="E44" s="9">
        <f>+[46]BP!AN60/1000</f>
        <v>44.444000000000003</v>
      </c>
    </row>
    <row r="45" spans="2:5" ht="14.25" x14ac:dyDescent="0.2">
      <c r="B45" s="67" t="s">
        <v>86</v>
      </c>
      <c r="C45" s="11">
        <f>SUM(C46:C52)</f>
        <v>448.80600000000004</v>
      </c>
      <c r="D45" s="11">
        <f>SUM(D46:D52)</f>
        <v>465.41500000000002</v>
      </c>
      <c r="E45" s="11">
        <f>SUM(E46:E52)</f>
        <v>484.37200000000001</v>
      </c>
    </row>
    <row r="46" spans="2:5" x14ac:dyDescent="0.2">
      <c r="B46" s="53" t="s">
        <v>39</v>
      </c>
      <c r="C46" s="9">
        <f>+[46]BP!AJ68/1000</f>
        <v>144.46899999999999</v>
      </c>
      <c r="D46" s="9">
        <f>+[46]BP!AM68/1000</f>
        <v>144.46899999999999</v>
      </c>
      <c r="E46" s="9">
        <f>+[46]BP!AN68/1000</f>
        <v>144.46899999999999</v>
      </c>
    </row>
    <row r="47" spans="2:5" x14ac:dyDescent="0.2">
      <c r="B47" s="53" t="s">
        <v>40</v>
      </c>
      <c r="C47" s="9">
        <f>+[46]BP!AJ69/1000</f>
        <v>174.05500000000001</v>
      </c>
      <c r="D47" s="9">
        <f>+[46]BP!AM69/1000</f>
        <v>174.05500000000001</v>
      </c>
      <c r="E47" s="9">
        <f>+[46]BP!AN69/1000</f>
        <v>174.05500000000001</v>
      </c>
    </row>
    <row r="48" spans="2:5" x14ac:dyDescent="0.2">
      <c r="B48" s="53" t="s">
        <v>41</v>
      </c>
      <c r="C48" s="9">
        <f>+[46]BP!AJ70/1000</f>
        <v>94.896000000000001</v>
      </c>
      <c r="D48" s="9">
        <f>+[46]BP!AM70/1000</f>
        <v>94.896000000000001</v>
      </c>
      <c r="E48" s="9">
        <f>+[46]BP!AN70/1000</f>
        <v>138.19499999999999</v>
      </c>
    </row>
    <row r="49" spans="1:6" x14ac:dyDescent="0.2">
      <c r="B49" s="53" t="s">
        <v>206</v>
      </c>
      <c r="C49" s="9">
        <f>+[46]BP!AJ71/1000</f>
        <v>0</v>
      </c>
      <c r="D49" s="9">
        <f>+[46]BP!AM71/1000</f>
        <v>52.198</v>
      </c>
      <c r="E49" s="9">
        <f>+[46]BP!AN71/1000</f>
        <v>0</v>
      </c>
    </row>
    <row r="50" spans="1:6" x14ac:dyDescent="0.2">
      <c r="B50" s="53" t="s">
        <v>42</v>
      </c>
      <c r="C50" s="9">
        <f>+[46]BP!AJ72/1000</f>
        <v>-0.34200000000000003</v>
      </c>
      <c r="D50" s="9">
        <f>+[46]BP!AM72/1000</f>
        <v>-0.34200000000000003</v>
      </c>
      <c r="E50" s="9">
        <f>+[46]BP!AN72/1000</f>
        <v>-0.34200000000000003</v>
      </c>
    </row>
    <row r="51" spans="1:6" x14ac:dyDescent="0.2">
      <c r="B51" s="53" t="s">
        <v>43</v>
      </c>
      <c r="C51" s="9">
        <f>+[46]BP!AJ73/1000</f>
        <v>0</v>
      </c>
      <c r="D51" s="9">
        <f>+[46]BP!AM73/1000</f>
        <v>0.13900000000000001</v>
      </c>
      <c r="E51" s="9">
        <f>+[46]BP!AN73/1000</f>
        <v>-0.311</v>
      </c>
    </row>
    <row r="52" spans="1:6" x14ac:dyDescent="0.2">
      <c r="B52" s="53" t="s">
        <v>195</v>
      </c>
      <c r="C52" s="9">
        <f>+[46]BP!AJ74/1000</f>
        <v>35.728000000000002</v>
      </c>
      <c r="D52" s="9">
        <f>+[46]BP!AM74/1000</f>
        <v>0</v>
      </c>
      <c r="E52" s="9">
        <f>+[46]BP!AN74/1000</f>
        <v>28.306000000000001</v>
      </c>
    </row>
    <row r="53" spans="1:6" s="144" customFormat="1" ht="14.25" x14ac:dyDescent="0.2">
      <c r="A53" s="127"/>
      <c r="B53" s="143" t="s">
        <v>102</v>
      </c>
      <c r="C53" s="40">
        <f>SUM(C26,C38,C45)</f>
        <v>837.851</v>
      </c>
      <c r="D53" s="40">
        <f>SUM(D26,D38,D45)</f>
        <v>773.12900000000013</v>
      </c>
      <c r="E53" s="40">
        <f>SUM(E26,E38,E45)</f>
        <v>809.43299999999999</v>
      </c>
      <c r="F53" s="128"/>
    </row>
    <row r="54" spans="1:6" ht="14.25" x14ac:dyDescent="0.2">
      <c r="B54" s="141"/>
      <c r="F54" s="145"/>
    </row>
    <row r="55" spans="1:6" ht="14.25" x14ac:dyDescent="0.2">
      <c r="B55" s="146" t="s">
        <v>44</v>
      </c>
      <c r="C55" s="147"/>
      <c r="D55" s="147"/>
      <c r="E55" s="147"/>
      <c r="F55" s="147"/>
    </row>
    <row r="56" spans="1:6" ht="14.25" x14ac:dyDescent="0.2">
      <c r="C56" s="148"/>
      <c r="D56" s="148"/>
      <c r="E56" s="148"/>
    </row>
    <row r="58" spans="1:6" x14ac:dyDescent="0.2">
      <c r="B58" s="127"/>
      <c r="C58" s="127"/>
      <c r="D58" s="127"/>
      <c r="E58" s="127"/>
    </row>
    <row r="59" spans="1:6" s="149" customFormat="1" x14ac:dyDescent="0.2">
      <c r="F59" s="150"/>
    </row>
    <row r="60" spans="1:6" s="149" customFormat="1" x14ac:dyDescent="0.2">
      <c r="F60" s="150"/>
    </row>
    <row r="61" spans="1:6" s="149" customFormat="1" x14ac:dyDescent="0.2">
      <c r="F61" s="150"/>
    </row>
    <row r="62" spans="1:6" s="149" customFormat="1" x14ac:dyDescent="0.2">
      <c r="F62" s="150"/>
    </row>
    <row r="63" spans="1:6" s="149" customFormat="1" x14ac:dyDescent="0.2">
      <c r="F63" s="150"/>
    </row>
    <row r="64" spans="1:6" s="149" customFormat="1" x14ac:dyDescent="0.2">
      <c r="F64" s="150"/>
    </row>
    <row r="65" spans="6:6" s="149" customFormat="1" x14ac:dyDescent="0.2">
      <c r="F65" s="150"/>
    </row>
    <row r="66" spans="6:6" s="149" customFormat="1" x14ac:dyDescent="0.2">
      <c r="F66" s="150"/>
    </row>
    <row r="67" spans="6:6" s="149" customFormat="1" x14ac:dyDescent="0.2">
      <c r="F67" s="150"/>
    </row>
    <row r="68" spans="6:6" s="149" customFormat="1" x14ac:dyDescent="0.2">
      <c r="F68" s="150"/>
    </row>
    <row r="69" spans="6:6" s="149" customFormat="1" x14ac:dyDescent="0.2">
      <c r="F69" s="150"/>
    </row>
    <row r="70" spans="6:6" s="149" customFormat="1" x14ac:dyDescent="0.2">
      <c r="F70" s="150"/>
    </row>
    <row r="71" spans="6:6" s="149" customFormat="1" x14ac:dyDescent="0.2">
      <c r="F71" s="150"/>
    </row>
    <row r="72" spans="6:6" s="149" customFormat="1" x14ac:dyDescent="0.2">
      <c r="F72" s="150"/>
    </row>
    <row r="73" spans="6:6" s="149" customFormat="1" x14ac:dyDescent="0.2">
      <c r="F73" s="150"/>
    </row>
    <row r="74" spans="6:6" s="149" customFormat="1" x14ac:dyDescent="0.2">
      <c r="F74" s="150"/>
    </row>
    <row r="75" spans="6:6" s="149" customFormat="1" x14ac:dyDescent="0.2">
      <c r="F75" s="150"/>
    </row>
    <row r="76" spans="6:6" s="149" customFormat="1" x14ac:dyDescent="0.2">
      <c r="F76" s="150"/>
    </row>
    <row r="77" spans="6:6" s="149" customFormat="1" x14ac:dyDescent="0.2">
      <c r="F77" s="150"/>
    </row>
    <row r="78" spans="6:6" s="149" customFormat="1" x14ac:dyDescent="0.2">
      <c r="F78" s="150"/>
    </row>
    <row r="79" spans="6:6" s="149" customFormat="1" x14ac:dyDescent="0.2">
      <c r="F79" s="150"/>
    </row>
    <row r="80" spans="6:6" s="149" customFormat="1" x14ac:dyDescent="0.2">
      <c r="F80" s="150"/>
    </row>
    <row r="81" spans="6:6" s="149" customFormat="1" x14ac:dyDescent="0.2">
      <c r="F81" s="150"/>
    </row>
    <row r="82" spans="6:6" s="149" customFormat="1" x14ac:dyDescent="0.2">
      <c r="F82" s="150"/>
    </row>
    <row r="83" spans="6:6" s="149" customFormat="1" x14ac:dyDescent="0.2">
      <c r="F83" s="150"/>
    </row>
    <row r="84" spans="6:6" s="149" customFormat="1" x14ac:dyDescent="0.2">
      <c r="F84" s="150"/>
    </row>
    <row r="85" spans="6:6" s="149" customFormat="1" x14ac:dyDescent="0.2">
      <c r="F85" s="150"/>
    </row>
    <row r="86" spans="6:6" s="149" customFormat="1" x14ac:dyDescent="0.2">
      <c r="F86" s="150"/>
    </row>
    <row r="87" spans="6:6" s="149" customFormat="1" x14ac:dyDescent="0.2">
      <c r="F87" s="150"/>
    </row>
    <row r="88" spans="6:6" s="149" customFormat="1" x14ac:dyDescent="0.2">
      <c r="F88" s="150"/>
    </row>
    <row r="89" spans="6:6" s="149" customFormat="1" x14ac:dyDescent="0.2">
      <c r="F89" s="150"/>
    </row>
    <row r="90" spans="6:6" s="149" customFormat="1" x14ac:dyDescent="0.2">
      <c r="F90" s="150"/>
    </row>
    <row r="91" spans="6:6" s="149" customFormat="1" x14ac:dyDescent="0.2">
      <c r="F91" s="150"/>
    </row>
    <row r="92" spans="6:6" s="149" customFormat="1" x14ac:dyDescent="0.2">
      <c r="F92" s="150"/>
    </row>
    <row r="93" spans="6:6" s="149" customFormat="1" x14ac:dyDescent="0.2">
      <c r="F93" s="150"/>
    </row>
    <row r="94" spans="6:6" s="149" customFormat="1" x14ac:dyDescent="0.2">
      <c r="F94" s="150"/>
    </row>
    <row r="95" spans="6:6" s="149" customFormat="1" x14ac:dyDescent="0.2">
      <c r="F95" s="150"/>
    </row>
    <row r="96" spans="6:6" s="149" customFormat="1" x14ac:dyDescent="0.2">
      <c r="F96" s="150"/>
    </row>
    <row r="97" spans="6:6" s="149" customFormat="1" x14ac:dyDescent="0.2">
      <c r="F97" s="150"/>
    </row>
    <row r="98" spans="6:6" s="149" customFormat="1" x14ac:dyDescent="0.2">
      <c r="F98" s="150"/>
    </row>
    <row r="99" spans="6:6" s="149" customFormat="1" x14ac:dyDescent="0.2">
      <c r="F99" s="150"/>
    </row>
    <row r="100" spans="6:6" s="149" customFormat="1" x14ac:dyDescent="0.2">
      <c r="F100" s="150"/>
    </row>
    <row r="101" spans="6:6" s="149" customFormat="1" x14ac:dyDescent="0.2">
      <c r="F101" s="150"/>
    </row>
    <row r="102" spans="6:6" s="149" customFormat="1" x14ac:dyDescent="0.2">
      <c r="F102" s="150"/>
    </row>
    <row r="103" spans="6:6" s="149" customFormat="1" x14ac:dyDescent="0.2">
      <c r="F103" s="150"/>
    </row>
    <row r="104" spans="6:6" s="149" customFormat="1" x14ac:dyDescent="0.2">
      <c r="F104" s="150"/>
    </row>
    <row r="105" spans="6:6" s="149" customFormat="1" x14ac:dyDescent="0.2">
      <c r="F105" s="150"/>
    </row>
    <row r="106" spans="6:6" s="149" customFormat="1" x14ac:dyDescent="0.2">
      <c r="F106" s="150"/>
    </row>
    <row r="107" spans="6:6" s="149" customFormat="1" x14ac:dyDescent="0.2">
      <c r="F107" s="150"/>
    </row>
    <row r="108" spans="6:6" s="149" customFormat="1" x14ac:dyDescent="0.2">
      <c r="F108" s="150"/>
    </row>
    <row r="109" spans="6:6" s="149" customFormat="1" x14ac:dyDescent="0.2">
      <c r="F109" s="150"/>
    </row>
    <row r="110" spans="6:6" s="149" customFormat="1" x14ac:dyDescent="0.2">
      <c r="F110" s="150"/>
    </row>
    <row r="111" spans="6:6" s="149" customFormat="1" x14ac:dyDescent="0.2">
      <c r="F111" s="150"/>
    </row>
    <row r="112" spans="6:6" s="149" customFormat="1" x14ac:dyDescent="0.2">
      <c r="F112" s="150"/>
    </row>
    <row r="113" spans="6:6" s="149" customFormat="1" x14ac:dyDescent="0.2">
      <c r="F113" s="150"/>
    </row>
    <row r="114" spans="6:6" s="149" customFormat="1" x14ac:dyDescent="0.2">
      <c r="F114" s="150"/>
    </row>
    <row r="115" spans="6:6" s="149" customFormat="1" x14ac:dyDescent="0.2">
      <c r="F115" s="150"/>
    </row>
    <row r="116" spans="6:6" s="149" customFormat="1" x14ac:dyDescent="0.2">
      <c r="F116" s="150"/>
    </row>
    <row r="117" spans="6:6" s="149" customFormat="1" x14ac:dyDescent="0.2">
      <c r="F117" s="150"/>
    </row>
    <row r="118" spans="6:6" s="149" customFormat="1" x14ac:dyDescent="0.2">
      <c r="F118" s="150"/>
    </row>
    <row r="119" spans="6:6" s="149" customFormat="1" x14ac:dyDescent="0.2">
      <c r="F119" s="150"/>
    </row>
    <row r="120" spans="6:6" s="149" customFormat="1" x14ac:dyDescent="0.2">
      <c r="F120" s="150"/>
    </row>
    <row r="121" spans="6:6" s="149" customFormat="1" x14ac:dyDescent="0.2">
      <c r="F121" s="150"/>
    </row>
    <row r="122" spans="6:6" s="149" customFormat="1" x14ac:dyDescent="0.2">
      <c r="F122" s="150"/>
    </row>
    <row r="123" spans="6:6" s="149" customFormat="1" x14ac:dyDescent="0.2">
      <c r="F123" s="150"/>
    </row>
    <row r="124" spans="6:6" s="149" customFormat="1" x14ac:dyDescent="0.2">
      <c r="F124" s="150"/>
    </row>
    <row r="125" spans="6:6" s="149" customFormat="1" x14ac:dyDescent="0.2">
      <c r="F125" s="150"/>
    </row>
    <row r="126" spans="6:6" s="149" customFormat="1" x14ac:dyDescent="0.2">
      <c r="F126" s="150"/>
    </row>
    <row r="127" spans="6:6" s="149" customFormat="1" x14ac:dyDescent="0.2">
      <c r="F127" s="150"/>
    </row>
    <row r="128" spans="6:6" s="149" customFormat="1" x14ac:dyDescent="0.2">
      <c r="F128" s="150"/>
    </row>
    <row r="129" spans="6:6" s="149" customFormat="1" x14ac:dyDescent="0.2">
      <c r="F129" s="150"/>
    </row>
    <row r="130" spans="6:6" s="149" customFormat="1" x14ac:dyDescent="0.2">
      <c r="F130" s="150"/>
    </row>
    <row r="131" spans="6:6" s="149" customFormat="1" x14ac:dyDescent="0.2">
      <c r="F131" s="150"/>
    </row>
    <row r="132" spans="6:6" s="149" customFormat="1" x14ac:dyDescent="0.2">
      <c r="F132" s="150"/>
    </row>
    <row r="133" spans="6:6" s="149" customFormat="1" x14ac:dyDescent="0.2">
      <c r="F133" s="150"/>
    </row>
    <row r="134" spans="6:6" s="149" customFormat="1" x14ac:dyDescent="0.2">
      <c r="F134" s="150"/>
    </row>
    <row r="135" spans="6:6" s="149" customFormat="1" x14ac:dyDescent="0.2">
      <c r="F135" s="150"/>
    </row>
    <row r="136" spans="6:6" s="149" customFormat="1" x14ac:dyDescent="0.2">
      <c r="F136" s="150"/>
    </row>
    <row r="137" spans="6:6" s="149" customFormat="1" x14ac:dyDescent="0.2">
      <c r="F137" s="150"/>
    </row>
    <row r="138" spans="6:6" s="149" customFormat="1" x14ac:dyDescent="0.2">
      <c r="F138" s="150"/>
    </row>
    <row r="139" spans="6:6" s="149" customFormat="1" x14ac:dyDescent="0.2">
      <c r="F139" s="150"/>
    </row>
    <row r="140" spans="6:6" s="149" customFormat="1" x14ac:dyDescent="0.2">
      <c r="F140" s="150"/>
    </row>
    <row r="141" spans="6:6" s="149" customFormat="1" x14ac:dyDescent="0.2">
      <c r="F141" s="150"/>
    </row>
    <row r="142" spans="6:6" s="149" customFormat="1" x14ac:dyDescent="0.2">
      <c r="F142" s="150"/>
    </row>
    <row r="143" spans="6:6" s="149" customFormat="1" x14ac:dyDescent="0.2">
      <c r="F143" s="150"/>
    </row>
    <row r="144" spans="6:6" s="149" customFormat="1" x14ac:dyDescent="0.2">
      <c r="F144" s="150"/>
    </row>
    <row r="145" spans="2:6" s="149" customFormat="1" x14ac:dyDescent="0.2">
      <c r="F145" s="150"/>
    </row>
    <row r="146" spans="2:6" s="149" customFormat="1" x14ac:dyDescent="0.2">
      <c r="B146" s="150"/>
      <c r="C146" s="150"/>
      <c r="D146" s="150"/>
      <c r="E146" s="150"/>
      <c r="F146" s="150"/>
    </row>
    <row r="147" spans="2:6" s="149" customFormat="1" x14ac:dyDescent="0.2">
      <c r="B147" s="150"/>
      <c r="C147" s="150"/>
      <c r="D147" s="150"/>
      <c r="E147" s="150"/>
      <c r="F147" s="150"/>
    </row>
    <row r="148" spans="2:6" s="149" customFormat="1" x14ac:dyDescent="0.2">
      <c r="B148" s="150"/>
      <c r="C148" s="150"/>
      <c r="D148" s="150"/>
      <c r="E148" s="150"/>
      <c r="F148" s="150"/>
    </row>
    <row r="149" spans="2:6" s="149" customFormat="1" x14ac:dyDescent="0.2">
      <c r="B149" s="150"/>
      <c r="C149" s="150"/>
      <c r="D149" s="150"/>
      <c r="E149" s="150"/>
      <c r="F149" s="150"/>
    </row>
    <row r="150" spans="2:6" s="149" customFormat="1" x14ac:dyDescent="0.2">
      <c r="B150" s="150"/>
      <c r="C150" s="150"/>
      <c r="D150" s="150"/>
      <c r="E150" s="150"/>
      <c r="F150" s="150"/>
    </row>
    <row r="151" spans="2:6" s="149" customFormat="1" x14ac:dyDescent="0.2">
      <c r="B151" s="150"/>
      <c r="C151" s="150"/>
      <c r="D151" s="150"/>
      <c r="E151" s="150"/>
      <c r="F151" s="150"/>
    </row>
    <row r="152" spans="2:6" s="149" customFormat="1" x14ac:dyDescent="0.2">
      <c r="B152" s="150"/>
      <c r="C152" s="150"/>
      <c r="D152" s="150"/>
      <c r="E152" s="150"/>
      <c r="F152" s="150"/>
    </row>
    <row r="153" spans="2:6" s="149" customFormat="1" x14ac:dyDescent="0.2">
      <c r="B153" s="150"/>
      <c r="C153" s="150"/>
      <c r="D153" s="150"/>
      <c r="E153" s="150"/>
      <c r="F153" s="150"/>
    </row>
    <row r="154" spans="2:6" s="149" customFormat="1" x14ac:dyDescent="0.2">
      <c r="B154" s="150"/>
      <c r="C154" s="150"/>
      <c r="D154" s="150"/>
      <c r="E154" s="150"/>
      <c r="F154" s="150"/>
    </row>
    <row r="155" spans="2:6" s="149" customFormat="1" x14ac:dyDescent="0.2">
      <c r="B155" s="150"/>
      <c r="C155" s="150"/>
      <c r="D155" s="150"/>
      <c r="E155" s="150"/>
      <c r="F155" s="150"/>
    </row>
    <row r="156" spans="2:6" s="149" customFormat="1" x14ac:dyDescent="0.2">
      <c r="B156" s="150"/>
      <c r="C156" s="150"/>
      <c r="D156" s="150"/>
      <c r="E156" s="150"/>
      <c r="F156" s="150"/>
    </row>
    <row r="157" spans="2:6" s="149" customFormat="1" x14ac:dyDescent="0.2">
      <c r="B157" s="150"/>
      <c r="C157" s="150"/>
      <c r="D157" s="150"/>
      <c r="E157" s="150"/>
      <c r="F157" s="150"/>
    </row>
    <row r="158" spans="2:6" s="149" customFormat="1" x14ac:dyDescent="0.2">
      <c r="B158" s="150"/>
      <c r="C158" s="150"/>
      <c r="D158" s="150"/>
      <c r="E158" s="150"/>
      <c r="F158" s="150"/>
    </row>
    <row r="159" spans="2:6" s="149" customFormat="1" x14ac:dyDescent="0.2">
      <c r="B159" s="150"/>
      <c r="C159" s="150"/>
      <c r="D159" s="150"/>
      <c r="E159" s="150"/>
      <c r="F159" s="150"/>
    </row>
    <row r="160" spans="2:6" s="149" customFormat="1" x14ac:dyDescent="0.2">
      <c r="B160" s="150"/>
      <c r="C160" s="150"/>
      <c r="D160" s="150"/>
      <c r="E160" s="150"/>
      <c r="F160" s="150"/>
    </row>
    <row r="161" spans="2:6" s="149" customFormat="1" x14ac:dyDescent="0.2">
      <c r="B161" s="150"/>
      <c r="C161" s="150"/>
      <c r="D161" s="150"/>
      <c r="E161" s="150"/>
      <c r="F161" s="150"/>
    </row>
    <row r="162" spans="2:6" s="149" customFormat="1" x14ac:dyDescent="0.2">
      <c r="B162" s="150"/>
      <c r="C162" s="150"/>
      <c r="D162" s="150"/>
      <c r="E162" s="150"/>
      <c r="F162" s="150"/>
    </row>
    <row r="163" spans="2:6" s="149" customFormat="1" x14ac:dyDescent="0.2">
      <c r="B163" s="150"/>
      <c r="C163" s="150"/>
      <c r="D163" s="150"/>
      <c r="E163" s="150"/>
      <c r="F163" s="150"/>
    </row>
    <row r="164" spans="2:6" s="149" customFormat="1" x14ac:dyDescent="0.2">
      <c r="B164" s="150"/>
      <c r="C164" s="150"/>
      <c r="D164" s="150"/>
      <c r="E164" s="150"/>
      <c r="F164" s="150"/>
    </row>
    <row r="165" spans="2:6" s="149" customFormat="1" x14ac:dyDescent="0.2">
      <c r="B165" s="150"/>
      <c r="C165" s="150"/>
      <c r="D165" s="150"/>
      <c r="E165" s="150"/>
      <c r="F165" s="150"/>
    </row>
    <row r="166" spans="2:6" s="149" customFormat="1" x14ac:dyDescent="0.2">
      <c r="B166" s="150"/>
      <c r="C166" s="150"/>
      <c r="D166" s="150"/>
      <c r="E166" s="150"/>
      <c r="F166" s="150"/>
    </row>
    <row r="167" spans="2:6" s="149" customFormat="1" x14ac:dyDescent="0.2">
      <c r="B167" s="150"/>
      <c r="C167" s="150"/>
      <c r="D167" s="150"/>
      <c r="E167" s="150"/>
      <c r="F167" s="150"/>
    </row>
    <row r="168" spans="2:6" s="149" customFormat="1" x14ac:dyDescent="0.2">
      <c r="B168" s="150"/>
      <c r="C168" s="150"/>
      <c r="D168" s="150"/>
      <c r="E168" s="150"/>
      <c r="F168" s="150"/>
    </row>
    <row r="169" spans="2:6" s="149" customFormat="1" x14ac:dyDescent="0.2">
      <c r="B169" s="150"/>
      <c r="C169" s="150"/>
      <c r="D169" s="150"/>
      <c r="E169" s="150"/>
      <c r="F169" s="150"/>
    </row>
    <row r="170" spans="2:6" s="149" customFormat="1" x14ac:dyDescent="0.2">
      <c r="B170" s="150"/>
      <c r="C170" s="150"/>
      <c r="D170" s="150"/>
      <c r="E170" s="150"/>
      <c r="F170" s="150"/>
    </row>
    <row r="171" spans="2:6" s="149" customFormat="1" x14ac:dyDescent="0.2">
      <c r="B171" s="150"/>
      <c r="C171" s="150"/>
      <c r="D171" s="150"/>
      <c r="E171" s="150"/>
      <c r="F171" s="150"/>
    </row>
    <row r="172" spans="2:6" s="149" customFormat="1" x14ac:dyDescent="0.2">
      <c r="B172" s="150"/>
      <c r="C172" s="150"/>
      <c r="D172" s="150"/>
      <c r="E172" s="150"/>
      <c r="F172" s="150"/>
    </row>
    <row r="173" spans="2:6" s="149" customFormat="1" x14ac:dyDescent="0.2">
      <c r="B173" s="150"/>
      <c r="C173" s="150"/>
      <c r="D173" s="150"/>
      <c r="E173" s="150"/>
      <c r="F173" s="150"/>
    </row>
    <row r="174" spans="2:6" s="149" customFormat="1" x14ac:dyDescent="0.2">
      <c r="B174" s="150"/>
      <c r="C174" s="150"/>
      <c r="D174" s="150"/>
      <c r="E174" s="150"/>
      <c r="F174" s="150"/>
    </row>
    <row r="175" spans="2:6" s="149" customFormat="1" x14ac:dyDescent="0.2">
      <c r="B175" s="150"/>
      <c r="C175" s="150"/>
      <c r="D175" s="150"/>
      <c r="E175" s="150"/>
      <c r="F175" s="150"/>
    </row>
    <row r="176" spans="2:6" s="149" customFormat="1" x14ac:dyDescent="0.2">
      <c r="B176" s="150"/>
      <c r="C176" s="150"/>
      <c r="D176" s="150"/>
      <c r="E176" s="150"/>
      <c r="F176" s="150"/>
    </row>
    <row r="177" spans="2:6" s="149" customFormat="1" x14ac:dyDescent="0.2">
      <c r="B177" s="150"/>
      <c r="C177" s="150"/>
      <c r="D177" s="150"/>
      <c r="E177" s="150"/>
      <c r="F177" s="150"/>
    </row>
    <row r="178" spans="2:6" s="149" customFormat="1" x14ac:dyDescent="0.2">
      <c r="B178" s="150"/>
      <c r="C178" s="150"/>
      <c r="D178" s="150"/>
      <c r="E178" s="150"/>
      <c r="F178" s="150"/>
    </row>
    <row r="179" spans="2:6" s="149" customFormat="1" x14ac:dyDescent="0.2">
      <c r="B179" s="150"/>
      <c r="C179" s="150"/>
      <c r="D179" s="150"/>
      <c r="E179" s="150"/>
      <c r="F179" s="150"/>
    </row>
    <row r="180" spans="2:6" s="149" customFormat="1" x14ac:dyDescent="0.2">
      <c r="B180" s="150"/>
      <c r="C180" s="150"/>
      <c r="D180" s="150"/>
      <c r="E180" s="150"/>
      <c r="F180" s="150"/>
    </row>
    <row r="181" spans="2:6" s="149" customFormat="1" x14ac:dyDescent="0.2">
      <c r="B181" s="150"/>
      <c r="C181" s="150"/>
      <c r="D181" s="150"/>
      <c r="E181" s="150"/>
      <c r="F181" s="150"/>
    </row>
    <row r="182" spans="2:6" s="149" customFormat="1" x14ac:dyDescent="0.2">
      <c r="B182" s="150"/>
      <c r="C182" s="150"/>
      <c r="D182" s="150"/>
      <c r="E182" s="150"/>
      <c r="F182" s="150"/>
    </row>
    <row r="183" spans="2:6" s="149" customFormat="1" x14ac:dyDescent="0.2">
      <c r="B183" s="150"/>
      <c r="C183" s="150"/>
      <c r="D183" s="150"/>
      <c r="E183" s="150"/>
      <c r="F183" s="150"/>
    </row>
    <row r="184" spans="2:6" s="149" customFormat="1" x14ac:dyDescent="0.2">
      <c r="B184" s="150"/>
      <c r="C184" s="150"/>
      <c r="D184" s="150"/>
      <c r="E184" s="150"/>
      <c r="F184" s="150"/>
    </row>
    <row r="185" spans="2:6" s="149" customFormat="1" x14ac:dyDescent="0.2">
      <c r="B185" s="150"/>
      <c r="C185" s="150"/>
      <c r="D185" s="150"/>
      <c r="E185" s="150"/>
      <c r="F185" s="150"/>
    </row>
    <row r="186" spans="2:6" s="149" customFormat="1" x14ac:dyDescent="0.2">
      <c r="B186" s="150"/>
      <c r="C186" s="150"/>
      <c r="D186" s="150"/>
      <c r="E186" s="150"/>
      <c r="F186" s="150"/>
    </row>
    <row r="187" spans="2:6" s="149" customFormat="1" x14ac:dyDescent="0.2">
      <c r="B187" s="150"/>
      <c r="C187" s="150"/>
      <c r="D187" s="150"/>
      <c r="E187" s="150"/>
      <c r="F187" s="150"/>
    </row>
    <row r="188" spans="2:6" s="149" customFormat="1" x14ac:dyDescent="0.2">
      <c r="B188" s="150"/>
      <c r="C188" s="150"/>
      <c r="D188" s="150"/>
      <c r="E188" s="150"/>
      <c r="F188" s="150"/>
    </row>
    <row r="189" spans="2:6" s="149" customFormat="1" x14ac:dyDescent="0.2">
      <c r="B189" s="150"/>
      <c r="C189" s="150"/>
      <c r="D189" s="150"/>
      <c r="E189" s="150"/>
      <c r="F189" s="150"/>
    </row>
    <row r="190" spans="2:6" s="149" customFormat="1" x14ac:dyDescent="0.2">
      <c r="B190" s="150"/>
      <c r="C190" s="150"/>
      <c r="D190" s="150"/>
      <c r="E190" s="150"/>
      <c r="F190" s="150"/>
    </row>
    <row r="191" spans="2:6" s="149" customFormat="1" x14ac:dyDescent="0.2">
      <c r="B191" s="150"/>
      <c r="C191" s="150"/>
      <c r="D191" s="150"/>
      <c r="E191" s="150"/>
      <c r="F191" s="150"/>
    </row>
    <row r="192" spans="2:6" s="149" customFormat="1" x14ac:dyDescent="0.2">
      <c r="B192" s="150"/>
      <c r="C192" s="150"/>
      <c r="D192" s="150"/>
      <c r="E192" s="150"/>
      <c r="F192" s="150"/>
    </row>
    <row r="193" spans="2:6" s="149" customFormat="1" x14ac:dyDescent="0.2">
      <c r="B193" s="150"/>
      <c r="C193" s="150"/>
      <c r="D193" s="150"/>
      <c r="E193" s="150"/>
      <c r="F193" s="150"/>
    </row>
    <row r="194" spans="2:6" s="149" customFormat="1" x14ac:dyDescent="0.2">
      <c r="B194" s="150"/>
      <c r="C194" s="150"/>
      <c r="D194" s="150"/>
      <c r="E194" s="150"/>
      <c r="F194" s="150"/>
    </row>
    <row r="195" spans="2:6" s="149" customFormat="1" x14ac:dyDescent="0.2">
      <c r="B195" s="150"/>
      <c r="C195" s="150"/>
      <c r="D195" s="150"/>
      <c r="E195" s="150"/>
      <c r="F195" s="150"/>
    </row>
    <row r="196" spans="2:6" s="149" customFormat="1" x14ac:dyDescent="0.2">
      <c r="B196" s="150"/>
      <c r="C196" s="150"/>
      <c r="D196" s="150"/>
      <c r="E196" s="150"/>
      <c r="F196" s="150"/>
    </row>
    <row r="197" spans="2:6" s="149" customFormat="1" x14ac:dyDescent="0.2">
      <c r="B197" s="150"/>
      <c r="C197" s="150"/>
      <c r="D197" s="150"/>
      <c r="E197" s="150"/>
      <c r="F197" s="150"/>
    </row>
    <row r="198" spans="2:6" s="149" customFormat="1" x14ac:dyDescent="0.2">
      <c r="B198" s="150"/>
      <c r="C198" s="150"/>
      <c r="D198" s="150"/>
      <c r="E198" s="150"/>
      <c r="F198" s="150"/>
    </row>
    <row r="199" spans="2:6" s="149" customFormat="1" x14ac:dyDescent="0.2">
      <c r="B199" s="150"/>
      <c r="C199" s="150"/>
      <c r="D199" s="150"/>
      <c r="E199" s="150"/>
      <c r="F199" s="150"/>
    </row>
    <row r="200" spans="2:6" s="149" customFormat="1" x14ac:dyDescent="0.2">
      <c r="B200" s="150"/>
      <c r="C200" s="150"/>
      <c r="D200" s="150"/>
      <c r="E200" s="150"/>
      <c r="F200" s="150"/>
    </row>
    <row r="201" spans="2:6" s="149" customFormat="1" x14ac:dyDescent="0.2">
      <c r="B201" s="150"/>
      <c r="C201" s="150"/>
      <c r="D201" s="150"/>
      <c r="E201" s="150"/>
      <c r="F201" s="150"/>
    </row>
    <row r="202" spans="2:6" s="149" customFormat="1" x14ac:dyDescent="0.2">
      <c r="B202" s="150"/>
      <c r="C202" s="150"/>
      <c r="D202" s="150"/>
      <c r="E202" s="150"/>
      <c r="F202" s="150"/>
    </row>
    <row r="203" spans="2:6" s="149" customFormat="1" x14ac:dyDescent="0.2">
      <c r="B203" s="150"/>
      <c r="C203" s="150"/>
      <c r="D203" s="150"/>
      <c r="E203" s="150"/>
      <c r="F203" s="150"/>
    </row>
    <row r="204" spans="2:6" s="149" customFormat="1" x14ac:dyDescent="0.2">
      <c r="B204" s="150"/>
      <c r="C204" s="150"/>
      <c r="D204" s="150"/>
      <c r="E204" s="150"/>
      <c r="F204" s="150"/>
    </row>
    <row r="205" spans="2:6" s="149" customFormat="1" x14ac:dyDescent="0.2">
      <c r="B205" s="150"/>
      <c r="C205" s="150"/>
      <c r="D205" s="150"/>
      <c r="E205" s="150"/>
      <c r="F205" s="150"/>
    </row>
    <row r="206" spans="2:6" s="149" customFormat="1" x14ac:dyDescent="0.2">
      <c r="B206" s="150"/>
      <c r="C206" s="150"/>
      <c r="D206" s="150"/>
      <c r="E206" s="150"/>
      <c r="F206" s="150"/>
    </row>
    <row r="207" spans="2:6" s="149" customFormat="1" x14ac:dyDescent="0.2">
      <c r="B207" s="150"/>
      <c r="C207" s="150"/>
      <c r="D207" s="150"/>
      <c r="E207" s="150"/>
      <c r="F207" s="150"/>
    </row>
    <row r="208" spans="2:6" s="149" customFormat="1" x14ac:dyDescent="0.2">
      <c r="B208" s="150"/>
      <c r="C208" s="150"/>
      <c r="D208" s="150"/>
      <c r="E208" s="150"/>
      <c r="F208" s="150"/>
    </row>
    <row r="209" spans="2:6" s="149" customFormat="1" x14ac:dyDescent="0.2">
      <c r="B209" s="150"/>
      <c r="C209" s="150"/>
      <c r="D209" s="150"/>
      <c r="E209" s="150"/>
      <c r="F209" s="150"/>
    </row>
    <row r="210" spans="2:6" s="149" customFormat="1" x14ac:dyDescent="0.2">
      <c r="B210" s="150"/>
      <c r="C210" s="150"/>
      <c r="D210" s="150"/>
      <c r="E210" s="150"/>
      <c r="F210" s="150"/>
    </row>
    <row r="211" spans="2:6" s="149" customFormat="1" x14ac:dyDescent="0.2">
      <c r="B211" s="150"/>
      <c r="C211" s="150"/>
      <c r="D211" s="150"/>
      <c r="E211" s="150"/>
      <c r="F211" s="150"/>
    </row>
    <row r="212" spans="2:6" s="149" customFormat="1" x14ac:dyDescent="0.2">
      <c r="B212" s="150"/>
      <c r="C212" s="150"/>
      <c r="D212" s="150"/>
      <c r="E212" s="150"/>
      <c r="F212" s="150"/>
    </row>
    <row r="213" spans="2:6" s="149" customFormat="1" x14ac:dyDescent="0.2">
      <c r="B213" s="150"/>
      <c r="C213" s="150"/>
      <c r="D213" s="150"/>
      <c r="E213" s="150"/>
      <c r="F213" s="150"/>
    </row>
    <row r="214" spans="2:6" s="149" customFormat="1" x14ac:dyDescent="0.2">
      <c r="B214" s="150"/>
      <c r="C214" s="150"/>
      <c r="D214" s="150"/>
      <c r="E214" s="150"/>
      <c r="F214" s="150"/>
    </row>
    <row r="215" spans="2:6" s="149" customFormat="1" x14ac:dyDescent="0.2">
      <c r="B215" s="150"/>
      <c r="C215" s="150"/>
      <c r="D215" s="150"/>
      <c r="E215" s="150"/>
      <c r="F215" s="150"/>
    </row>
    <row r="216" spans="2:6" s="149" customFormat="1" x14ac:dyDescent="0.2">
      <c r="B216" s="150"/>
      <c r="C216" s="150"/>
      <c r="D216" s="150"/>
      <c r="E216" s="150"/>
      <c r="F216" s="150"/>
    </row>
    <row r="217" spans="2:6" s="149" customFormat="1" x14ac:dyDescent="0.2">
      <c r="B217" s="150"/>
      <c r="C217" s="150"/>
      <c r="D217" s="150"/>
      <c r="E217" s="150"/>
      <c r="F217" s="150"/>
    </row>
  </sheetData>
  <pageMargins left="0.78740157499999996" right="0.78740157499999996" top="0.984251969" bottom="0.984251969" header="0.49212598499999999" footer="0.49212598499999999"/>
  <pageSetup paperSize="9" scale="2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B1:N160"/>
  <sheetViews>
    <sheetView showGridLines="0" topLeftCell="A80" zoomScaleNormal="100" workbookViewId="0">
      <selection activeCell="C102" sqref="C102"/>
    </sheetView>
  </sheetViews>
  <sheetFormatPr defaultRowHeight="15" outlineLevelRow="2" x14ac:dyDescent="0.25"/>
  <cols>
    <col min="1" max="1" width="1.85546875" style="13" customWidth="1"/>
    <col min="2" max="2" width="55" style="151" customWidth="1"/>
    <col min="3" max="3" width="10.7109375" style="51" customWidth="1"/>
    <col min="4" max="4" width="10.7109375" style="152" customWidth="1"/>
    <col min="5" max="5" width="10.7109375" style="51" customWidth="1"/>
    <col min="6" max="6" width="10.7109375" style="152" customWidth="1"/>
    <col min="7" max="7" width="3.42578125" style="13" customWidth="1"/>
    <col min="8" max="8" width="10" style="13" bestFit="1" customWidth="1"/>
    <col min="9" max="9" width="9.140625" style="13"/>
    <col min="10" max="10" width="10.140625" style="13" bestFit="1" customWidth="1"/>
    <col min="11" max="11" width="9.140625" style="13"/>
    <col min="12" max="12" width="10.28515625" style="13" bestFit="1" customWidth="1"/>
    <col min="13" max="13" width="9.140625" style="13"/>
    <col min="14" max="14" width="10.42578125" style="13" bestFit="1" customWidth="1"/>
    <col min="15" max="16384" width="9.140625" style="13"/>
  </cols>
  <sheetData>
    <row r="1" spans="2:14" hidden="1" outlineLevel="1" x14ac:dyDescent="0.25">
      <c r="C1" s="51">
        <v>8</v>
      </c>
      <c r="D1" s="152">
        <v>6</v>
      </c>
      <c r="E1" s="51">
        <v>4</v>
      </c>
      <c r="F1" s="152">
        <v>2</v>
      </c>
      <c r="H1" s="13" t="s">
        <v>88</v>
      </c>
      <c r="L1" s="13" t="s">
        <v>88</v>
      </c>
    </row>
    <row r="2" spans="2:14" s="127" customFormat="1" ht="15.75" hidden="1" outlineLevel="1" x14ac:dyDescent="0.25">
      <c r="B2" s="153" t="s">
        <v>84</v>
      </c>
      <c r="C2" s="130"/>
      <c r="D2" s="154"/>
      <c r="E2" s="130"/>
      <c r="F2" s="154"/>
      <c r="G2" s="130"/>
      <c r="H2" s="13">
        <v>12</v>
      </c>
      <c r="I2" s="13"/>
      <c r="J2" s="13"/>
      <c r="K2" s="13"/>
      <c r="L2" s="13"/>
      <c r="M2" s="13"/>
      <c r="N2" s="13"/>
    </row>
    <row r="3" spans="2:14" hidden="1" outlineLevel="1" x14ac:dyDescent="0.25">
      <c r="B3" s="155"/>
      <c r="C3" s="156" t="e">
        <f>+#REF!</f>
        <v>#REF!</v>
      </c>
      <c r="D3" s="157" t="e">
        <f>+#REF!</f>
        <v>#REF!</v>
      </c>
      <c r="E3" s="156" t="e">
        <f>+#REF!</f>
        <v>#REF!</v>
      </c>
      <c r="F3" s="157" t="e">
        <f>+#REF!</f>
        <v>#REF!</v>
      </c>
      <c r="H3" s="158">
        <v>42094</v>
      </c>
      <c r="I3" s="158"/>
      <c r="J3" s="158">
        <v>41729</v>
      </c>
      <c r="K3" s="158"/>
      <c r="L3" s="158">
        <v>42185</v>
      </c>
      <c r="M3" s="158"/>
      <c r="N3" s="158">
        <v>41820</v>
      </c>
    </row>
    <row r="4" spans="2:14" hidden="1" outlineLevel="1" x14ac:dyDescent="0.25">
      <c r="B4" s="159" t="s">
        <v>108</v>
      </c>
      <c r="C4" s="160"/>
      <c r="D4" s="161"/>
      <c r="E4" s="160">
        <v>12948</v>
      </c>
      <c r="F4" s="161">
        <v>8172</v>
      </c>
      <c r="H4" s="13">
        <v>10729</v>
      </c>
      <c r="I4" s="13" t="s">
        <v>13</v>
      </c>
      <c r="J4" s="13">
        <v>9168</v>
      </c>
      <c r="L4" s="13">
        <v>12424</v>
      </c>
      <c r="N4" s="13">
        <v>41933</v>
      </c>
    </row>
    <row r="5" spans="2:14" hidden="1" outlineLevel="1" x14ac:dyDescent="0.25">
      <c r="B5" s="162"/>
      <c r="C5" s="163"/>
      <c r="D5" s="164"/>
      <c r="E5" s="163"/>
      <c r="F5" s="164"/>
      <c r="H5" s="13" t="e">
        <v>#N/A</v>
      </c>
      <c r="J5" s="13" t="e">
        <v>#N/A</v>
      </c>
    </row>
    <row r="6" spans="2:14" hidden="1" outlineLevel="1" x14ac:dyDescent="0.25">
      <c r="B6" s="165" t="s">
        <v>76</v>
      </c>
      <c r="C6" s="166"/>
      <c r="D6" s="167"/>
      <c r="E6" s="166"/>
      <c r="F6" s="167">
        <v>6673</v>
      </c>
      <c r="H6" s="13">
        <v>0</v>
      </c>
      <c r="J6" s="13">
        <v>0</v>
      </c>
    </row>
    <row r="7" spans="2:14" hidden="1" outlineLevel="1" x14ac:dyDescent="0.25">
      <c r="B7" s="165" t="s">
        <v>75</v>
      </c>
      <c r="C7" s="166"/>
      <c r="D7" s="167"/>
      <c r="E7" s="166"/>
      <c r="F7" s="167">
        <v>-213</v>
      </c>
      <c r="H7" s="13">
        <v>6412</v>
      </c>
      <c r="J7" s="13">
        <v>8561</v>
      </c>
      <c r="L7" s="13">
        <v>13524</v>
      </c>
      <c r="N7" s="13">
        <v>14051</v>
      </c>
    </row>
    <row r="8" spans="2:14" hidden="1" outlineLevel="1" x14ac:dyDescent="0.25">
      <c r="B8" s="165" t="s">
        <v>77</v>
      </c>
      <c r="C8" s="166"/>
      <c r="D8" s="167"/>
      <c r="E8" s="166"/>
      <c r="F8" s="167">
        <v>146</v>
      </c>
      <c r="H8" s="13">
        <v>69</v>
      </c>
      <c r="J8" s="13">
        <v>5</v>
      </c>
      <c r="L8" s="13">
        <v>177</v>
      </c>
      <c r="N8" s="13">
        <v>-261</v>
      </c>
    </row>
    <row r="9" spans="2:14" hidden="1" outlineLevel="1" x14ac:dyDescent="0.25">
      <c r="B9" s="165" t="s">
        <v>46</v>
      </c>
      <c r="C9" s="166"/>
      <c r="D9" s="167"/>
      <c r="E9" s="166"/>
      <c r="F9" s="167"/>
      <c r="H9" s="13">
        <v>0</v>
      </c>
      <c r="J9" s="13">
        <v>0</v>
      </c>
      <c r="L9" s="13">
        <v>0</v>
      </c>
      <c r="N9" s="13">
        <v>43911</v>
      </c>
    </row>
    <row r="10" spans="2:14" hidden="1" outlineLevel="1" x14ac:dyDescent="0.25">
      <c r="B10" s="165" t="s">
        <v>78</v>
      </c>
      <c r="C10" s="166"/>
      <c r="D10" s="167"/>
      <c r="E10" s="166"/>
      <c r="F10" s="167">
        <v>1122</v>
      </c>
      <c r="H10" s="13">
        <v>0</v>
      </c>
      <c r="J10" s="13">
        <v>48</v>
      </c>
      <c r="L10" s="13">
        <v>0</v>
      </c>
      <c r="N10" s="13">
        <v>0</v>
      </c>
    </row>
    <row r="11" spans="2:14" hidden="1" outlineLevel="1" x14ac:dyDescent="0.25">
      <c r="B11" s="165" t="s">
        <v>6</v>
      </c>
      <c r="C11" s="166"/>
      <c r="D11" s="167"/>
      <c r="E11" s="166"/>
      <c r="F11" s="167">
        <v>-785</v>
      </c>
      <c r="H11" s="13">
        <v>-460</v>
      </c>
      <c r="J11" s="13">
        <v>477</v>
      </c>
      <c r="L11" s="13">
        <v>-734</v>
      </c>
      <c r="N11" s="13">
        <v>2068</v>
      </c>
    </row>
    <row r="12" spans="2:14" hidden="1" outlineLevel="2" x14ac:dyDescent="0.25">
      <c r="B12" s="165" t="s">
        <v>47</v>
      </c>
      <c r="C12" s="166"/>
      <c r="D12" s="167"/>
      <c r="E12" s="166"/>
      <c r="F12" s="167"/>
      <c r="H12" s="13">
        <v>-373</v>
      </c>
      <c r="J12" s="13">
        <v>200</v>
      </c>
      <c r="L12" s="13">
        <v>-629</v>
      </c>
      <c r="N12" s="13">
        <v>132</v>
      </c>
    </row>
    <row r="13" spans="2:14" ht="25.5" hidden="1" outlineLevel="2" x14ac:dyDescent="0.25">
      <c r="B13" s="165" t="s">
        <v>48</v>
      </c>
      <c r="C13" s="166"/>
      <c r="D13" s="167"/>
      <c r="E13" s="166"/>
      <c r="F13" s="167">
        <v>-4</v>
      </c>
      <c r="H13" s="13">
        <v>0</v>
      </c>
      <c r="J13" s="13">
        <v>0</v>
      </c>
      <c r="L13" s="13">
        <v>0</v>
      </c>
      <c r="N13" s="13">
        <v>0</v>
      </c>
    </row>
    <row r="14" spans="2:14" ht="25.5" hidden="1" outlineLevel="1" x14ac:dyDescent="0.25">
      <c r="B14" s="165" t="s">
        <v>49</v>
      </c>
      <c r="C14" s="166"/>
      <c r="D14" s="167"/>
      <c r="E14" s="166"/>
      <c r="F14" s="167">
        <v>13376</v>
      </c>
      <c r="H14" s="13">
        <v>4</v>
      </c>
      <c r="J14" s="13">
        <v>-5</v>
      </c>
      <c r="L14" s="13">
        <v>4</v>
      </c>
      <c r="N14" s="13">
        <v>13</v>
      </c>
    </row>
    <row r="15" spans="2:14" hidden="1" outlineLevel="1" x14ac:dyDescent="0.25">
      <c r="B15" s="165" t="s">
        <v>50</v>
      </c>
      <c r="C15" s="166"/>
      <c r="D15" s="167"/>
      <c r="E15" s="166"/>
      <c r="F15" s="167">
        <v>367</v>
      </c>
      <c r="H15" s="13" t="e">
        <v>#N/A</v>
      </c>
      <c r="J15" s="13" t="e">
        <v>#N/A</v>
      </c>
    </row>
    <row r="16" spans="2:14" hidden="1" outlineLevel="1" x14ac:dyDescent="0.25">
      <c r="B16" s="165" t="s">
        <v>51</v>
      </c>
      <c r="C16" s="166"/>
      <c r="D16" s="167"/>
      <c r="E16" s="166"/>
      <c r="F16" s="167">
        <v>-55</v>
      </c>
      <c r="H16" s="13">
        <v>15487</v>
      </c>
      <c r="J16" s="13">
        <v>11870</v>
      </c>
      <c r="L16" s="13">
        <v>20146</v>
      </c>
      <c r="N16" s="13">
        <v>20945</v>
      </c>
    </row>
    <row r="17" spans="2:14" hidden="1" outlineLevel="1" x14ac:dyDescent="0.25">
      <c r="B17" s="165" t="s">
        <v>80</v>
      </c>
      <c r="C17" s="166"/>
      <c r="D17" s="167"/>
      <c r="E17" s="166"/>
      <c r="F17" s="167">
        <v>-603</v>
      </c>
      <c r="H17" s="13">
        <v>272</v>
      </c>
      <c r="J17" s="13">
        <v>210</v>
      </c>
      <c r="L17" s="13">
        <v>574</v>
      </c>
      <c r="N17" s="13">
        <v>435</v>
      </c>
    </row>
    <row r="18" spans="2:14" hidden="1" outlineLevel="1" x14ac:dyDescent="0.25">
      <c r="B18" s="159" t="s">
        <v>107</v>
      </c>
      <c r="C18" s="160">
        <f>SUM(C6:C17)</f>
        <v>0</v>
      </c>
      <c r="D18" s="161">
        <f>SUM(D6:D17)</f>
        <v>0</v>
      </c>
      <c r="E18" s="160">
        <f>SUM(E6:E17)</f>
        <v>0</v>
      </c>
      <c r="F18" s="161">
        <f>SUM(F6:F17)</f>
        <v>20024</v>
      </c>
      <c r="H18" s="13">
        <v>-1825</v>
      </c>
      <c r="J18" s="13">
        <v>0</v>
      </c>
      <c r="L18" s="13">
        <v>-3032</v>
      </c>
      <c r="N18" s="13">
        <v>0</v>
      </c>
    </row>
    <row r="19" spans="2:14" hidden="1" outlineLevel="1" x14ac:dyDescent="0.25">
      <c r="B19" s="168"/>
      <c r="C19" s="169"/>
      <c r="D19" s="164"/>
      <c r="E19" s="169"/>
      <c r="F19" s="164"/>
      <c r="H19" s="13">
        <v>110</v>
      </c>
      <c r="J19" s="13">
        <v>141</v>
      </c>
      <c r="L19" s="13">
        <v>220</v>
      </c>
      <c r="N19" s="13">
        <v>508</v>
      </c>
    </row>
    <row r="20" spans="2:14" hidden="1" outlineLevel="1" x14ac:dyDescent="0.25">
      <c r="B20" s="165" t="s">
        <v>22</v>
      </c>
      <c r="C20" s="166"/>
      <c r="D20" s="167"/>
      <c r="E20" s="166"/>
      <c r="F20" s="167">
        <v>38406</v>
      </c>
      <c r="H20" s="13" t="e">
        <v>#N/A</v>
      </c>
      <c r="J20" s="13" t="e">
        <v>#N/A</v>
      </c>
      <c r="L20" s="13">
        <v>41049</v>
      </c>
      <c r="N20" s="13">
        <v>53694</v>
      </c>
    </row>
    <row r="21" spans="2:14" hidden="1" outlineLevel="1" x14ac:dyDescent="0.25">
      <c r="B21" s="165" t="s">
        <v>26</v>
      </c>
      <c r="C21" s="166"/>
      <c r="D21" s="167"/>
      <c r="E21" s="166"/>
      <c r="F21" s="167">
        <v>2528</v>
      </c>
      <c r="H21" s="13" t="e">
        <v>#N/A</v>
      </c>
      <c r="J21" s="13" t="e">
        <v>#N/A</v>
      </c>
    </row>
    <row r="22" spans="2:14" hidden="1" outlineLevel="1" x14ac:dyDescent="0.25">
      <c r="B22" s="165" t="s">
        <v>34</v>
      </c>
      <c r="C22" s="166"/>
      <c r="D22" s="167"/>
      <c r="E22" s="166"/>
      <c r="F22" s="167">
        <v>-344</v>
      </c>
      <c r="H22" s="13" t="e">
        <v>#N/A</v>
      </c>
      <c r="J22" s="13" t="e">
        <v>#N/A</v>
      </c>
    </row>
    <row r="23" spans="2:14" hidden="1" outlineLevel="1" x14ac:dyDescent="0.25">
      <c r="B23" s="165" t="s">
        <v>52</v>
      </c>
      <c r="C23" s="166"/>
      <c r="D23" s="167"/>
      <c r="E23" s="166"/>
      <c r="F23" s="167">
        <v>5157</v>
      </c>
      <c r="H23" s="13" t="e">
        <v>#N/A</v>
      </c>
      <c r="J23" s="13" t="e">
        <v>#N/A</v>
      </c>
    </row>
    <row r="24" spans="2:14" hidden="1" outlineLevel="1" x14ac:dyDescent="0.25">
      <c r="B24" s="165" t="s">
        <v>53</v>
      </c>
      <c r="C24" s="166"/>
      <c r="D24" s="167"/>
      <c r="E24" s="166"/>
      <c r="F24" s="167">
        <v>293</v>
      </c>
      <c r="H24" s="13">
        <v>0</v>
      </c>
      <c r="J24" s="13">
        <v>0</v>
      </c>
    </row>
    <row r="25" spans="2:14" hidden="1" outlineLevel="1" x14ac:dyDescent="0.25">
      <c r="B25" s="165" t="s">
        <v>31</v>
      </c>
      <c r="C25" s="166"/>
      <c r="D25" s="167"/>
      <c r="E25" s="166"/>
      <c r="F25" s="167">
        <v>3275</v>
      </c>
      <c r="H25" s="13">
        <v>66929</v>
      </c>
      <c r="J25" s="13">
        <v>36409</v>
      </c>
      <c r="L25" s="13">
        <v>32470</v>
      </c>
      <c r="N25" s="13">
        <v>-16144</v>
      </c>
    </row>
    <row r="26" spans="2:14" hidden="1" outlineLevel="1" x14ac:dyDescent="0.25">
      <c r="B26" s="165" t="s">
        <v>54</v>
      </c>
      <c r="C26" s="166"/>
      <c r="D26" s="167"/>
      <c r="E26" s="166"/>
      <c r="F26" s="167">
        <v>-8236</v>
      </c>
      <c r="H26" s="13">
        <v>-1060</v>
      </c>
      <c r="J26" s="13">
        <v>1330</v>
      </c>
      <c r="L26" s="13">
        <v>-6895</v>
      </c>
      <c r="N26" s="13">
        <v>2128</v>
      </c>
    </row>
    <row r="27" spans="2:14" hidden="1" outlineLevel="1" x14ac:dyDescent="0.25">
      <c r="B27" s="165" t="s">
        <v>63</v>
      </c>
      <c r="C27" s="166"/>
      <c r="D27" s="167"/>
      <c r="E27" s="166"/>
      <c r="F27" s="167">
        <v>6222</v>
      </c>
      <c r="H27" s="13">
        <v>-894</v>
      </c>
      <c r="J27" s="13">
        <v>-2729</v>
      </c>
      <c r="L27" s="13">
        <v>-1439</v>
      </c>
      <c r="N27" s="13">
        <v>-4302</v>
      </c>
    </row>
    <row r="28" spans="2:14" hidden="1" outlineLevel="1" x14ac:dyDescent="0.25">
      <c r="B28" s="159" t="s">
        <v>104</v>
      </c>
      <c r="C28" s="160">
        <f>SUM(C20:C27)</f>
        <v>0</v>
      </c>
      <c r="D28" s="161">
        <f>SUM(D20:D27)</f>
        <v>0</v>
      </c>
      <c r="E28" s="160">
        <f>SUM(E20:E27)</f>
        <v>0</v>
      </c>
      <c r="F28" s="161">
        <f>SUM(F20:F27)</f>
        <v>47301</v>
      </c>
      <c r="H28" s="13">
        <v>-3423</v>
      </c>
      <c r="J28" s="13">
        <v>-11084</v>
      </c>
      <c r="L28" s="13">
        <v>-12698</v>
      </c>
      <c r="N28" s="13">
        <v>-4506</v>
      </c>
    </row>
    <row r="29" spans="2:14" hidden="1" outlineLevel="1" x14ac:dyDescent="0.25">
      <c r="B29" s="162"/>
      <c r="C29" s="170"/>
      <c r="D29" s="171"/>
      <c r="E29" s="170"/>
      <c r="F29" s="171"/>
      <c r="H29" s="13">
        <v>-1435</v>
      </c>
      <c r="J29" s="13">
        <v>-12419</v>
      </c>
      <c r="L29" s="13">
        <v>-3961</v>
      </c>
      <c r="N29" s="13">
        <v>-10267</v>
      </c>
    </row>
    <row r="30" spans="2:14" hidden="1" outlineLevel="1" x14ac:dyDescent="0.25">
      <c r="B30" s="165" t="s">
        <v>56</v>
      </c>
      <c r="C30" s="166"/>
      <c r="D30" s="167"/>
      <c r="E30" s="166"/>
      <c r="F30" s="167">
        <v>0</v>
      </c>
      <c r="H30" s="13">
        <v>0</v>
      </c>
      <c r="J30" s="13">
        <v>0</v>
      </c>
      <c r="L30" s="13">
        <v>11200</v>
      </c>
      <c r="N30" s="13">
        <v>0</v>
      </c>
    </row>
    <row r="31" spans="2:14" hidden="1" outlineLevel="1" x14ac:dyDescent="0.25">
      <c r="B31" s="165" t="s">
        <v>57</v>
      </c>
      <c r="C31" s="166"/>
      <c r="D31" s="167"/>
      <c r="E31" s="166"/>
      <c r="F31" s="167">
        <v>-13472</v>
      </c>
      <c r="H31" s="13">
        <v>-13513</v>
      </c>
      <c r="J31" s="13">
        <v>-4395</v>
      </c>
      <c r="L31" s="13">
        <v>-11304</v>
      </c>
      <c r="N31" s="13">
        <v>-6378</v>
      </c>
    </row>
    <row r="32" spans="2:14" ht="25.5" hidden="1" outlineLevel="1" x14ac:dyDescent="0.25">
      <c r="B32" s="165" t="s">
        <v>58</v>
      </c>
      <c r="C32" s="166"/>
      <c r="D32" s="167"/>
      <c r="E32" s="166"/>
      <c r="F32" s="167"/>
      <c r="H32" s="13">
        <v>0</v>
      </c>
      <c r="J32" s="13">
        <v>0</v>
      </c>
      <c r="L32" s="13">
        <v>0</v>
      </c>
      <c r="N32" s="13">
        <v>-64990</v>
      </c>
    </row>
    <row r="33" spans="2:14" hidden="1" outlineLevel="1" x14ac:dyDescent="0.25">
      <c r="B33" s="165" t="s">
        <v>59</v>
      </c>
      <c r="C33" s="166"/>
      <c r="D33" s="167"/>
      <c r="E33" s="166"/>
      <c r="F33" s="167">
        <v>-182</v>
      </c>
      <c r="H33" s="13" t="e">
        <v>#N/A</v>
      </c>
      <c r="J33" s="13" t="e">
        <v>#N/A</v>
      </c>
      <c r="L33" s="13">
        <v>4027</v>
      </c>
      <c r="N33" s="13">
        <v>-103060</v>
      </c>
    </row>
    <row r="34" spans="2:14" hidden="1" outlineLevel="1" x14ac:dyDescent="0.25">
      <c r="B34" s="159" t="s">
        <v>105</v>
      </c>
      <c r="C34" s="160">
        <f>SUM(C30:C33,C28,C18,C4)</f>
        <v>0</v>
      </c>
      <c r="D34" s="161">
        <f>SUM(D30:D33,D28,D18,D4)</f>
        <v>0</v>
      </c>
      <c r="E34" s="160">
        <f>SUM(E30:E33,E28,E18,E4)</f>
        <v>12948</v>
      </c>
      <c r="F34" s="161">
        <f>SUM(F30:F33,F28,F18,F4)</f>
        <v>61843</v>
      </c>
      <c r="H34" s="13" t="e">
        <v>#N/A</v>
      </c>
      <c r="J34" s="13" t="e">
        <v>#N/A</v>
      </c>
    </row>
    <row r="35" spans="2:14" hidden="1" outlineLevel="1" x14ac:dyDescent="0.25">
      <c r="B35" s="168"/>
      <c r="C35" s="163"/>
      <c r="D35" s="171"/>
      <c r="E35" s="163"/>
      <c r="F35" s="171"/>
      <c r="H35" s="13" t="e">
        <v>#N/A</v>
      </c>
      <c r="J35" s="13" t="e">
        <v>#N/A</v>
      </c>
      <c r="L35" s="13">
        <v>45076</v>
      </c>
      <c r="N35" s="13">
        <v>-49366</v>
      </c>
    </row>
    <row r="36" spans="2:14" ht="25.5" hidden="1" outlineLevel="2" x14ac:dyDescent="0.25">
      <c r="B36" s="165" t="s">
        <v>68</v>
      </c>
      <c r="C36" s="166"/>
      <c r="D36" s="167"/>
      <c r="E36" s="166"/>
      <c r="F36" s="167"/>
      <c r="H36" s="13">
        <v>-1414</v>
      </c>
      <c r="J36" s="13">
        <v>-3945</v>
      </c>
      <c r="L36" s="13">
        <v>-2527</v>
      </c>
      <c r="N36" s="13">
        <v>-1102</v>
      </c>
    </row>
    <row r="37" spans="2:14" hidden="1" outlineLevel="2" x14ac:dyDescent="0.25">
      <c r="B37" s="165" t="s">
        <v>69</v>
      </c>
      <c r="C37" s="166"/>
      <c r="D37" s="167"/>
      <c r="E37" s="166"/>
      <c r="F37" s="167"/>
      <c r="H37" s="13">
        <v>-12205</v>
      </c>
      <c r="J37" s="13">
        <v>-10383</v>
      </c>
      <c r="L37" s="13">
        <v>-22290</v>
      </c>
      <c r="N37" s="13">
        <v>-19183</v>
      </c>
    </row>
    <row r="38" spans="2:14" hidden="1" outlineLevel="2" x14ac:dyDescent="0.25">
      <c r="B38" s="165" t="s">
        <v>61</v>
      </c>
      <c r="C38" s="166"/>
      <c r="D38" s="167"/>
      <c r="E38" s="166"/>
      <c r="F38" s="167">
        <v>1244</v>
      </c>
      <c r="H38" s="13">
        <v>-17</v>
      </c>
      <c r="J38" s="13">
        <v>-30</v>
      </c>
      <c r="L38" s="13">
        <v>-17</v>
      </c>
      <c r="N38" s="13">
        <v>-19</v>
      </c>
    </row>
    <row r="39" spans="2:14" hidden="1" outlineLevel="1" collapsed="1" x14ac:dyDescent="0.25">
      <c r="B39" s="165" t="s">
        <v>70</v>
      </c>
      <c r="C39" s="166"/>
      <c r="D39" s="167"/>
      <c r="E39" s="166"/>
      <c r="F39" s="167">
        <v>-245</v>
      </c>
      <c r="H39" s="13">
        <v>-3048</v>
      </c>
      <c r="J39" s="13">
        <v>-3324</v>
      </c>
      <c r="L39" s="13">
        <v>-3852</v>
      </c>
      <c r="N39" s="13">
        <v>-11601</v>
      </c>
    </row>
    <row r="40" spans="2:14" hidden="1" outlineLevel="1" x14ac:dyDescent="0.25">
      <c r="B40" s="165" t="s">
        <v>71</v>
      </c>
      <c r="C40" s="166"/>
      <c r="D40" s="167"/>
      <c r="E40" s="166"/>
      <c r="F40" s="167">
        <v>-24267</v>
      </c>
      <c r="H40" s="13" t="e">
        <v>#N/A</v>
      </c>
      <c r="J40" s="13" t="e">
        <v>#N/A</v>
      </c>
    </row>
    <row r="41" spans="2:14" hidden="1" outlineLevel="1" x14ac:dyDescent="0.25">
      <c r="B41" s="165" t="s">
        <v>62</v>
      </c>
      <c r="C41" s="166"/>
      <c r="D41" s="167"/>
      <c r="E41" s="166"/>
      <c r="F41" s="167">
        <v>609</v>
      </c>
      <c r="H41" s="13" t="e">
        <v>#N/A</v>
      </c>
      <c r="J41" s="13" t="e">
        <v>#N/A</v>
      </c>
      <c r="L41" s="13">
        <v>16390</v>
      </c>
      <c r="N41" s="13">
        <v>-81271</v>
      </c>
    </row>
    <row r="42" spans="2:14" hidden="1" outlineLevel="1" x14ac:dyDescent="0.25">
      <c r="B42" s="165" t="s">
        <v>72</v>
      </c>
      <c r="C42" s="166"/>
      <c r="D42" s="167"/>
      <c r="E42" s="166"/>
      <c r="F42" s="167">
        <v>41867</v>
      </c>
      <c r="H42" s="13" t="e">
        <v>#N/A</v>
      </c>
      <c r="J42" s="13" t="e">
        <v>#N/A</v>
      </c>
    </row>
    <row r="43" spans="2:14" ht="28.5" hidden="1" outlineLevel="1" x14ac:dyDescent="0.25">
      <c r="B43" s="159" t="s">
        <v>97</v>
      </c>
      <c r="C43" s="160">
        <f>SUM(C36:C42)</f>
        <v>0</v>
      </c>
      <c r="D43" s="161">
        <f>SUM(D36:D42)</f>
        <v>0</v>
      </c>
      <c r="E43" s="160">
        <f>SUM(E36:E42)</f>
        <v>0</v>
      </c>
      <c r="F43" s="161">
        <f>SUM(F36:F42)</f>
        <v>19208</v>
      </c>
      <c r="H43" s="13" t="e">
        <v>#N/A</v>
      </c>
      <c r="J43" s="13" t="e">
        <v>#N/A</v>
      </c>
    </row>
    <row r="44" spans="2:14" hidden="1" outlineLevel="1" x14ac:dyDescent="0.25">
      <c r="B44" s="168"/>
      <c r="C44" s="169"/>
      <c r="D44" s="164"/>
      <c r="E44" s="169"/>
      <c r="F44" s="164"/>
      <c r="H44" s="13" t="e">
        <v>#N/A</v>
      </c>
      <c r="J44" s="13" t="e">
        <v>#N/A</v>
      </c>
    </row>
    <row r="45" spans="2:14" hidden="1" outlineLevel="1" x14ac:dyDescent="0.25">
      <c r="B45" s="165" t="s">
        <v>63</v>
      </c>
      <c r="C45" s="166"/>
      <c r="D45" s="167"/>
      <c r="E45" s="166"/>
      <c r="F45" s="167"/>
      <c r="H45" s="13" t="e">
        <v>#N/A</v>
      </c>
      <c r="J45" s="13" t="e">
        <v>#N/A</v>
      </c>
    </row>
    <row r="46" spans="2:14" hidden="1" outlineLevel="1" x14ac:dyDescent="0.25">
      <c r="B46" s="165" t="s">
        <v>73</v>
      </c>
      <c r="C46" s="166"/>
      <c r="D46" s="167"/>
      <c r="E46" s="166"/>
      <c r="F46" s="167">
        <v>-5000</v>
      </c>
      <c r="H46" s="13" t="e">
        <v>#N/A</v>
      </c>
      <c r="J46" s="13" t="e">
        <v>#N/A</v>
      </c>
      <c r="L46" s="13">
        <v>42185</v>
      </c>
      <c r="N46" s="13">
        <v>41820</v>
      </c>
    </row>
    <row r="47" spans="2:14" hidden="1" outlineLevel="1" x14ac:dyDescent="0.25">
      <c r="B47" s="165" t="s">
        <v>64</v>
      </c>
      <c r="C47" s="166"/>
      <c r="D47" s="167"/>
      <c r="E47" s="166"/>
      <c r="F47" s="167"/>
      <c r="H47" s="13" t="e">
        <v>#N/A</v>
      </c>
      <c r="J47" s="13" t="e">
        <v>#N/A</v>
      </c>
    </row>
    <row r="48" spans="2:14" hidden="1" outlineLevel="1" x14ac:dyDescent="0.25">
      <c r="B48" s="165" t="s">
        <v>65</v>
      </c>
      <c r="C48" s="166"/>
      <c r="D48" s="167"/>
      <c r="E48" s="166"/>
      <c r="F48" s="167"/>
      <c r="H48" s="13">
        <v>0</v>
      </c>
      <c r="J48" s="13">
        <v>0</v>
      </c>
    </row>
    <row r="49" spans="2:14" hidden="1" outlineLevel="1" x14ac:dyDescent="0.25">
      <c r="B49" s="165" t="s">
        <v>74</v>
      </c>
      <c r="C49" s="166"/>
      <c r="D49" s="167"/>
      <c r="E49" s="166"/>
      <c r="F49" s="167">
        <v>-805</v>
      </c>
      <c r="H49" s="13">
        <v>0</v>
      </c>
      <c r="J49" s="13">
        <v>0</v>
      </c>
    </row>
    <row r="50" spans="2:14" hidden="1" outlineLevel="1" x14ac:dyDescent="0.25">
      <c r="B50" s="165" t="s">
        <v>66</v>
      </c>
      <c r="C50" s="166"/>
      <c r="D50" s="167"/>
      <c r="E50" s="166"/>
      <c r="F50" s="167"/>
      <c r="H50" s="13">
        <v>0</v>
      </c>
      <c r="J50" s="13">
        <v>0</v>
      </c>
      <c r="L50" s="13">
        <v>0</v>
      </c>
      <c r="N50" s="13">
        <v>0</v>
      </c>
    </row>
    <row r="51" spans="2:14" hidden="1" outlineLevel="1" x14ac:dyDescent="0.25">
      <c r="B51" s="165" t="s">
        <v>67</v>
      </c>
      <c r="C51" s="166"/>
      <c r="D51" s="167"/>
      <c r="E51" s="166"/>
      <c r="F51" s="167"/>
      <c r="H51" s="13">
        <v>0</v>
      </c>
      <c r="J51" s="13">
        <v>0</v>
      </c>
      <c r="L51" s="13">
        <v>0</v>
      </c>
      <c r="N51" s="13">
        <v>0</v>
      </c>
    </row>
    <row r="52" spans="2:14" ht="28.5" hidden="1" outlineLevel="1" x14ac:dyDescent="0.25">
      <c r="B52" s="159" t="s">
        <v>98</v>
      </c>
      <c r="C52" s="160">
        <f>SUM(C45:C51)</f>
        <v>0</v>
      </c>
      <c r="D52" s="161">
        <f>SUM(D45:D51)</f>
        <v>0</v>
      </c>
      <c r="E52" s="160">
        <f>SUM(E45:E51)</f>
        <v>0</v>
      </c>
      <c r="F52" s="161">
        <f>SUM(F45:F51)</f>
        <v>-5805</v>
      </c>
      <c r="H52" s="13">
        <v>0</v>
      </c>
      <c r="J52" s="13">
        <v>0</v>
      </c>
      <c r="L52" s="13">
        <v>0</v>
      </c>
      <c r="N52" s="13">
        <v>0</v>
      </c>
    </row>
    <row r="53" spans="2:14" hidden="1" outlineLevel="1" x14ac:dyDescent="0.25">
      <c r="B53" s="172"/>
      <c r="C53" s="163"/>
      <c r="D53" s="171"/>
      <c r="E53" s="163"/>
      <c r="F53" s="171"/>
      <c r="H53" s="13" t="e">
        <v>#N/A</v>
      </c>
      <c r="J53" s="13" t="e">
        <v>#N/A</v>
      </c>
    </row>
    <row r="54" spans="2:14" ht="25.5" hidden="1" outlineLevel="1" x14ac:dyDescent="0.25">
      <c r="B54" s="173" t="s">
        <v>81</v>
      </c>
      <c r="C54" s="166"/>
      <c r="D54" s="167"/>
      <c r="E54" s="166"/>
      <c r="F54" s="167">
        <v>0</v>
      </c>
      <c r="H54" s="13">
        <v>0</v>
      </c>
      <c r="J54" s="13">
        <v>-8270</v>
      </c>
      <c r="L54" s="13">
        <v>0</v>
      </c>
      <c r="N54" s="13">
        <v>-64240</v>
      </c>
    </row>
    <row r="55" spans="2:14" hidden="1" outlineLevel="1" x14ac:dyDescent="0.25">
      <c r="B55" s="173" t="s">
        <v>79</v>
      </c>
      <c r="C55" s="166"/>
      <c r="D55" s="167"/>
      <c r="E55" s="166"/>
      <c r="F55" s="167">
        <v>0</v>
      </c>
      <c r="H55" s="13">
        <v>-1841</v>
      </c>
      <c r="J55" s="13">
        <v>-4824</v>
      </c>
      <c r="L55" s="13">
        <v>-1625</v>
      </c>
      <c r="N55" s="13">
        <v>-5801</v>
      </c>
    </row>
    <row r="56" spans="2:14" hidden="1" outlineLevel="1" x14ac:dyDescent="0.25">
      <c r="B56" s="173" t="s">
        <v>55</v>
      </c>
      <c r="C56" s="166"/>
      <c r="D56" s="167"/>
      <c r="E56" s="166"/>
      <c r="F56" s="167">
        <v>0</v>
      </c>
      <c r="H56" s="13">
        <v>-4070</v>
      </c>
      <c r="J56" s="13">
        <v>1424</v>
      </c>
      <c r="L56" s="13">
        <v>-3346</v>
      </c>
      <c r="N56" s="13">
        <v>1399</v>
      </c>
    </row>
    <row r="57" spans="2:14" hidden="1" outlineLevel="1" x14ac:dyDescent="0.25">
      <c r="B57" s="159" t="s">
        <v>106</v>
      </c>
      <c r="C57" s="160">
        <f>SUM(C54:C56)</f>
        <v>0</v>
      </c>
      <c r="D57" s="161">
        <f>SUM(D54:D56)</f>
        <v>0</v>
      </c>
      <c r="E57" s="160">
        <f>SUM(E54:E56)</f>
        <v>0</v>
      </c>
      <c r="F57" s="161">
        <f>SUM(F54:F56)</f>
        <v>0</v>
      </c>
      <c r="H57" s="13">
        <v>0</v>
      </c>
      <c r="J57" s="13">
        <v>0</v>
      </c>
      <c r="L57" s="13">
        <v>0</v>
      </c>
      <c r="N57" s="13">
        <v>0</v>
      </c>
    </row>
    <row r="58" spans="2:14" hidden="1" outlineLevel="1" x14ac:dyDescent="0.25">
      <c r="B58" s="172" t="s">
        <v>60</v>
      </c>
      <c r="C58" s="163"/>
      <c r="D58" s="171"/>
      <c r="E58" s="163"/>
      <c r="F58" s="171"/>
      <c r="H58" s="13">
        <v>-93</v>
      </c>
      <c r="J58" s="13">
        <v>-851</v>
      </c>
      <c r="L58" s="13">
        <v>-450</v>
      </c>
      <c r="N58" s="13">
        <v>-243</v>
      </c>
    </row>
    <row r="59" spans="2:14" hidden="1" outlineLevel="1" x14ac:dyDescent="0.25">
      <c r="B59" s="159" t="s">
        <v>99</v>
      </c>
      <c r="C59" s="160">
        <f>SUM(C52,C43,C34,C54,C56,C55)</f>
        <v>0</v>
      </c>
      <c r="D59" s="161">
        <f>SUM(D52,D43,D34,D54,D56,D55)</f>
        <v>0</v>
      </c>
      <c r="E59" s="160">
        <f>SUM(E52,E43,E34,E54,E56,E55)</f>
        <v>12948</v>
      </c>
      <c r="F59" s="161">
        <f>SUM(F52,F43,F34,F54,F56,F55)</f>
        <v>75246</v>
      </c>
      <c r="H59" s="13">
        <v>-11562</v>
      </c>
      <c r="J59" s="13">
        <v>-4953</v>
      </c>
      <c r="L59" s="13">
        <v>-29281</v>
      </c>
      <c r="N59" s="13">
        <v>-11177</v>
      </c>
    </row>
    <row r="60" spans="2:14" hidden="1" outlineLevel="1" x14ac:dyDescent="0.25">
      <c r="B60" s="174"/>
      <c r="C60" s="175"/>
      <c r="D60" s="176"/>
      <c r="E60" s="175"/>
      <c r="F60" s="176"/>
      <c r="H60" s="13">
        <v>615</v>
      </c>
      <c r="J60" s="13">
        <v>514</v>
      </c>
      <c r="L60" s="13">
        <v>998</v>
      </c>
      <c r="N60" s="13">
        <v>948</v>
      </c>
    </row>
    <row r="61" spans="2:14" hidden="1" outlineLevel="1" x14ac:dyDescent="0.25">
      <c r="B61" s="165" t="s">
        <v>95</v>
      </c>
      <c r="C61" s="166"/>
      <c r="D61" s="167"/>
      <c r="E61" s="166"/>
      <c r="F61" s="167"/>
      <c r="H61" s="13">
        <v>40199</v>
      </c>
      <c r="J61" s="13">
        <v>0</v>
      </c>
      <c r="L61" s="13">
        <v>40199</v>
      </c>
      <c r="N61" s="13">
        <v>0</v>
      </c>
    </row>
    <row r="62" spans="2:14" hidden="1" outlineLevel="1" x14ac:dyDescent="0.25">
      <c r="B62" s="177" t="s">
        <v>96</v>
      </c>
      <c r="C62" s="178"/>
      <c r="D62" s="179"/>
      <c r="E62" s="178"/>
      <c r="F62" s="179"/>
      <c r="H62" s="13" t="e">
        <v>#N/A</v>
      </c>
      <c r="J62" s="13" t="e">
        <v>#N/A</v>
      </c>
    </row>
    <row r="63" spans="2:14" hidden="1" outlineLevel="1" x14ac:dyDescent="0.25">
      <c r="H63" s="13">
        <v>29159</v>
      </c>
      <c r="J63" s="13">
        <v>-5290</v>
      </c>
      <c r="L63" s="13">
        <v>11466</v>
      </c>
      <c r="N63" s="13">
        <v>-10472</v>
      </c>
    </row>
    <row r="64" spans="2:14" hidden="1" outlineLevel="1" x14ac:dyDescent="0.25">
      <c r="H64" s="13" t="e">
        <v>#N/A</v>
      </c>
      <c r="J64" s="13" t="e">
        <v>#N/A</v>
      </c>
    </row>
    <row r="65" spans="2:14" hidden="1" outlineLevel="1" x14ac:dyDescent="0.25">
      <c r="C65" s="180">
        <f>+C59-(C62-C61)</f>
        <v>0</v>
      </c>
      <c r="D65" s="181">
        <f>+D59-(D62-D61)</f>
        <v>0</v>
      </c>
      <c r="E65" s="180">
        <f>+E59-(E62-E61)</f>
        <v>12948</v>
      </c>
      <c r="F65" s="181">
        <f>+F59-(F62-F61)</f>
        <v>75246</v>
      </c>
      <c r="H65" s="13">
        <v>0</v>
      </c>
      <c r="J65" s="13">
        <v>0</v>
      </c>
    </row>
    <row r="66" spans="2:14" hidden="1" outlineLevel="1" x14ac:dyDescent="0.25">
      <c r="H66" s="13">
        <v>77</v>
      </c>
      <c r="J66" s="13">
        <v>751</v>
      </c>
      <c r="L66" s="13">
        <v>0</v>
      </c>
      <c r="N66" s="13">
        <v>851</v>
      </c>
    </row>
    <row r="67" spans="2:14" hidden="1" outlineLevel="1" x14ac:dyDescent="0.25">
      <c r="H67" s="13">
        <v>0</v>
      </c>
      <c r="J67" s="13">
        <v>0</v>
      </c>
      <c r="L67" s="13">
        <v>0</v>
      </c>
      <c r="N67" s="13">
        <v>-16982</v>
      </c>
    </row>
    <row r="68" spans="2:14" hidden="1" outlineLevel="1" x14ac:dyDescent="0.25">
      <c r="B68" s="182" t="s">
        <v>94</v>
      </c>
      <c r="F68" s="152" t="s">
        <v>0</v>
      </c>
      <c r="H68" s="13">
        <v>0</v>
      </c>
      <c r="J68" s="13">
        <v>50984</v>
      </c>
      <c r="L68" s="13">
        <v>0</v>
      </c>
      <c r="N68" s="13">
        <v>50984</v>
      </c>
    </row>
    <row r="69" spans="2:14" hidden="1" outlineLevel="1" x14ac:dyDescent="0.25">
      <c r="B69" s="183" t="s">
        <v>89</v>
      </c>
      <c r="F69" s="152">
        <f>+F61</f>
        <v>0</v>
      </c>
      <c r="H69" s="13">
        <v>0</v>
      </c>
      <c r="J69" s="13">
        <v>0</v>
      </c>
      <c r="L69" s="13">
        <v>0</v>
      </c>
      <c r="N69" s="13">
        <v>72433</v>
      </c>
    </row>
    <row r="70" spans="2:14" hidden="1" outlineLevel="1" x14ac:dyDescent="0.25">
      <c r="B70" s="184" t="s">
        <v>8</v>
      </c>
      <c r="F70" s="152" t="e">
        <f>+#REF!</f>
        <v>#REF!</v>
      </c>
      <c r="H70" s="13">
        <v>-917</v>
      </c>
      <c r="J70" s="13">
        <v>-52385</v>
      </c>
      <c r="L70" s="13">
        <v>-163984</v>
      </c>
      <c r="N70" s="13">
        <v>-52935</v>
      </c>
    </row>
    <row r="71" spans="2:14" hidden="1" outlineLevel="1" x14ac:dyDescent="0.25">
      <c r="B71" s="184" t="s">
        <v>90</v>
      </c>
      <c r="H71" s="13">
        <v>-3634</v>
      </c>
      <c r="J71" s="13">
        <v>14613</v>
      </c>
      <c r="L71" s="13">
        <v>39797</v>
      </c>
      <c r="N71" s="13">
        <v>12858</v>
      </c>
    </row>
    <row r="72" spans="2:14" hidden="1" outlineLevel="1" x14ac:dyDescent="0.25">
      <c r="B72" s="184" t="s">
        <v>19</v>
      </c>
      <c r="F72" s="152">
        <v>-17.719000000000001</v>
      </c>
      <c r="H72" s="13">
        <v>-16</v>
      </c>
      <c r="J72" s="13">
        <v>-82</v>
      </c>
      <c r="L72" s="13">
        <v>-21</v>
      </c>
      <c r="N72" s="13">
        <v>-32</v>
      </c>
    </row>
    <row r="73" spans="2:14" hidden="1" outlineLevel="1" x14ac:dyDescent="0.25">
      <c r="B73" s="184" t="s">
        <v>91</v>
      </c>
      <c r="F73" s="152">
        <f>+F31</f>
        <v>-13472</v>
      </c>
      <c r="H73" s="13" t="e">
        <v>#N/A</v>
      </c>
      <c r="J73" s="13" t="e">
        <v>#N/A</v>
      </c>
    </row>
    <row r="74" spans="2:14" hidden="1" outlineLevel="1" x14ac:dyDescent="0.25">
      <c r="B74" s="184" t="s">
        <v>20</v>
      </c>
      <c r="F74" s="152" t="e">
        <f>+#REF!</f>
        <v>#REF!</v>
      </c>
      <c r="H74" s="13">
        <v>-4490</v>
      </c>
      <c r="J74" s="13">
        <v>13881</v>
      </c>
      <c r="L74" s="13">
        <v>-124208</v>
      </c>
      <c r="N74" s="13">
        <v>67177</v>
      </c>
    </row>
    <row r="75" spans="2:14" hidden="1" outlineLevel="1" x14ac:dyDescent="0.25">
      <c r="B75" s="184" t="s">
        <v>93</v>
      </c>
      <c r="F75" s="152">
        <f>+F49</f>
        <v>-805</v>
      </c>
      <c r="H75" s="13">
        <v>0</v>
      </c>
      <c r="J75" s="13">
        <v>0</v>
      </c>
    </row>
    <row r="76" spans="2:14" hidden="1" outlineLevel="1" x14ac:dyDescent="0.25">
      <c r="B76" s="184" t="s">
        <v>1</v>
      </c>
      <c r="F76" s="152" t="e">
        <f>+F77-SUM(F69:F75)</f>
        <v>#REF!</v>
      </c>
      <c r="H76" s="13" t="e">
        <v>#N/A</v>
      </c>
      <c r="J76" s="13" t="e">
        <v>#N/A</v>
      </c>
      <c r="L76" s="13">
        <v>-96352</v>
      </c>
      <c r="N76" s="13">
        <v>-24566</v>
      </c>
    </row>
    <row r="77" spans="2:14" hidden="1" outlineLevel="1" x14ac:dyDescent="0.25">
      <c r="B77" s="185" t="s">
        <v>92</v>
      </c>
      <c r="F77" s="152">
        <f>+F62</f>
        <v>0</v>
      </c>
      <c r="H77" s="13" t="e">
        <v>#N/A</v>
      </c>
      <c r="J77" s="13" t="e">
        <v>#N/A</v>
      </c>
    </row>
    <row r="78" spans="2:14" hidden="1" collapsed="1" x14ac:dyDescent="0.25">
      <c r="H78" s="13" t="e">
        <v>#N/A</v>
      </c>
      <c r="J78" s="13" t="e">
        <v>#N/A</v>
      </c>
    </row>
    <row r="79" spans="2:14" s="127" customFormat="1" ht="15.75" hidden="1" x14ac:dyDescent="0.2">
      <c r="B79" s="186"/>
      <c r="C79" s="130"/>
      <c r="D79" s="154"/>
      <c r="E79" s="130"/>
      <c r="F79" s="154"/>
      <c r="G79" s="187"/>
      <c r="H79" s="130" t="e">
        <v>#N/A</v>
      </c>
      <c r="I79" s="188"/>
      <c r="J79" s="128" t="e">
        <v>#N/A</v>
      </c>
      <c r="K79" s="128"/>
      <c r="L79" s="128"/>
    </row>
    <row r="80" spans="2:14" ht="18" x14ac:dyDescent="0.25">
      <c r="B80" s="189"/>
      <c r="C80" s="44" t="s">
        <v>281</v>
      </c>
      <c r="D80" s="190" t="s">
        <v>213</v>
      </c>
      <c r="E80" s="191">
        <v>2018</v>
      </c>
      <c r="F80" s="190">
        <v>2017</v>
      </c>
    </row>
    <row r="81" spans="2:6" x14ac:dyDescent="0.25">
      <c r="B81" s="192" t="s">
        <v>136</v>
      </c>
      <c r="C81" s="115">
        <f>+SUM([46]DFC!AB17)/1000</f>
        <v>47.844000000000001</v>
      </c>
      <c r="D81" s="115">
        <f>+SUM([46]DFC!X17)/1000</f>
        <v>67.285826749999998</v>
      </c>
      <c r="E81" s="193">
        <f>+SUM([46]DFC!Y17:AB17)/1000</f>
        <v>144.29599999999999</v>
      </c>
      <c r="F81" s="115">
        <f>+SUM([46]DFC!U17:X17)/1000</f>
        <v>117.49299999999998</v>
      </c>
    </row>
    <row r="82" spans="2:6" x14ac:dyDescent="0.25">
      <c r="B82" s="194" t="s">
        <v>76</v>
      </c>
      <c r="C82" s="47">
        <f>+SUM([46]DFC!AB18)/1000</f>
        <v>6.6159999999999997</v>
      </c>
      <c r="D82" s="47">
        <f>+SUM([46]DFC!X18)/1000</f>
        <v>7.4349999999999996</v>
      </c>
      <c r="E82" s="195">
        <f>+SUM([46]DFC!Y18:AB18)/1000</f>
        <v>29.29</v>
      </c>
      <c r="F82" s="47">
        <f>+SUM([46]DFC!U18:X18)/1000</f>
        <v>28.143999999999998</v>
      </c>
    </row>
    <row r="83" spans="2:6" x14ac:dyDescent="0.25">
      <c r="B83" s="194" t="s">
        <v>203</v>
      </c>
      <c r="C83" s="47">
        <f>+SUM([46]DFC!AB20)/1000</f>
        <v>0.96099999999999997</v>
      </c>
      <c r="D83" s="47">
        <f>+SUM([46]DFC!X20)/1000</f>
        <v>4.4319320100000006</v>
      </c>
      <c r="E83" s="195">
        <f>+SUM([46]DFC!Y20:AB20)/1000</f>
        <v>14.476000000000001</v>
      </c>
      <c r="F83" s="47">
        <f>+SUM([46]DFC!U20:X20)/1000</f>
        <v>26.713000000000001</v>
      </c>
    </row>
    <row r="84" spans="2:6" x14ac:dyDescent="0.25">
      <c r="B84" s="194" t="s">
        <v>77</v>
      </c>
      <c r="C84" s="47">
        <f>+SUM([46]DFC!AB19)/1000</f>
        <v>16.225999999999999</v>
      </c>
      <c r="D84" s="47">
        <f>+SUM([46]DFC!X19)/1000</f>
        <v>11.01227388</v>
      </c>
      <c r="E84" s="195">
        <f>+SUM([46]DFC!Y19:AB19)/1000</f>
        <v>32.482999999999997</v>
      </c>
      <c r="F84" s="47">
        <f>+SUM([46]DFC!U19:X19)/1000</f>
        <v>38.44</v>
      </c>
    </row>
    <row r="85" spans="2:6" x14ac:dyDescent="0.25">
      <c r="B85" s="194" t="s">
        <v>235</v>
      </c>
      <c r="C85" s="47">
        <f>+SUM([46]DFC!AB25)/1000</f>
        <v>0</v>
      </c>
      <c r="D85" s="47">
        <f>+SUM([46]DFC!X25)/1000</f>
        <v>0</v>
      </c>
      <c r="E85" s="195">
        <f>+SUM([46]DFC!Y25:AB25)/1000</f>
        <v>2.5270000000000001</v>
      </c>
      <c r="F85" s="47">
        <f>+SUM([46]DFC!U25:X25)/1000</f>
        <v>0</v>
      </c>
    </row>
    <row r="86" spans="2:6" x14ac:dyDescent="0.25">
      <c r="B86" s="194" t="s">
        <v>202</v>
      </c>
      <c r="C86" s="47">
        <f>+SUM([46]DFC!AB23)/1000</f>
        <v>1.7509999999999999</v>
      </c>
      <c r="D86" s="47">
        <f>+SUM([46]DFC!X23)/1000</f>
        <v>2.5000000000000001E-2</v>
      </c>
      <c r="E86" s="195">
        <f>+SUM([46]DFC!Y23:AB23)/1000</f>
        <v>1.0960000000000001</v>
      </c>
      <c r="F86" s="47">
        <f>+SUM([46]DFC!U23:X23)/1000</f>
        <v>9.2999999999999999E-2</v>
      </c>
    </row>
    <row r="87" spans="2:6" x14ac:dyDescent="0.25">
      <c r="B87" s="194" t="s">
        <v>250</v>
      </c>
      <c r="C87" s="47">
        <f>+SUM([46]DFC!AB26)/1000</f>
        <v>0</v>
      </c>
      <c r="D87" s="47">
        <f>+SUM([46]DFC!X26)/1000</f>
        <v>0</v>
      </c>
      <c r="E87" s="195">
        <f>+SUM([46]DFC!Y26:AB26)/1000</f>
        <v>-1.8420000000000001</v>
      </c>
      <c r="F87" s="47">
        <f>+SUM([46]DFC!U26:X26)/1000</f>
        <v>0</v>
      </c>
    </row>
    <row r="88" spans="2:6" x14ac:dyDescent="0.25">
      <c r="B88" s="194" t="s">
        <v>272</v>
      </c>
      <c r="C88" s="47">
        <f>+[46]DFC!AB24/1000</f>
        <v>2.0339999999999998</v>
      </c>
      <c r="D88" s="47">
        <f>+SUM([46]DFC!X24)/1000</f>
        <v>0</v>
      </c>
      <c r="E88" s="195">
        <f>+SUM([46]DFC!Y24:AB24)/1000</f>
        <v>-1.7010000000000001</v>
      </c>
      <c r="F88" s="47">
        <f>+SUM([46]DFC!U24:X24)/1000</f>
        <v>0</v>
      </c>
    </row>
    <row r="89" spans="2:6" x14ac:dyDescent="0.25">
      <c r="B89" s="194" t="s">
        <v>274</v>
      </c>
      <c r="C89" s="47">
        <f>+[46]DFC!AB30/1000</f>
        <v>1.907</v>
      </c>
      <c r="D89" s="47">
        <f>+[46]DFC!X30/1000</f>
        <v>5.7309999999999999</v>
      </c>
      <c r="E89" s="195">
        <f>+SUM([46]DFC!Y30:AB30)/1000</f>
        <v>1.907</v>
      </c>
      <c r="F89" s="47">
        <f>+SUM([46]DFC!U30:X30)/1000</f>
        <v>11.464</v>
      </c>
    </row>
    <row r="90" spans="2:6" x14ac:dyDescent="0.25">
      <c r="B90" s="194" t="s">
        <v>6</v>
      </c>
      <c r="C90" s="47">
        <f>+SUM([46]DFC!AB21)/1000</f>
        <v>-0.68</v>
      </c>
      <c r="D90" s="47">
        <f>+SUM([46]DFC!X21)/1000</f>
        <v>-0.59699999999999998</v>
      </c>
      <c r="E90" s="195">
        <f>+SUM([46]DFC!Y21:AB21)/1000</f>
        <v>-0.371</v>
      </c>
      <c r="F90" s="47">
        <f>+SUM([46]DFC!U21:X21)/1000</f>
        <v>0.76300000000000001</v>
      </c>
    </row>
    <row r="91" spans="2:6" ht="11.25" customHeight="1" x14ac:dyDescent="0.25">
      <c r="B91" s="194" t="s">
        <v>48</v>
      </c>
      <c r="C91" s="47">
        <f>+SUM([46]DFC!AB27)/1000</f>
        <v>0</v>
      </c>
      <c r="D91" s="47">
        <f>+SUM([46]DFC!X27)/1000</f>
        <v>-3.7189999999999999</v>
      </c>
      <c r="E91" s="195">
        <f>+SUM([46]DFC!Y27:AB27)/1000</f>
        <v>0</v>
      </c>
      <c r="F91" s="47">
        <f>+SUM([46]DFC!U27:X27)/1000</f>
        <v>-3.7189999999999999</v>
      </c>
    </row>
    <row r="92" spans="2:6" x14ac:dyDescent="0.25">
      <c r="B92" s="194" t="s">
        <v>233</v>
      </c>
      <c r="C92" s="47">
        <f>[46]DFC!AB32/1000</f>
        <v>-10.599</v>
      </c>
      <c r="D92" s="47">
        <f>+[46]DFC!X32/1000</f>
        <v>-50.497999999999998</v>
      </c>
      <c r="E92" s="195">
        <f>+SUM([46]DFC!Y32:AB32)/1000</f>
        <v>-10.599</v>
      </c>
      <c r="F92" s="47">
        <f>+SUM([46]DFC!U32:X32)/1000</f>
        <v>-50.497999999999998</v>
      </c>
    </row>
    <row r="93" spans="2:6" x14ac:dyDescent="0.25">
      <c r="B93" s="194" t="s">
        <v>75</v>
      </c>
      <c r="C93" s="125">
        <f>+SUM([46]DFC!AB22)/1000</f>
        <v>0.81899999999999995</v>
      </c>
      <c r="D93" s="47">
        <f>+SUM([46]DFC!X22)/1000</f>
        <v>0.51</v>
      </c>
      <c r="E93" s="195">
        <f>+SUM([46]DFC!Y22:AB22)/1000</f>
        <v>1.226</v>
      </c>
      <c r="F93" s="47">
        <f>+SUM([46]DFC!U22:X22)/1000</f>
        <v>0.81599999999999995</v>
      </c>
    </row>
    <row r="94" spans="2:6" hidden="1" x14ac:dyDescent="0.25">
      <c r="B94" s="194" t="s">
        <v>46</v>
      </c>
      <c r="C94" s="125">
        <f>+SUM([46]DFC!AB29)/1000</f>
        <v>0</v>
      </c>
      <c r="D94" s="47">
        <f>+[46]DFC!X29/1000</f>
        <v>0</v>
      </c>
      <c r="E94" s="195">
        <f>+SUM([46]DFC!Y29:AB29)/1000</f>
        <v>0</v>
      </c>
      <c r="F94" s="47">
        <f>+SUM([46]DFC!U29:X29)/1000</f>
        <v>0</v>
      </c>
    </row>
    <row r="95" spans="2:6" x14ac:dyDescent="0.25">
      <c r="B95" s="194" t="s">
        <v>257</v>
      </c>
      <c r="C95" s="125">
        <f>+SUM([46]DFC!AB33)/1000</f>
        <v>0</v>
      </c>
      <c r="D95" s="47">
        <f>+[46]DFC!X28/1000</f>
        <v>0</v>
      </c>
      <c r="E95" s="195">
        <f>+SUM([46]DFC!Y33:AB33)/1000</f>
        <v>0</v>
      </c>
      <c r="F95" s="47">
        <f>+SUM([46]DFC!U33:X33,[46]DFC!U28:X28)/1000</f>
        <v>0.89400000000000002</v>
      </c>
    </row>
    <row r="96" spans="2:6" x14ac:dyDescent="0.25">
      <c r="B96" s="194" t="s">
        <v>50</v>
      </c>
      <c r="C96" s="47">
        <f>+SUM([46]DFC!AB31)/1000</f>
        <v>0</v>
      </c>
      <c r="D96" s="47">
        <f>+SUM([46]DFC!X31)/1000</f>
        <v>0.13700000000000001</v>
      </c>
      <c r="E96" s="195">
        <f>+SUM([46]DFC!Y31:AB31)/1000</f>
        <v>0</v>
      </c>
      <c r="F96" s="47">
        <f>+SUM([46]DFC!U31:X31)/1000</f>
        <v>0.13700000000000001</v>
      </c>
    </row>
    <row r="97" spans="2:7" hidden="1" x14ac:dyDescent="0.25">
      <c r="B97" s="194" t="s">
        <v>80</v>
      </c>
      <c r="C97" s="196">
        <f>+SUM([46]DFC!Q34:T34)/1000</f>
        <v>0</v>
      </c>
      <c r="D97" s="196">
        <f>+SUM([46]DFC!X35:X35)/1000</f>
        <v>0</v>
      </c>
      <c r="E97" s="197">
        <f>+SUM([46]DFC!Y34:AB34)/1000</f>
        <v>0</v>
      </c>
      <c r="F97" s="196">
        <f>+SUM([46]DFC!U34:X34)/1000</f>
        <v>0</v>
      </c>
    </row>
    <row r="98" spans="2:7" x14ac:dyDescent="0.25">
      <c r="B98" s="192" t="s">
        <v>175</v>
      </c>
      <c r="C98" s="115">
        <f>SUM(C82:C97)</f>
        <v>19.034999999999997</v>
      </c>
      <c r="D98" s="198">
        <f>SUM(D82:D97)</f>
        <v>-25.531794109999996</v>
      </c>
      <c r="E98" s="193">
        <f>SUM(E82:E97)</f>
        <v>68.492000000000004</v>
      </c>
      <c r="F98" s="198">
        <f>SUM(F82:F97)</f>
        <v>53.247000000000014</v>
      </c>
    </row>
    <row r="99" spans="2:7" x14ac:dyDescent="0.25">
      <c r="B99" s="194" t="s">
        <v>22</v>
      </c>
      <c r="C99" s="47">
        <f>+SUM([46]DFC!AB38)/1000</f>
        <v>-37.496000000000002</v>
      </c>
      <c r="D99" s="196">
        <f>+SUM([46]DFC!X38)/1000</f>
        <v>-33.771999999999998</v>
      </c>
      <c r="E99" s="195">
        <f>SUM([46]DFC!Y38:AB38)/1000</f>
        <v>-59.372</v>
      </c>
      <c r="F99" s="196">
        <f>SUM([46]DFC!U38:X38)/1000</f>
        <v>-17.018000000000001</v>
      </c>
    </row>
    <row r="100" spans="2:7" x14ac:dyDescent="0.25">
      <c r="B100" s="194" t="s">
        <v>26</v>
      </c>
      <c r="C100" s="47">
        <f>+SUM([46]DFC!AB39)/1000</f>
        <v>-0.39200000000000002</v>
      </c>
      <c r="D100" s="196">
        <f>+SUM([46]DFC!X39)/1000</f>
        <v>4.1310338600000014</v>
      </c>
      <c r="E100" s="195">
        <f>SUM([46]DFC!Y39:AB39)/1000</f>
        <v>17.603000000000002</v>
      </c>
      <c r="F100" s="196">
        <f>SUM([46]DFC!U39:X39)/1000</f>
        <v>-8.827</v>
      </c>
    </row>
    <row r="101" spans="2:7" x14ac:dyDescent="0.25">
      <c r="B101" s="194" t="s">
        <v>34</v>
      </c>
      <c r="C101" s="47">
        <f>+SUM([46]DFC!AB40)/1000</f>
        <v>-0.36899999999999999</v>
      </c>
      <c r="D101" s="196">
        <f>+SUM([46]DFC!X40)/1000</f>
        <v>2.0552797000000003</v>
      </c>
      <c r="E101" s="195">
        <f>SUM([46]DFC!Y40:AB40)/1000</f>
        <v>-1.93</v>
      </c>
      <c r="F101" s="196">
        <f>SUM([46]DFC!U40:X40)/1000</f>
        <v>-0.67500000000000004</v>
      </c>
    </row>
    <row r="102" spans="2:7" x14ac:dyDescent="0.25">
      <c r="B102" s="194" t="s">
        <v>52</v>
      </c>
      <c r="C102" s="47">
        <f>+SUM([46]DFC!AB41)/1000</f>
        <v>-1.254</v>
      </c>
      <c r="D102" s="196">
        <f>+SUM([46]DFC!X41)/1000</f>
        <v>4.3095699999999999</v>
      </c>
      <c r="E102" s="195">
        <f>SUM([46]DFC!Y41:AB41)/1000</f>
        <v>-9.2460000000000004</v>
      </c>
      <c r="F102" s="196">
        <f>SUM([46]DFC!U41:X41)/1000</f>
        <v>6.226</v>
      </c>
    </row>
    <row r="103" spans="2:7" x14ac:dyDescent="0.25">
      <c r="B103" s="194" t="s">
        <v>53</v>
      </c>
      <c r="C103" s="47">
        <f>+SUM([46]DFC!AB42)/1000</f>
        <v>7.0250000000000004</v>
      </c>
      <c r="D103" s="196">
        <f>+SUM([46]DFC!X42)/1000</f>
        <v>6.4712518799999996</v>
      </c>
      <c r="E103" s="195">
        <f>SUM([46]DFC!Y42:AB42)/1000</f>
        <v>3.0609999999999999</v>
      </c>
      <c r="F103" s="196">
        <f>SUM([46]DFC!U42:X42)/1000</f>
        <v>-12.305</v>
      </c>
    </row>
    <row r="104" spans="2:7" x14ac:dyDescent="0.25">
      <c r="B104" s="194" t="s">
        <v>31</v>
      </c>
      <c r="C104" s="47">
        <f>+SUM([46]DFC!AB43)/1000</f>
        <v>-2.0790000000000002</v>
      </c>
      <c r="D104" s="196">
        <f>+SUM([46]DFC!X43)/1000</f>
        <v>-1.9917799199999999</v>
      </c>
      <c r="E104" s="195">
        <f>SUM([46]DFC!Y43:AB43)/1000</f>
        <v>0.89700000000000002</v>
      </c>
      <c r="F104" s="196">
        <f>SUM([46]DFC!U43:X43)/1000</f>
        <v>2.6190000000000002</v>
      </c>
      <c r="G104" s="199"/>
    </row>
    <row r="105" spans="2:7" x14ac:dyDescent="0.25">
      <c r="B105" s="194" t="s">
        <v>24</v>
      </c>
      <c r="C105" s="47">
        <f>+SUM([46]DFC!AB44)/1000</f>
        <v>0.70199999999999996</v>
      </c>
      <c r="D105" s="196">
        <f>+SUM([46]DFC!X44)/1000</f>
        <v>-0.154</v>
      </c>
      <c r="E105" s="195">
        <f>SUM([46]DFC!Y44:AB44)/1000</f>
        <v>0.189</v>
      </c>
      <c r="F105" s="196">
        <f>SUM([46]DFC!U44:X44)/1000</f>
        <v>-0.3</v>
      </c>
    </row>
    <row r="106" spans="2:7" x14ac:dyDescent="0.25">
      <c r="B106" s="194" t="s">
        <v>54</v>
      </c>
      <c r="C106" s="47">
        <f>+SUM([46]DFC!AB45)/1000</f>
        <v>5.6369999999999996</v>
      </c>
      <c r="D106" s="196">
        <f>+SUM([46]DFC!X45)/1000</f>
        <v>8.1069999999999993</v>
      </c>
      <c r="E106" s="195">
        <f>SUM([46]DFC!Y45:AB45)/1000</f>
        <v>5.8280000000000003</v>
      </c>
      <c r="F106" s="196">
        <f>SUM([46]DFC!U45:X45)/1000</f>
        <v>10.189</v>
      </c>
    </row>
    <row r="107" spans="2:7" x14ac:dyDescent="0.25">
      <c r="B107" s="192" t="s">
        <v>174</v>
      </c>
      <c r="C107" s="115">
        <f>SUM(C99:C106)</f>
        <v>-28.226000000000006</v>
      </c>
      <c r="D107" s="198">
        <f>SUM(D99:D106)</f>
        <v>-10.843644479999995</v>
      </c>
      <c r="E107" s="193">
        <f>SUM(E99:E106)</f>
        <v>-42.97</v>
      </c>
      <c r="F107" s="198">
        <f>SUM(F99:F106)</f>
        <v>-20.091000000000005</v>
      </c>
    </row>
    <row r="108" spans="2:7" x14ac:dyDescent="0.25">
      <c r="B108" s="194" t="s">
        <v>56</v>
      </c>
      <c r="C108" s="47">
        <f>+SUM([46]DFC!AB47)/1000</f>
        <v>-1.514</v>
      </c>
      <c r="D108" s="196">
        <f>+SUM([46]DFC!X47)/1000</f>
        <v>-1.52599545475812</v>
      </c>
      <c r="E108" s="195">
        <f>SUM([46]DFC!Y47:AB47)/1000</f>
        <v>-4.0730000000000004</v>
      </c>
      <c r="F108" s="196">
        <f>SUM([46]DFC!U47:X47)/1000</f>
        <v>-2.7759999999999998</v>
      </c>
    </row>
    <row r="109" spans="2:7" x14ac:dyDescent="0.25">
      <c r="B109" s="194" t="s">
        <v>57</v>
      </c>
      <c r="C109" s="47">
        <f>+SUM([46]DFC!AB48)/1000</f>
        <v>-2.105</v>
      </c>
      <c r="D109" s="196">
        <f>+SUM([46]DFC!X48)/1000</f>
        <v>0.2573321332100022</v>
      </c>
      <c r="E109" s="195">
        <f>SUM([46]DFC!Y48:AB48)/1000</f>
        <v>-11.657</v>
      </c>
      <c r="F109" s="196">
        <f>SUM([46]DFC!U48:X48)/1000</f>
        <v>-29.411999999999999</v>
      </c>
    </row>
    <row r="110" spans="2:7" x14ac:dyDescent="0.25">
      <c r="B110" s="194" t="s">
        <v>58</v>
      </c>
      <c r="C110" s="47">
        <f>+SUM([46]DFC!AB49)/1000</f>
        <v>0</v>
      </c>
      <c r="D110" s="196">
        <f>+SUM([46]DFC!X49)/1000</f>
        <v>-3.9E-2</v>
      </c>
      <c r="E110" s="195">
        <f>SUM([46]DFC!Y49:AB49)/1000</f>
        <v>0</v>
      </c>
      <c r="F110" s="196">
        <f>SUM([46]DFC!U49:X49)/1000</f>
        <v>-3.9E-2</v>
      </c>
    </row>
    <row r="111" spans="2:7" x14ac:dyDescent="0.25">
      <c r="B111" s="194" t="s">
        <v>169</v>
      </c>
      <c r="C111" s="47">
        <f>+SUM([46]DFC!AB50)/1000</f>
        <v>-7.2729999999999997</v>
      </c>
      <c r="D111" s="196">
        <f>+SUM([46]DFC!X50)/1000</f>
        <v>-3.82861078</v>
      </c>
      <c r="E111" s="195">
        <f>SUM([46]DFC!Y50:AB50)/1000</f>
        <v>-22.931000000000001</v>
      </c>
      <c r="F111" s="196">
        <f>SUM([46]DFC!U50:X50)/1000</f>
        <v>-10.132999999999999</v>
      </c>
    </row>
    <row r="112" spans="2:7" x14ac:dyDescent="0.25">
      <c r="B112" s="194" t="s">
        <v>67</v>
      </c>
      <c r="C112" s="47">
        <f>+SUM([46]DFC!AB51)/1000</f>
        <v>0</v>
      </c>
      <c r="D112" s="196">
        <f>+SUM([46]DFC!X51)/1000</f>
        <v>-0.75600000000000001</v>
      </c>
      <c r="E112" s="195">
        <f>SUM([46]DFC!Y51:AB51)/1000</f>
        <v>0</v>
      </c>
      <c r="F112" s="196">
        <f>SUM([46]DFC!U51:X51)/1000</f>
        <v>-0.75600000000000001</v>
      </c>
    </row>
    <row r="113" spans="2:6" collapsed="1" x14ac:dyDescent="0.25">
      <c r="B113" s="194" t="s">
        <v>59</v>
      </c>
      <c r="C113" s="47">
        <f>+SUM([46]DFC!AB52)/1000</f>
        <v>-15.101000000000001</v>
      </c>
      <c r="D113" s="196">
        <f>+SUM([46]DFC!X52)/1000</f>
        <v>-8.4725212300000017</v>
      </c>
      <c r="E113" s="195">
        <f>SUM([46]DFC!Y52:AB52)/1000</f>
        <v>-26.266999999999999</v>
      </c>
      <c r="F113" s="196">
        <f>SUM([46]DFC!U52:X52)/1000</f>
        <v>-22.530999999999999</v>
      </c>
    </row>
    <row r="114" spans="2:6" x14ac:dyDescent="0.25">
      <c r="B114" s="192" t="s">
        <v>173</v>
      </c>
      <c r="C114" s="115">
        <f>SUM(C108:C113,C107,C98,C81)</f>
        <v>12.659999999999989</v>
      </c>
      <c r="D114" s="198">
        <f>SUM(D108:D113,D107,D98,D81)</f>
        <v>16.545592828451888</v>
      </c>
      <c r="E114" s="193">
        <f>SUM(E108:E113,E107,E98,E81)</f>
        <v>104.89</v>
      </c>
      <c r="F114" s="198">
        <f>SUM(F108:F113,F107,F98,F81)</f>
        <v>85.001999999999995</v>
      </c>
    </row>
    <row r="115" spans="2:6" x14ac:dyDescent="0.25">
      <c r="B115" s="194" t="s">
        <v>61</v>
      </c>
      <c r="C115" s="47">
        <f>[46]DFC!AB55/1000</f>
        <v>0</v>
      </c>
      <c r="D115" s="196">
        <f>[46]DFC!X55/1000</f>
        <v>1E-3</v>
      </c>
      <c r="E115" s="195">
        <f>SUM([46]DFC!Y55:AB55)/1000</f>
        <v>0.24399999999999999</v>
      </c>
      <c r="F115" s="196">
        <f>SUM([46]DFC!U55:X55)/1000</f>
        <v>0.73599999999999999</v>
      </c>
    </row>
    <row r="116" spans="2:6" x14ac:dyDescent="0.25">
      <c r="B116" s="194" t="s">
        <v>273</v>
      </c>
      <c r="C116" s="47">
        <f>+[46]DFC!AB59/1000</f>
        <v>0</v>
      </c>
      <c r="D116" s="196">
        <f>[46]DFC!X59/1000</f>
        <v>0</v>
      </c>
      <c r="E116" s="195">
        <f>+SUM([46]DFC!Y59:AB59)/1000</f>
        <v>0.49099999999999999</v>
      </c>
      <c r="F116" s="196">
        <f>SUM([46]DFC!U59:X59)/1000</f>
        <v>0</v>
      </c>
    </row>
    <row r="117" spans="2:6" x14ac:dyDescent="0.25">
      <c r="B117" s="194" t="s">
        <v>70</v>
      </c>
      <c r="C117" s="47">
        <f>[46]DFC!AB56/1000</f>
        <v>-2.0529999999999999</v>
      </c>
      <c r="D117" s="196">
        <f>[46]DFC!X56/1000</f>
        <v>-1.3159762300000004</v>
      </c>
      <c r="E117" s="195">
        <f>SUM([46]DFC!Y56:AB56)/1000</f>
        <v>-5.3</v>
      </c>
      <c r="F117" s="196">
        <f>SUM([46]DFC!U56:X56)/1000</f>
        <v>-4.1680000000000001</v>
      </c>
    </row>
    <row r="118" spans="2:6" x14ac:dyDescent="0.25">
      <c r="B118" s="194" t="s">
        <v>71</v>
      </c>
      <c r="C118" s="47">
        <f>[46]DFC!AB57/1000</f>
        <v>-9.1150000000000002</v>
      </c>
      <c r="D118" s="196">
        <f>[46]DFC!X57/1000</f>
        <v>-4.0692756499999998</v>
      </c>
      <c r="E118" s="195">
        <f>SUM([46]DFC!Y57:AB57)/1000</f>
        <v>-27.933</v>
      </c>
      <c r="F118" s="196">
        <f>SUM([46]DFC!U57:X57)/1000</f>
        <v>-20.013000000000002</v>
      </c>
    </row>
    <row r="119" spans="2:6" x14ac:dyDescent="0.25">
      <c r="B119" s="194" t="s">
        <v>62</v>
      </c>
      <c r="C119" s="196">
        <f>[46]DFC!AB58/1000</f>
        <v>2.5000000000000001E-2</v>
      </c>
      <c r="D119" s="196">
        <f>[46]DFC!X58/1000</f>
        <v>0.30642999999999992</v>
      </c>
      <c r="E119" s="195">
        <f>SUM([46]DFC!Y58:AB58)/1000</f>
        <v>0.378</v>
      </c>
      <c r="F119" s="196">
        <f>SUM([46]DFC!U58:X58)/1000</f>
        <v>0.61599999999999999</v>
      </c>
    </row>
    <row r="120" spans="2:6" x14ac:dyDescent="0.25">
      <c r="B120" s="194" t="s">
        <v>209</v>
      </c>
      <c r="C120" s="196">
        <f>[46]DFC!AB60/1000</f>
        <v>0</v>
      </c>
      <c r="D120" s="196">
        <f>[46]DFC!X60/1000</f>
        <v>-0.13700000000000001</v>
      </c>
      <c r="E120" s="195">
        <f>SUM([46]DFC!Y60:AB60)/1000</f>
        <v>0</v>
      </c>
      <c r="F120" s="196">
        <f>SUM([46]DFC!U60:X60)/1000</f>
        <v>-12.678000000000001</v>
      </c>
    </row>
    <row r="121" spans="2:6" x14ac:dyDescent="0.25">
      <c r="B121" s="194" t="s">
        <v>249</v>
      </c>
      <c r="C121" s="196">
        <f>[46]DFC!AB61/1000</f>
        <v>0</v>
      </c>
      <c r="D121" s="196">
        <v>0</v>
      </c>
      <c r="E121" s="195">
        <f>SUM([46]DFC!Y61:AB61)/1000</f>
        <v>-0.65500000000000003</v>
      </c>
      <c r="F121" s="196">
        <f>SUM([46]DFC!U61:X61)/1000</f>
        <v>0</v>
      </c>
    </row>
    <row r="122" spans="2:6" ht="24" x14ac:dyDescent="0.25">
      <c r="B122" s="192" t="s">
        <v>110</v>
      </c>
      <c r="C122" s="115">
        <f>SUM(C115:C121)</f>
        <v>-11.142999999999999</v>
      </c>
      <c r="D122" s="115">
        <f>SUM(D115:D121)</f>
        <v>-5.2148218800000006</v>
      </c>
      <c r="E122" s="193">
        <f>SUM(E115:E121)</f>
        <v>-32.774999999999999</v>
      </c>
      <c r="F122" s="115">
        <f>SUM(F115:F121)</f>
        <v>-35.507000000000005</v>
      </c>
    </row>
    <row r="123" spans="2:6" x14ac:dyDescent="0.25">
      <c r="B123" s="194" t="s">
        <v>73</v>
      </c>
      <c r="C123" s="47">
        <f>+SUM([46]DFC!AB67)/1000</f>
        <v>-15.554</v>
      </c>
      <c r="D123" s="196">
        <f>+SUM([46]DFC!X67)/1000</f>
        <v>-7.6429999999999998</v>
      </c>
      <c r="E123" s="195">
        <f>SUM([46]DFC!Y67:AB67)/1000</f>
        <v>-75.5</v>
      </c>
      <c r="F123" s="196">
        <f>SUM([46]DFC!U67:X67)/1000</f>
        <v>-30.393000000000001</v>
      </c>
    </row>
    <row r="124" spans="2:6" x14ac:dyDescent="0.25">
      <c r="B124" s="194" t="s">
        <v>64</v>
      </c>
      <c r="C124" s="47">
        <f>+SUM([46]DFC!AB68)/1000</f>
        <v>0</v>
      </c>
      <c r="D124" s="196">
        <f>+SUM([46]DFC!X68)/1000</f>
        <v>0</v>
      </c>
      <c r="E124" s="195">
        <f>SUM([46]DFC!Y68:AB68)/1000</f>
        <v>50</v>
      </c>
      <c r="F124" s="196">
        <f>SUM([46]DFC!U68:X68)/1000</f>
        <v>54.473999999999997</v>
      </c>
    </row>
    <row r="125" spans="2:6" x14ac:dyDescent="0.25">
      <c r="B125" s="194" t="s">
        <v>205</v>
      </c>
      <c r="C125" s="47">
        <f>SUM([46]DFC!AB69)/1000</f>
        <v>0</v>
      </c>
      <c r="D125" s="196">
        <f>SUM([46]DFC!X69)/1000</f>
        <v>-0.26311540845184939</v>
      </c>
      <c r="E125" s="195">
        <f>SUM([46]DFC!Y69:AB69)/1000</f>
        <v>-111.42</v>
      </c>
      <c r="F125" s="196">
        <f>SUM([46]DFC!U69:X69)/1000</f>
        <v>-117.702</v>
      </c>
    </row>
    <row r="126" spans="2:6" x14ac:dyDescent="0.25">
      <c r="B126" s="194" t="s">
        <v>66</v>
      </c>
      <c r="C126" s="47">
        <f>+[46]DFC!$AB$71/1000</f>
        <v>-0.38500000000000001</v>
      </c>
      <c r="D126" s="196"/>
      <c r="E126" s="195">
        <f>SUM([46]DFC!Y71:AB71)/1000</f>
        <v>-0.38500000000000001</v>
      </c>
      <c r="F126" s="196"/>
    </row>
    <row r="127" spans="2:6" x14ac:dyDescent="0.25">
      <c r="B127" s="194" t="s">
        <v>67</v>
      </c>
      <c r="C127" s="47">
        <f>+SUM([46]DFC!AB70)/1000</f>
        <v>0</v>
      </c>
      <c r="D127" s="196">
        <f>+SUM([46]DFC!X70)/1000</f>
        <v>0</v>
      </c>
      <c r="E127" s="195">
        <f>SUM([46]DFC!Y70:AB70)/1000</f>
        <v>0</v>
      </c>
      <c r="F127" s="196">
        <f>SUM([46]DFC!U70:X70)/1000</f>
        <v>0</v>
      </c>
    </row>
    <row r="128" spans="2:6" ht="24" x14ac:dyDescent="0.25">
      <c r="B128" s="192" t="s">
        <v>111</v>
      </c>
      <c r="C128" s="115">
        <f>SUM(C123:C126)</f>
        <v>-15.939</v>
      </c>
      <c r="D128" s="115">
        <f>SUM(D123:D125)</f>
        <v>-7.906115408451849</v>
      </c>
      <c r="E128" s="193">
        <f>SUM(E123:E126)</f>
        <v>-137.30500000000001</v>
      </c>
      <c r="F128" s="198">
        <f>SUM(F123:F125)</f>
        <v>-93.621000000000009</v>
      </c>
    </row>
    <row r="129" spans="2:6" x14ac:dyDescent="0.25">
      <c r="B129" s="192" t="s">
        <v>172</v>
      </c>
      <c r="C129" s="115">
        <f>+C128+C122+C114</f>
        <v>-14.422000000000011</v>
      </c>
      <c r="D129" s="198">
        <f>+D128+D122+D114</f>
        <v>3.4246555400000389</v>
      </c>
      <c r="E129" s="193">
        <f>+E128+E122+E114</f>
        <v>-65.190000000000012</v>
      </c>
      <c r="F129" s="198">
        <f>+F128+F122+F114</f>
        <v>-44.126000000000019</v>
      </c>
    </row>
    <row r="130" spans="2:6" x14ac:dyDescent="0.25">
      <c r="B130" s="194" t="s">
        <v>95</v>
      </c>
      <c r="C130" s="196">
        <f>+[46]DFC!AB79/1000</f>
        <v>97.963999999999999</v>
      </c>
      <c r="D130" s="196">
        <f>+[46]DFC!X79/1000</f>
        <v>145.30699999999999</v>
      </c>
      <c r="E130" s="195">
        <f>+[46]DFC!Y79/1000</f>
        <v>148.732</v>
      </c>
      <c r="F130" s="196">
        <f>+[46]DFC!U79/1000</f>
        <v>192.858</v>
      </c>
    </row>
    <row r="131" spans="2:6" x14ac:dyDescent="0.25">
      <c r="B131" s="200" t="s">
        <v>96</v>
      </c>
      <c r="C131" s="201">
        <f>+[46]DFC!AB80/1000</f>
        <v>83.542000000000002</v>
      </c>
      <c r="D131" s="201">
        <f>+[46]DFC!X80/1000</f>
        <v>148.732</v>
      </c>
      <c r="E131" s="202">
        <f>+[46]DFC!AB80/1000</f>
        <v>83.542000000000002</v>
      </c>
      <c r="F131" s="201">
        <f>+[46]DFC!X80/1000</f>
        <v>148.732</v>
      </c>
    </row>
    <row r="132" spans="2:6" x14ac:dyDescent="0.25">
      <c r="B132" s="203"/>
      <c r="C132" s="204"/>
      <c r="D132" s="205"/>
      <c r="E132" s="204"/>
      <c r="F132" s="205"/>
    </row>
    <row r="133" spans="2:6" x14ac:dyDescent="0.25">
      <c r="B133" s="13"/>
      <c r="C133" s="13"/>
      <c r="D133" s="206"/>
      <c r="E133" s="13"/>
      <c r="F133" s="206"/>
    </row>
    <row r="134" spans="2:6" x14ac:dyDescent="0.25">
      <c r="B134" s="13"/>
      <c r="C134" s="207">
        <f>+C131-C130-C129</f>
        <v>1.4210854715202004E-14</v>
      </c>
      <c r="D134" s="207">
        <f>+D131-D130-D129</f>
        <v>3.4445999997245735E-4</v>
      </c>
      <c r="E134" s="207">
        <f>+E131-E130-E129</f>
        <v>0</v>
      </c>
      <c r="F134" s="207">
        <f>+F131-F130-F129</f>
        <v>0</v>
      </c>
    </row>
    <row r="135" spans="2:6" x14ac:dyDescent="0.25">
      <c r="B135" s="13"/>
      <c r="C135" s="13"/>
      <c r="D135" s="206"/>
      <c r="E135" s="13"/>
      <c r="F135" s="206"/>
    </row>
    <row r="136" spans="2:6" x14ac:dyDescent="0.25">
      <c r="B136" s="13"/>
      <c r="C136" s="13"/>
      <c r="D136" s="208"/>
      <c r="E136" s="13"/>
      <c r="F136" s="208"/>
    </row>
    <row r="137" spans="2:6" x14ac:dyDescent="0.25">
      <c r="B137" s="13"/>
      <c r="C137" s="209"/>
      <c r="D137" s="206"/>
      <c r="E137" s="209"/>
      <c r="F137" s="206"/>
    </row>
    <row r="138" spans="2:6" x14ac:dyDescent="0.25">
      <c r="B138" s="13"/>
      <c r="C138" s="13"/>
      <c r="D138" s="206"/>
      <c r="E138" s="13"/>
      <c r="F138" s="206"/>
    </row>
    <row r="139" spans="2:6" x14ac:dyDescent="0.25">
      <c r="B139" s="13"/>
      <c r="C139" s="13"/>
      <c r="D139" s="206"/>
      <c r="E139" s="13"/>
      <c r="F139" s="206"/>
    </row>
    <row r="140" spans="2:6" x14ac:dyDescent="0.25">
      <c r="B140" s="13"/>
      <c r="C140" s="13"/>
      <c r="D140" s="206"/>
      <c r="E140" s="13"/>
      <c r="F140" s="206"/>
    </row>
    <row r="141" spans="2:6" x14ac:dyDescent="0.25">
      <c r="B141" s="13"/>
      <c r="C141" s="13"/>
      <c r="D141" s="206"/>
      <c r="E141" s="13"/>
      <c r="F141" s="206"/>
    </row>
    <row r="142" spans="2:6" x14ac:dyDescent="0.25">
      <c r="B142" s="13"/>
      <c r="C142" s="13"/>
      <c r="D142" s="206"/>
      <c r="E142" s="13"/>
      <c r="F142" s="206"/>
    </row>
    <row r="143" spans="2:6" x14ac:dyDescent="0.25">
      <c r="B143" s="13"/>
      <c r="C143" s="13"/>
      <c r="D143" s="206"/>
      <c r="E143" s="13"/>
      <c r="F143" s="206"/>
    </row>
    <row r="144" spans="2:6" x14ac:dyDescent="0.25">
      <c r="B144" s="13"/>
      <c r="C144" s="13"/>
      <c r="D144" s="206"/>
      <c r="E144" s="13"/>
      <c r="F144" s="206"/>
    </row>
    <row r="145" spans="2:6" x14ac:dyDescent="0.25">
      <c r="B145" s="13"/>
      <c r="C145" s="13"/>
      <c r="D145" s="206"/>
      <c r="E145" s="13"/>
      <c r="F145" s="206"/>
    </row>
    <row r="146" spans="2:6" x14ac:dyDescent="0.25">
      <c r="B146" s="13"/>
      <c r="C146" s="13"/>
      <c r="D146" s="206"/>
      <c r="E146" s="13"/>
      <c r="F146" s="206"/>
    </row>
    <row r="147" spans="2:6" x14ac:dyDescent="0.25">
      <c r="B147" s="13"/>
      <c r="C147" s="13"/>
      <c r="D147" s="206"/>
      <c r="E147" s="13"/>
      <c r="F147" s="206"/>
    </row>
    <row r="148" spans="2:6" x14ac:dyDescent="0.25">
      <c r="B148" s="13"/>
      <c r="C148" s="13"/>
      <c r="D148" s="206"/>
      <c r="E148" s="13"/>
      <c r="F148" s="206"/>
    </row>
    <row r="149" spans="2:6" x14ac:dyDescent="0.25">
      <c r="B149" s="13"/>
      <c r="C149" s="13"/>
      <c r="D149" s="206"/>
      <c r="E149" s="13"/>
      <c r="F149" s="206"/>
    </row>
    <row r="150" spans="2:6" x14ac:dyDescent="0.25">
      <c r="B150" s="13"/>
      <c r="C150" s="13"/>
      <c r="D150" s="206"/>
      <c r="E150" s="13"/>
      <c r="F150" s="206"/>
    </row>
    <row r="151" spans="2:6" x14ac:dyDescent="0.25">
      <c r="B151" s="13"/>
      <c r="C151" s="13"/>
      <c r="D151" s="206"/>
      <c r="E151" s="13"/>
      <c r="F151" s="206"/>
    </row>
    <row r="152" spans="2:6" x14ac:dyDescent="0.25">
      <c r="B152" s="13"/>
      <c r="C152" s="13"/>
      <c r="D152" s="206"/>
      <c r="E152" s="13"/>
      <c r="F152" s="206"/>
    </row>
    <row r="153" spans="2:6" x14ac:dyDescent="0.25">
      <c r="B153" s="13"/>
      <c r="C153" s="13"/>
      <c r="D153" s="206"/>
      <c r="E153" s="13"/>
      <c r="F153" s="206"/>
    </row>
    <row r="154" spans="2:6" x14ac:dyDescent="0.25">
      <c r="B154" s="13"/>
      <c r="C154" s="13"/>
      <c r="D154" s="206"/>
      <c r="E154" s="13"/>
      <c r="F154" s="206"/>
    </row>
    <row r="155" spans="2:6" x14ac:dyDescent="0.25">
      <c r="B155" s="13"/>
      <c r="C155" s="13"/>
      <c r="D155" s="206"/>
      <c r="E155" s="13"/>
      <c r="F155" s="206"/>
    </row>
    <row r="156" spans="2:6" x14ac:dyDescent="0.25">
      <c r="B156" s="13"/>
      <c r="C156" s="13"/>
      <c r="D156" s="206"/>
      <c r="E156" s="13"/>
      <c r="F156" s="206"/>
    </row>
    <row r="157" spans="2:6" x14ac:dyDescent="0.25">
      <c r="B157" s="13"/>
      <c r="C157" s="13"/>
      <c r="D157" s="206"/>
      <c r="E157" s="13"/>
      <c r="F157" s="206"/>
    </row>
    <row r="158" spans="2:6" x14ac:dyDescent="0.25">
      <c r="B158" s="13"/>
      <c r="C158" s="13"/>
      <c r="D158" s="206"/>
      <c r="E158" s="13"/>
      <c r="F158" s="206"/>
    </row>
    <row r="159" spans="2:6" x14ac:dyDescent="0.25">
      <c r="B159" s="13"/>
      <c r="C159" s="13"/>
      <c r="D159" s="206"/>
      <c r="E159" s="13"/>
      <c r="F159" s="206"/>
    </row>
    <row r="160" spans="2:6" x14ac:dyDescent="0.25">
      <c r="B160" s="13"/>
      <c r="C160" s="13"/>
      <c r="D160" s="206"/>
      <c r="E160" s="13"/>
      <c r="F160" s="206"/>
    </row>
  </sheetData>
  <autoFilter ref="C1:C160"/>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117"/>
  <sheetViews>
    <sheetView showGridLines="0" zoomScaleNormal="100" workbookViewId="0">
      <selection activeCell="F16" sqref="F16"/>
    </sheetView>
  </sheetViews>
  <sheetFormatPr defaultRowHeight="15" outlineLevelRow="1" x14ac:dyDescent="0.25"/>
  <cols>
    <col min="1" max="1" width="2.5703125" style="212" customWidth="1"/>
    <col min="2" max="2" width="28.140625" style="212" customWidth="1"/>
    <col min="3" max="4" width="8.42578125" style="212" customWidth="1"/>
    <col min="5" max="6" width="7" style="212" customWidth="1"/>
    <col min="7" max="7" width="8.42578125" style="212" customWidth="1"/>
    <col min="8" max="8" width="6.7109375" style="212" customWidth="1"/>
    <col min="9" max="9" width="7" style="212" customWidth="1"/>
    <col min="10" max="10" width="8.42578125" style="212" customWidth="1"/>
    <col min="11" max="11" width="6.85546875" style="212" customWidth="1"/>
    <col min="12" max="12" width="7" style="212" customWidth="1"/>
    <col min="13" max="13" width="6.42578125" style="212" customWidth="1"/>
    <col min="14" max="14" width="6.85546875" style="212" customWidth="1"/>
    <col min="15" max="15" width="6.7109375" style="212" customWidth="1"/>
    <col min="16" max="16" width="7.28515625" style="212" customWidth="1"/>
    <col min="17" max="17" width="6.85546875" style="212" customWidth="1"/>
    <col min="18" max="22" width="9.140625" style="212" customWidth="1"/>
    <col min="23" max="16384" width="9.140625" style="212"/>
  </cols>
  <sheetData>
    <row r="1" spans="1:76" ht="13.5" customHeight="1" thickBot="1" x14ac:dyDescent="0.3">
      <c r="A1" s="210"/>
      <c r="B1" s="211"/>
      <c r="C1" s="211"/>
      <c r="D1" s="211"/>
      <c r="E1" s="211"/>
      <c r="F1" s="211"/>
      <c r="G1" s="211"/>
      <c r="H1" s="211"/>
      <c r="I1" s="211"/>
      <c r="L1" s="211"/>
      <c r="M1" s="211"/>
      <c r="N1" s="211"/>
      <c r="O1" s="211"/>
      <c r="P1" s="211"/>
      <c r="Q1" s="211"/>
      <c r="R1" s="211"/>
      <c r="S1" s="211"/>
      <c r="T1" s="211"/>
      <c r="U1" s="211"/>
      <c r="W1" s="211"/>
      <c r="X1" s="211"/>
      <c r="Y1" s="211"/>
      <c r="Z1" s="211"/>
      <c r="AA1" s="211"/>
      <c r="AB1" s="211"/>
      <c r="AF1" s="211"/>
      <c r="AG1" s="211"/>
      <c r="AH1" s="211"/>
      <c r="AI1" s="211"/>
      <c r="AJ1" s="211"/>
      <c r="AK1" s="211"/>
      <c r="AL1" s="211"/>
      <c r="AM1" s="211"/>
      <c r="AN1" s="211"/>
      <c r="AO1" s="211"/>
      <c r="AP1" s="211"/>
      <c r="AQ1" s="211"/>
      <c r="AR1" s="211"/>
      <c r="AU1" s="211"/>
      <c r="AV1" s="211"/>
      <c r="AW1" s="211"/>
      <c r="AX1" s="211"/>
      <c r="AY1" s="211"/>
      <c r="AZ1" s="211"/>
      <c r="BA1" s="211"/>
      <c r="BB1" s="211"/>
      <c r="BC1" s="211"/>
      <c r="BD1" s="211"/>
      <c r="BE1" s="211"/>
      <c r="BF1" s="211"/>
      <c r="BG1" s="211"/>
      <c r="BJ1" s="211"/>
      <c r="BN1" s="211"/>
      <c r="BO1" s="211"/>
      <c r="BP1" s="211"/>
      <c r="BR1" s="211"/>
      <c r="BV1" s="211"/>
      <c r="BW1" s="211"/>
      <c r="BX1" s="211"/>
    </row>
    <row r="2" spans="1:76" x14ac:dyDescent="0.25">
      <c r="A2" s="210"/>
      <c r="B2" s="506" t="s">
        <v>338</v>
      </c>
      <c r="C2" s="213" t="s">
        <v>268</v>
      </c>
      <c r="D2" s="514" t="s">
        <v>281</v>
      </c>
      <c r="E2" s="515"/>
      <c r="F2" s="516"/>
      <c r="G2" s="517">
        <v>2018</v>
      </c>
      <c r="H2" s="518"/>
      <c r="I2" s="519"/>
      <c r="L2" s="211"/>
      <c r="M2" s="211"/>
      <c r="N2" s="211"/>
      <c r="O2" s="211"/>
      <c r="P2" s="211"/>
      <c r="Q2" s="211"/>
      <c r="R2" s="211"/>
      <c r="T2" s="211"/>
      <c r="U2" s="211"/>
      <c r="W2" s="211"/>
      <c r="X2" s="211"/>
      <c r="Y2" s="211"/>
      <c r="Z2" s="211"/>
      <c r="AA2" s="211"/>
      <c r="AB2" s="211"/>
      <c r="AF2" s="211"/>
      <c r="AG2" s="211"/>
      <c r="AH2" s="211"/>
      <c r="AI2" s="211"/>
      <c r="AJ2" s="211"/>
      <c r="AK2" s="211"/>
      <c r="AL2" s="211"/>
      <c r="AM2" s="211"/>
      <c r="AN2" s="211"/>
      <c r="AO2" s="211"/>
      <c r="AP2" s="211"/>
      <c r="AQ2" s="211"/>
      <c r="AR2" s="211"/>
      <c r="AU2" s="211"/>
      <c r="AV2" s="211"/>
      <c r="AW2" s="211"/>
      <c r="AX2" s="211"/>
      <c r="AY2" s="211"/>
      <c r="AZ2" s="211"/>
      <c r="BA2" s="211"/>
      <c r="BB2" s="211"/>
      <c r="BC2" s="211"/>
      <c r="BD2" s="211"/>
      <c r="BE2" s="211"/>
      <c r="BF2" s="211"/>
      <c r="BG2" s="211"/>
      <c r="BJ2" s="211"/>
      <c r="BN2" s="211"/>
      <c r="BO2" s="211"/>
      <c r="BP2" s="211"/>
      <c r="BR2" s="211"/>
      <c r="BV2" s="211"/>
      <c r="BW2" s="211"/>
      <c r="BX2" s="211"/>
    </row>
    <row r="3" spans="1:76" x14ac:dyDescent="0.25">
      <c r="A3" s="210"/>
      <c r="B3" s="507"/>
      <c r="C3" s="214" t="s">
        <v>291</v>
      </c>
      <c r="D3" s="215" t="s">
        <v>290</v>
      </c>
      <c r="E3" s="216" t="s">
        <v>291</v>
      </c>
      <c r="F3" s="217" t="s">
        <v>292</v>
      </c>
      <c r="G3" s="215" t="s">
        <v>290</v>
      </c>
      <c r="H3" s="218" t="s">
        <v>291</v>
      </c>
      <c r="I3" s="217" t="s">
        <v>292</v>
      </c>
      <c r="L3" s="211"/>
      <c r="M3" s="211"/>
      <c r="N3" s="211"/>
      <c r="O3" s="211"/>
      <c r="P3" s="211"/>
      <c r="Q3" s="211"/>
      <c r="R3" s="211"/>
      <c r="T3" s="211"/>
      <c r="U3" s="211"/>
      <c r="W3" s="211"/>
      <c r="X3" s="211"/>
      <c r="Y3" s="211"/>
      <c r="Z3" s="211"/>
      <c r="AA3" s="211"/>
      <c r="AB3" s="211"/>
      <c r="AF3" s="211"/>
      <c r="AG3" s="211"/>
      <c r="AH3" s="211"/>
      <c r="AI3" s="211"/>
      <c r="AJ3" s="211"/>
      <c r="AK3" s="211"/>
      <c r="AL3" s="211"/>
      <c r="AM3" s="211"/>
      <c r="AN3" s="211"/>
      <c r="AO3" s="211"/>
      <c r="AP3" s="211"/>
      <c r="AQ3" s="211"/>
      <c r="AR3" s="211"/>
      <c r="AU3" s="211"/>
      <c r="AV3" s="211"/>
      <c r="AW3" s="211"/>
      <c r="AX3" s="211"/>
      <c r="AY3" s="211"/>
      <c r="AZ3" s="211"/>
      <c r="BA3" s="211"/>
      <c r="BB3" s="211"/>
      <c r="BC3" s="211"/>
      <c r="BD3" s="211"/>
      <c r="BE3" s="211"/>
      <c r="BF3" s="211"/>
      <c r="BG3" s="211"/>
      <c r="BJ3" s="211"/>
      <c r="BN3" s="211"/>
      <c r="BO3" s="211"/>
      <c r="BP3" s="211"/>
      <c r="BR3" s="211"/>
      <c r="BV3" s="211"/>
      <c r="BW3" s="211"/>
      <c r="BX3" s="211"/>
    </row>
    <row r="4" spans="1:76" x14ac:dyDescent="0.25">
      <c r="A4" s="210"/>
      <c r="B4" s="219" t="s">
        <v>12</v>
      </c>
      <c r="C4" s="220">
        <v>0</v>
      </c>
      <c r="D4" s="221" t="s">
        <v>187</v>
      </c>
      <c r="E4" s="222">
        <v>0</v>
      </c>
      <c r="F4" s="223">
        <v>0</v>
      </c>
      <c r="G4" s="221" t="s">
        <v>187</v>
      </c>
      <c r="H4" s="224" t="s">
        <v>187</v>
      </c>
      <c r="I4" s="223">
        <v>0</v>
      </c>
      <c r="L4" s="211"/>
      <c r="M4" s="211"/>
      <c r="N4" s="211"/>
      <c r="O4" s="211"/>
      <c r="P4" s="211"/>
      <c r="Q4" s="211"/>
      <c r="R4" s="211"/>
      <c r="T4" s="211"/>
      <c r="U4" s="211"/>
      <c r="W4" s="211"/>
      <c r="X4" s="211"/>
      <c r="Y4" s="211"/>
      <c r="Z4" s="211"/>
      <c r="AA4" s="211"/>
      <c r="AB4" s="211"/>
      <c r="AF4" s="211"/>
      <c r="AG4" s="211"/>
      <c r="AH4" s="211"/>
      <c r="AI4" s="211"/>
      <c r="AJ4" s="211"/>
      <c r="AK4" s="211"/>
      <c r="AL4" s="211"/>
      <c r="AM4" s="211"/>
      <c r="AN4" s="211"/>
      <c r="AO4" s="211"/>
      <c r="AP4" s="211"/>
      <c r="AQ4" s="211"/>
      <c r="AR4" s="211"/>
      <c r="AU4" s="211"/>
      <c r="AV4" s="211"/>
      <c r="AW4" s="211"/>
      <c r="AX4" s="211"/>
      <c r="AY4" s="211"/>
      <c r="AZ4" s="211"/>
      <c r="BA4" s="211"/>
      <c r="BB4" s="211"/>
      <c r="BC4" s="211"/>
      <c r="BD4" s="211"/>
      <c r="BE4" s="211"/>
      <c r="BF4" s="211"/>
      <c r="BG4" s="211"/>
      <c r="BJ4" s="211"/>
      <c r="BN4" s="211"/>
      <c r="BO4" s="211"/>
      <c r="BP4" s="211"/>
      <c r="BR4" s="211"/>
      <c r="BV4" s="211"/>
      <c r="BW4" s="211"/>
      <c r="BX4" s="211"/>
    </row>
    <row r="5" spans="1:76" x14ac:dyDescent="0.25">
      <c r="A5" s="210"/>
      <c r="B5" s="225" t="s">
        <v>130</v>
      </c>
      <c r="C5" s="226">
        <v>-5.2517599300000004</v>
      </c>
      <c r="D5" s="227">
        <v>4.1056676015285003</v>
      </c>
      <c r="E5" s="228">
        <v>0.37234708101399999</v>
      </c>
      <c r="F5" s="229">
        <v>4.4780146825425007</v>
      </c>
      <c r="G5" s="227">
        <v>4.1056676015285003</v>
      </c>
      <c r="H5" s="228">
        <v>-4.879412848986</v>
      </c>
      <c r="I5" s="229">
        <v>-0.77374524745749973</v>
      </c>
      <c r="L5" s="211"/>
      <c r="M5" s="211"/>
      <c r="N5" s="211"/>
      <c r="O5" s="211"/>
      <c r="P5" s="211"/>
      <c r="Q5" s="211"/>
      <c r="R5" s="211"/>
      <c r="T5" s="211"/>
      <c r="U5" s="211"/>
      <c r="W5" s="211"/>
      <c r="X5" s="211"/>
      <c r="Y5" s="211"/>
      <c r="Z5" s="211"/>
      <c r="AA5" s="211"/>
      <c r="AB5" s="211"/>
      <c r="AF5" s="211"/>
      <c r="AG5" s="211"/>
      <c r="AH5" s="211"/>
      <c r="AI5" s="211"/>
      <c r="AJ5" s="211"/>
      <c r="AK5" s="211"/>
      <c r="AL5" s="211"/>
      <c r="AM5" s="211"/>
      <c r="AN5" s="211"/>
      <c r="AO5" s="211"/>
      <c r="AP5" s="211"/>
      <c r="AQ5" s="211"/>
      <c r="AR5" s="211"/>
      <c r="AU5" s="211"/>
      <c r="AV5" s="211"/>
      <c r="AW5" s="211"/>
      <c r="AX5" s="211"/>
      <c r="AY5" s="211"/>
      <c r="AZ5" s="211"/>
      <c r="BA5" s="211"/>
      <c r="BB5" s="211"/>
      <c r="BC5" s="211"/>
      <c r="BD5" s="211"/>
      <c r="BE5" s="211"/>
      <c r="BF5" s="211"/>
      <c r="BG5" s="211"/>
      <c r="BJ5" s="211"/>
      <c r="BN5" s="211"/>
      <c r="BO5" s="211"/>
      <c r="BP5" s="211"/>
      <c r="BR5" s="211"/>
      <c r="BV5" s="211"/>
      <c r="BW5" s="211"/>
      <c r="BX5" s="211"/>
    </row>
    <row r="6" spans="1:76" outlineLevel="1" x14ac:dyDescent="0.25">
      <c r="A6" s="210"/>
      <c r="B6" s="230" t="s">
        <v>316</v>
      </c>
      <c r="C6" s="231">
        <v>-5.2517599300000004</v>
      </c>
      <c r="D6" s="232" t="s">
        <v>187</v>
      </c>
      <c r="E6" s="233">
        <v>0</v>
      </c>
      <c r="F6" s="234">
        <v>0</v>
      </c>
      <c r="G6" s="232" t="s">
        <v>187</v>
      </c>
      <c r="H6" s="233">
        <v>-5.2517599300000004</v>
      </c>
      <c r="I6" s="234">
        <v>-5.2517599300000004</v>
      </c>
      <c r="K6" s="485" t="s">
        <v>384</v>
      </c>
      <c r="L6" s="211"/>
      <c r="M6" s="211"/>
      <c r="N6" s="211"/>
      <c r="O6" s="211"/>
      <c r="P6" s="211"/>
      <c r="Q6" s="211"/>
      <c r="R6" s="211"/>
      <c r="T6" s="211"/>
      <c r="U6" s="211"/>
      <c r="W6" s="211"/>
      <c r="X6" s="211"/>
      <c r="Y6" s="211"/>
      <c r="Z6" s="211"/>
      <c r="AA6" s="211"/>
      <c r="AB6" s="211"/>
      <c r="AF6" s="211"/>
      <c r="AG6" s="211"/>
      <c r="AH6" s="211"/>
      <c r="AI6" s="211"/>
      <c r="AJ6" s="211"/>
      <c r="AK6" s="211"/>
      <c r="AL6" s="211"/>
      <c r="AM6" s="211"/>
      <c r="AN6" s="211"/>
      <c r="AO6" s="211"/>
      <c r="AP6" s="211"/>
      <c r="AQ6" s="211"/>
      <c r="AR6" s="211"/>
      <c r="AU6" s="211"/>
      <c r="AV6" s="211"/>
      <c r="AW6" s="211"/>
      <c r="AX6" s="211"/>
      <c r="AY6" s="211"/>
      <c r="AZ6" s="211"/>
      <c r="BA6" s="211"/>
      <c r="BB6" s="211"/>
      <c r="BC6" s="211"/>
      <c r="BD6" s="211"/>
      <c r="BE6" s="211"/>
      <c r="BF6" s="211"/>
      <c r="BG6" s="211"/>
      <c r="BJ6" s="211"/>
      <c r="BN6" s="211"/>
      <c r="BO6" s="211"/>
      <c r="BP6" s="211"/>
      <c r="BR6" s="211"/>
      <c r="BV6" s="211"/>
      <c r="BW6" s="211"/>
      <c r="BX6" s="211"/>
    </row>
    <row r="7" spans="1:76" outlineLevel="1" x14ac:dyDescent="0.25">
      <c r="A7" s="210"/>
      <c r="B7" s="230" t="s">
        <v>318</v>
      </c>
      <c r="C7" s="231">
        <v>0</v>
      </c>
      <c r="D7" s="232">
        <v>4.1056676015285003</v>
      </c>
      <c r="E7" s="233">
        <v>0.37234708101399999</v>
      </c>
      <c r="F7" s="234">
        <v>4.4780146825425007</v>
      </c>
      <c r="G7" s="232">
        <v>4.1056676015285003</v>
      </c>
      <c r="H7" s="233">
        <v>0.37234708101399999</v>
      </c>
      <c r="I7" s="234">
        <v>4.4780146825425007</v>
      </c>
      <c r="K7" s="485" t="s">
        <v>382</v>
      </c>
      <c r="L7" s="211"/>
      <c r="M7" s="211"/>
      <c r="N7" s="211"/>
      <c r="O7" s="211"/>
      <c r="P7" s="211"/>
      <c r="Q7" s="211"/>
      <c r="R7" s="211"/>
      <c r="T7" s="211"/>
      <c r="U7" s="211"/>
      <c r="W7" s="211"/>
      <c r="X7" s="211"/>
      <c r="Y7" s="211"/>
      <c r="Z7" s="211"/>
      <c r="AA7" s="211"/>
      <c r="AB7" s="211"/>
      <c r="AF7" s="211"/>
      <c r="AG7" s="211"/>
      <c r="AH7" s="211"/>
      <c r="AI7" s="211"/>
      <c r="AJ7" s="211"/>
      <c r="AK7" s="211"/>
      <c r="AL7" s="211"/>
      <c r="AM7" s="211"/>
      <c r="AN7" s="211"/>
      <c r="AO7" s="211"/>
      <c r="AP7" s="211"/>
      <c r="AQ7" s="211"/>
      <c r="AR7" s="211"/>
      <c r="AU7" s="211"/>
      <c r="AV7" s="211"/>
      <c r="AW7" s="211"/>
      <c r="AX7" s="211"/>
      <c r="AY7" s="211"/>
      <c r="AZ7" s="211"/>
      <c r="BA7" s="211"/>
      <c r="BB7" s="211"/>
      <c r="BC7" s="211"/>
      <c r="BD7" s="211"/>
      <c r="BE7" s="211"/>
      <c r="BF7" s="211"/>
      <c r="BG7" s="211"/>
      <c r="BJ7" s="211"/>
      <c r="BN7" s="211"/>
      <c r="BO7" s="211"/>
      <c r="BP7" s="211"/>
      <c r="BR7" s="211"/>
      <c r="BV7" s="211"/>
      <c r="BW7" s="211"/>
      <c r="BX7" s="211"/>
    </row>
    <row r="8" spans="1:76" x14ac:dyDescent="0.25">
      <c r="A8" s="210"/>
      <c r="B8" s="219" t="s">
        <v>9</v>
      </c>
      <c r="C8" s="220">
        <v>-5.2517599300000004</v>
      </c>
      <c r="D8" s="221">
        <v>4.1056676015285003</v>
      </c>
      <c r="E8" s="235">
        <v>0.37234708101399999</v>
      </c>
      <c r="F8" s="223">
        <v>4.4780146825425007</v>
      </c>
      <c r="G8" s="221">
        <v>4.1056676015285003</v>
      </c>
      <c r="H8" s="235">
        <v>-4.879412848986</v>
      </c>
      <c r="I8" s="223">
        <v>-0.77374524745749973</v>
      </c>
      <c r="L8" s="211"/>
      <c r="M8" s="211"/>
      <c r="N8" s="211"/>
      <c r="O8" s="211"/>
      <c r="P8" s="211"/>
      <c r="Q8" s="211"/>
      <c r="R8" s="211"/>
      <c r="T8" s="211"/>
      <c r="U8" s="211"/>
      <c r="W8" s="211"/>
      <c r="X8" s="211"/>
      <c r="Y8" s="211"/>
      <c r="Z8" s="211"/>
      <c r="AA8" s="211"/>
      <c r="AB8" s="211"/>
      <c r="AF8" s="211"/>
      <c r="AG8" s="211"/>
      <c r="AH8" s="211"/>
      <c r="AI8" s="211"/>
      <c r="AJ8" s="211"/>
      <c r="AK8" s="211"/>
      <c r="AL8" s="211"/>
      <c r="AM8" s="211"/>
      <c r="AN8" s="211"/>
      <c r="AO8" s="211"/>
      <c r="AP8" s="211"/>
      <c r="AQ8" s="211"/>
      <c r="AR8" s="211"/>
      <c r="AU8" s="211"/>
      <c r="AV8" s="211"/>
      <c r="AW8" s="211"/>
      <c r="AX8" s="211"/>
      <c r="AY8" s="211"/>
      <c r="AZ8" s="211"/>
      <c r="BA8" s="211"/>
      <c r="BB8" s="211"/>
      <c r="BC8" s="211"/>
      <c r="BD8" s="211"/>
      <c r="BE8" s="211"/>
      <c r="BF8" s="211"/>
      <c r="BG8" s="211"/>
      <c r="BJ8" s="211"/>
      <c r="BN8" s="211"/>
      <c r="BO8" s="211"/>
      <c r="BP8" s="211"/>
      <c r="BR8" s="211"/>
      <c r="BV8" s="211"/>
      <c r="BW8" s="211"/>
      <c r="BX8" s="211"/>
    </row>
    <row r="9" spans="1:76" x14ac:dyDescent="0.25">
      <c r="A9" s="210"/>
      <c r="B9" s="225" t="s">
        <v>121</v>
      </c>
      <c r="C9" s="226">
        <v>0</v>
      </c>
      <c r="D9" s="227">
        <v>0</v>
      </c>
      <c r="E9" s="228">
        <v>0</v>
      </c>
      <c r="F9" s="229">
        <v>0</v>
      </c>
      <c r="G9" s="227">
        <v>0</v>
      </c>
      <c r="H9" s="228">
        <v>0</v>
      </c>
      <c r="I9" s="229">
        <v>0</v>
      </c>
      <c r="L9" s="211"/>
      <c r="M9" s="211"/>
      <c r="N9" s="211"/>
      <c r="O9" s="211"/>
      <c r="P9" s="211"/>
      <c r="Q9" s="211"/>
      <c r="R9" s="211"/>
      <c r="T9" s="211"/>
      <c r="U9" s="211"/>
      <c r="W9" s="211"/>
      <c r="X9" s="211"/>
      <c r="Y9" s="211"/>
      <c r="Z9" s="211"/>
      <c r="AA9" s="211"/>
      <c r="AB9" s="211"/>
      <c r="AF9" s="211"/>
      <c r="AG9" s="211"/>
      <c r="AH9" s="211"/>
      <c r="AI9" s="211"/>
      <c r="AJ9" s="211"/>
      <c r="AK9" s="211"/>
      <c r="AL9" s="211"/>
      <c r="AM9" s="211"/>
      <c r="AN9" s="211"/>
      <c r="AO9" s="211"/>
      <c r="AP9" s="211"/>
      <c r="AQ9" s="211"/>
      <c r="AR9" s="211"/>
      <c r="AU9" s="211"/>
      <c r="AV9" s="211"/>
      <c r="AW9" s="211"/>
      <c r="AX9" s="211"/>
      <c r="AY9" s="211"/>
      <c r="AZ9" s="211"/>
      <c r="BA9" s="211"/>
      <c r="BB9" s="211"/>
      <c r="BC9" s="211"/>
      <c r="BD9" s="211"/>
      <c r="BE9" s="211"/>
      <c r="BF9" s="211"/>
      <c r="BG9" s="211"/>
      <c r="BJ9" s="211"/>
      <c r="BN9" s="211"/>
      <c r="BO9" s="211"/>
      <c r="BP9" s="211"/>
      <c r="BR9" s="211"/>
      <c r="BV9" s="211"/>
      <c r="BW9" s="211"/>
      <c r="BX9" s="211"/>
    </row>
    <row r="10" spans="1:76" x14ac:dyDescent="0.25">
      <c r="A10" s="210"/>
      <c r="B10" s="219" t="s">
        <v>2</v>
      </c>
      <c r="C10" s="220">
        <v>-5.2517599300000004</v>
      </c>
      <c r="D10" s="221">
        <v>4.1056676015285003</v>
      </c>
      <c r="E10" s="235">
        <v>0.37234708101399999</v>
      </c>
      <c r="F10" s="223">
        <v>4.4780146825425007</v>
      </c>
      <c r="G10" s="221">
        <v>4.1056676015285003</v>
      </c>
      <c r="H10" s="235">
        <v>-4.879412848986</v>
      </c>
      <c r="I10" s="223">
        <v>-0.77374524745749973</v>
      </c>
      <c r="L10" s="211"/>
      <c r="M10" s="211"/>
      <c r="N10" s="211"/>
      <c r="O10" s="211"/>
      <c r="P10" s="211"/>
      <c r="Q10" s="211"/>
      <c r="R10" s="211"/>
      <c r="T10" s="211"/>
      <c r="U10" s="211"/>
      <c r="W10" s="211"/>
      <c r="X10" s="211"/>
      <c r="Y10" s="211"/>
      <c r="Z10" s="211"/>
      <c r="AA10" s="211"/>
      <c r="AB10" s="211"/>
      <c r="AF10" s="211"/>
      <c r="AG10" s="211"/>
      <c r="AH10" s="211"/>
      <c r="AI10" s="211"/>
      <c r="AJ10" s="211"/>
      <c r="AK10" s="211"/>
      <c r="AL10" s="211"/>
      <c r="AM10" s="211"/>
      <c r="AN10" s="211"/>
      <c r="AO10" s="211"/>
      <c r="AP10" s="211"/>
      <c r="AQ10" s="211"/>
      <c r="AR10" s="211"/>
      <c r="AU10" s="211"/>
      <c r="AV10" s="211"/>
      <c r="AW10" s="211"/>
      <c r="AX10" s="211"/>
      <c r="AY10" s="211"/>
      <c r="AZ10" s="211"/>
      <c r="BA10" s="211"/>
      <c r="BB10" s="211"/>
      <c r="BC10" s="211"/>
      <c r="BD10" s="211"/>
      <c r="BE10" s="211"/>
      <c r="BF10" s="211"/>
      <c r="BG10" s="211"/>
      <c r="BJ10" s="211"/>
      <c r="BN10" s="211"/>
      <c r="BO10" s="211"/>
      <c r="BP10" s="211"/>
      <c r="BR10" s="211"/>
      <c r="BV10" s="211"/>
      <c r="BW10" s="211"/>
      <c r="BX10" s="211"/>
    </row>
    <row r="11" spans="1:76" x14ac:dyDescent="0.25">
      <c r="A11" s="210"/>
      <c r="B11" s="225" t="s">
        <v>3</v>
      </c>
      <c r="C11" s="226">
        <v>0</v>
      </c>
      <c r="D11" s="227">
        <v>-14.5</v>
      </c>
      <c r="E11" s="228">
        <v>-1.9590540300000003</v>
      </c>
      <c r="F11" s="229">
        <v>-16.459054030000001</v>
      </c>
      <c r="G11" s="227">
        <v>-14.5</v>
      </c>
      <c r="H11" s="228">
        <v>-1.9590540300000003</v>
      </c>
      <c r="I11" s="229">
        <v>-16.459054030000001</v>
      </c>
      <c r="L11" s="211"/>
      <c r="M11" s="211"/>
      <c r="N11" s="211"/>
      <c r="O11" s="211"/>
      <c r="P11" s="211"/>
      <c r="Q11" s="211"/>
      <c r="R11" s="211"/>
      <c r="T11" s="211"/>
      <c r="U11" s="211"/>
      <c r="W11" s="211"/>
      <c r="X11" s="211"/>
      <c r="Y11" s="211"/>
      <c r="Z11" s="211"/>
      <c r="AA11" s="211"/>
      <c r="AB11" s="211"/>
      <c r="AF11" s="211"/>
      <c r="AG11" s="211"/>
      <c r="AH11" s="211"/>
      <c r="AI11" s="211"/>
      <c r="AJ11" s="211"/>
      <c r="AK11" s="211"/>
      <c r="AL11" s="211"/>
      <c r="AM11" s="211"/>
      <c r="AN11" s="211"/>
      <c r="AO11" s="211"/>
      <c r="AP11" s="211"/>
      <c r="AQ11" s="211"/>
      <c r="AR11" s="211"/>
      <c r="AU11" s="211"/>
      <c r="AV11" s="211"/>
      <c r="AW11" s="211"/>
      <c r="AX11" s="211"/>
      <c r="AY11" s="211"/>
      <c r="AZ11" s="211"/>
      <c r="BA11" s="211"/>
      <c r="BB11" s="211"/>
      <c r="BC11" s="211"/>
      <c r="BD11" s="211"/>
      <c r="BE11" s="211"/>
      <c r="BF11" s="211"/>
      <c r="BG11" s="211"/>
      <c r="BJ11" s="211"/>
      <c r="BN11" s="211"/>
      <c r="BO11" s="211"/>
      <c r="BP11" s="211"/>
      <c r="BR11" s="211"/>
      <c r="BV11" s="211"/>
      <c r="BW11" s="211"/>
      <c r="BX11" s="211"/>
    </row>
    <row r="12" spans="1:76" ht="24" outlineLevel="1" x14ac:dyDescent="0.25">
      <c r="A12" s="210"/>
      <c r="B12" s="230" t="s">
        <v>317</v>
      </c>
      <c r="C12" s="231">
        <v>0</v>
      </c>
      <c r="D12" s="232" t="s">
        <v>187</v>
      </c>
      <c r="E12" s="233">
        <v>-1.9590540300000003</v>
      </c>
      <c r="F12" s="234">
        <v>-1.9590540300000003</v>
      </c>
      <c r="G12" s="232" t="s">
        <v>187</v>
      </c>
      <c r="H12" s="233">
        <v>-1.9590540300000003</v>
      </c>
      <c r="I12" s="234">
        <v>-1.9590540300000003</v>
      </c>
      <c r="K12" s="485" t="s">
        <v>389</v>
      </c>
      <c r="L12" s="211"/>
      <c r="M12" s="211"/>
      <c r="N12" s="211"/>
      <c r="O12" s="211"/>
      <c r="P12" s="211"/>
      <c r="Q12" s="211"/>
      <c r="R12" s="211"/>
      <c r="T12" s="211"/>
      <c r="U12" s="211"/>
      <c r="W12" s="211"/>
      <c r="X12" s="211"/>
      <c r="Y12" s="211"/>
      <c r="Z12" s="211"/>
      <c r="AA12" s="211"/>
      <c r="AB12" s="211"/>
      <c r="AF12" s="211"/>
      <c r="AG12" s="211"/>
      <c r="AH12" s="211"/>
      <c r="AI12" s="211"/>
      <c r="AJ12" s="211"/>
      <c r="AK12" s="211"/>
      <c r="AL12" s="211"/>
      <c r="AM12" s="211"/>
      <c r="AN12" s="211"/>
      <c r="AO12" s="211"/>
      <c r="AP12" s="211"/>
      <c r="AQ12" s="211"/>
      <c r="AR12" s="211"/>
      <c r="AU12" s="211"/>
      <c r="AV12" s="211"/>
      <c r="AW12" s="211"/>
      <c r="AX12" s="211"/>
      <c r="AY12" s="211"/>
      <c r="AZ12" s="211"/>
      <c r="BA12" s="211"/>
      <c r="BB12" s="211"/>
      <c r="BC12" s="211"/>
      <c r="BD12" s="211"/>
      <c r="BE12" s="211"/>
      <c r="BF12" s="211"/>
      <c r="BG12" s="211"/>
      <c r="BJ12" s="211"/>
      <c r="BN12" s="211"/>
      <c r="BO12" s="211"/>
      <c r="BP12" s="211"/>
      <c r="BR12" s="211"/>
      <c r="BV12" s="211"/>
      <c r="BW12" s="211"/>
      <c r="BX12" s="211"/>
    </row>
    <row r="13" spans="1:76" outlineLevel="1" x14ac:dyDescent="0.25">
      <c r="A13" s="210"/>
      <c r="B13" s="230" t="s">
        <v>298</v>
      </c>
      <c r="C13" s="231">
        <v>0</v>
      </c>
      <c r="D13" s="232">
        <v>-14.5</v>
      </c>
      <c r="E13" s="233">
        <v>0</v>
      </c>
      <c r="F13" s="234">
        <v>-14.5</v>
      </c>
      <c r="G13" s="232">
        <v>-14.5</v>
      </c>
      <c r="H13" s="233">
        <v>0</v>
      </c>
      <c r="I13" s="234">
        <v>-14.5</v>
      </c>
      <c r="K13" s="485" t="s">
        <v>383</v>
      </c>
      <c r="L13" s="211"/>
      <c r="M13" s="211"/>
      <c r="N13" s="211"/>
      <c r="O13" s="211"/>
      <c r="P13" s="211"/>
      <c r="Q13" s="211"/>
      <c r="R13" s="211"/>
      <c r="T13" s="211"/>
      <c r="U13" s="211"/>
      <c r="W13" s="211"/>
      <c r="X13" s="211"/>
      <c r="Y13" s="211"/>
      <c r="Z13" s="211"/>
      <c r="AA13" s="211"/>
      <c r="AB13" s="211"/>
      <c r="AF13" s="211"/>
      <c r="AG13" s="211"/>
      <c r="AH13" s="211"/>
      <c r="AI13" s="211"/>
      <c r="AJ13" s="211"/>
      <c r="AK13" s="211"/>
      <c r="AL13" s="211"/>
      <c r="AM13" s="211"/>
      <c r="AN13" s="211"/>
      <c r="AO13" s="211"/>
      <c r="AP13" s="211"/>
      <c r="AQ13" s="211"/>
      <c r="AR13" s="211"/>
      <c r="AU13" s="211"/>
      <c r="AV13" s="211"/>
      <c r="AW13" s="211"/>
      <c r="AX13" s="211"/>
      <c r="AY13" s="211"/>
      <c r="AZ13" s="211"/>
      <c r="BA13" s="211"/>
      <c r="BB13" s="211"/>
      <c r="BC13" s="211"/>
      <c r="BD13" s="211"/>
      <c r="BE13" s="211"/>
      <c r="BF13" s="211"/>
      <c r="BG13" s="211"/>
      <c r="BJ13" s="211"/>
      <c r="BN13" s="211"/>
      <c r="BO13" s="211"/>
      <c r="BP13" s="211"/>
      <c r="BR13" s="211"/>
      <c r="BV13" s="211"/>
      <c r="BW13" s="211"/>
      <c r="BX13" s="211"/>
    </row>
    <row r="14" spans="1:76" ht="24" x14ac:dyDescent="0.25">
      <c r="A14" s="210"/>
      <c r="B14" s="250" t="s">
        <v>118</v>
      </c>
      <c r="C14" s="226"/>
      <c r="D14" s="227"/>
      <c r="E14" s="228">
        <v>-0.9</v>
      </c>
      <c r="F14" s="229">
        <v>-0.9</v>
      </c>
      <c r="G14" s="227">
        <v>0</v>
      </c>
      <c r="H14" s="228">
        <v>-0.9</v>
      </c>
      <c r="I14" s="229">
        <v>-0.9</v>
      </c>
      <c r="L14" s="211"/>
      <c r="M14" s="211"/>
      <c r="N14" s="211"/>
      <c r="O14" s="211"/>
      <c r="P14" s="211"/>
      <c r="Q14" s="211"/>
      <c r="R14" s="211"/>
      <c r="T14" s="211"/>
      <c r="U14" s="211"/>
      <c r="W14" s="211"/>
      <c r="X14" s="211"/>
      <c r="Y14" s="211"/>
      <c r="Z14" s="211"/>
      <c r="AA14" s="211"/>
      <c r="AB14" s="211"/>
      <c r="AF14" s="211"/>
      <c r="AG14" s="211"/>
      <c r="AH14" s="211"/>
      <c r="AI14" s="211"/>
      <c r="AJ14" s="211"/>
      <c r="AK14" s="211"/>
      <c r="AL14" s="211"/>
      <c r="AM14" s="211"/>
      <c r="AN14" s="211"/>
      <c r="AO14" s="211"/>
      <c r="AP14" s="211"/>
      <c r="AQ14" s="211"/>
      <c r="AR14" s="211"/>
      <c r="AU14" s="211"/>
      <c r="AV14" s="211"/>
      <c r="AW14" s="211"/>
      <c r="AX14" s="211"/>
      <c r="AY14" s="211"/>
      <c r="AZ14" s="211"/>
      <c r="BA14" s="211"/>
      <c r="BB14" s="211"/>
      <c r="BC14" s="211"/>
      <c r="BD14" s="211"/>
      <c r="BE14" s="211"/>
      <c r="BF14" s="211"/>
      <c r="BG14" s="211"/>
      <c r="BJ14" s="211"/>
      <c r="BN14" s="211"/>
      <c r="BO14" s="211"/>
      <c r="BP14" s="211"/>
      <c r="BR14" s="211"/>
      <c r="BV14" s="211"/>
      <c r="BW14" s="211"/>
      <c r="BX14" s="211"/>
    </row>
    <row r="15" spans="1:76" ht="24" outlineLevel="1" x14ac:dyDescent="0.25">
      <c r="A15" s="210"/>
      <c r="B15" s="230" t="s">
        <v>317</v>
      </c>
      <c r="C15" s="231" t="s">
        <v>187</v>
      </c>
      <c r="D15" s="232" t="s">
        <v>187</v>
      </c>
      <c r="E15" s="233">
        <v>-0.9</v>
      </c>
      <c r="F15" s="234">
        <v>-0.9</v>
      </c>
      <c r="G15" s="232"/>
      <c r="H15" s="233">
        <v>-0.9</v>
      </c>
      <c r="I15" s="234">
        <v>-0.9</v>
      </c>
      <c r="K15" s="485" t="s">
        <v>389</v>
      </c>
      <c r="L15" s="211"/>
      <c r="M15" s="211"/>
      <c r="N15" s="211"/>
      <c r="O15" s="211"/>
      <c r="P15" s="211"/>
      <c r="Q15" s="211"/>
      <c r="R15" s="211"/>
      <c r="T15" s="211"/>
      <c r="U15" s="211"/>
      <c r="W15" s="211"/>
      <c r="X15" s="211"/>
      <c r="Y15" s="211"/>
      <c r="Z15" s="211"/>
      <c r="AA15" s="211"/>
      <c r="AB15" s="211"/>
      <c r="AF15" s="211"/>
      <c r="AG15" s="211"/>
      <c r="AH15" s="211"/>
      <c r="AI15" s="211"/>
      <c r="AJ15" s="211"/>
      <c r="AK15" s="211"/>
      <c r="AL15" s="211"/>
      <c r="AM15" s="211"/>
      <c r="AN15" s="211"/>
      <c r="AO15" s="211"/>
      <c r="AP15" s="211"/>
      <c r="AQ15" s="211"/>
      <c r="AR15" s="211"/>
      <c r="AU15" s="211"/>
      <c r="AV15" s="211"/>
      <c r="AW15" s="211"/>
      <c r="AX15" s="211"/>
      <c r="AY15" s="211"/>
      <c r="AZ15" s="211"/>
      <c r="BA15" s="211"/>
      <c r="BB15" s="211"/>
      <c r="BC15" s="211"/>
      <c r="BD15" s="211"/>
      <c r="BE15" s="211"/>
      <c r="BF15" s="211"/>
      <c r="BG15" s="211"/>
      <c r="BJ15" s="211"/>
      <c r="BN15" s="211"/>
      <c r="BO15" s="211"/>
      <c r="BP15" s="211"/>
      <c r="BR15" s="211"/>
      <c r="BV15" s="211"/>
      <c r="BW15" s="211"/>
      <c r="BX15" s="211"/>
    </row>
    <row r="16" spans="1:76" x14ac:dyDescent="0.25">
      <c r="A16" s="210"/>
      <c r="B16" s="219" t="s">
        <v>300</v>
      </c>
      <c r="C16" s="220">
        <v>-5.2517599300000004</v>
      </c>
      <c r="D16" s="221">
        <v>-10.3943323984715</v>
      </c>
      <c r="E16" s="235">
        <v>-2.4867069489860003</v>
      </c>
      <c r="F16" s="236">
        <v>-12.8810393474575</v>
      </c>
      <c r="G16" s="221">
        <v>-10.3943323984715</v>
      </c>
      <c r="H16" s="235">
        <v>-7.7384668789860012</v>
      </c>
      <c r="I16" s="236">
        <v>-18.132799277457501</v>
      </c>
      <c r="L16" s="211"/>
      <c r="M16" s="211"/>
      <c r="N16" s="211"/>
      <c r="O16" s="211"/>
      <c r="P16" s="211"/>
      <c r="Q16" s="211"/>
      <c r="R16" s="211"/>
      <c r="T16" s="211"/>
      <c r="U16" s="211"/>
      <c r="W16" s="211"/>
      <c r="X16" s="211"/>
      <c r="Y16" s="211"/>
      <c r="Z16" s="211"/>
      <c r="AA16" s="211"/>
      <c r="AB16" s="211"/>
      <c r="AF16" s="211"/>
      <c r="AG16" s="211"/>
      <c r="AH16" s="211"/>
      <c r="AI16" s="211"/>
      <c r="AJ16" s="211"/>
      <c r="AK16" s="211"/>
      <c r="AL16" s="211"/>
      <c r="AM16" s="211"/>
      <c r="AN16" s="211"/>
      <c r="AO16" s="211"/>
      <c r="AP16" s="211"/>
      <c r="AQ16" s="211"/>
      <c r="AR16" s="211"/>
      <c r="AU16" s="211"/>
      <c r="AV16" s="211"/>
      <c r="AW16" s="211"/>
      <c r="AX16" s="211"/>
      <c r="AY16" s="211"/>
      <c r="AZ16" s="211"/>
      <c r="BA16" s="211"/>
      <c r="BB16" s="211"/>
      <c r="BC16" s="211"/>
      <c r="BD16" s="211"/>
      <c r="BE16" s="211"/>
      <c r="BF16" s="211"/>
      <c r="BG16" s="211"/>
      <c r="BJ16" s="211"/>
      <c r="BN16" s="211"/>
      <c r="BO16" s="211"/>
      <c r="BP16" s="211"/>
      <c r="BR16" s="211"/>
      <c r="BV16" s="211"/>
      <c r="BW16" s="211"/>
      <c r="BX16" s="211"/>
    </row>
    <row r="17" spans="1:79" x14ac:dyDescent="0.25">
      <c r="A17" s="210"/>
      <c r="B17" s="225" t="s">
        <v>5</v>
      </c>
      <c r="C17" s="226">
        <v>-2.0299999999999998</v>
      </c>
      <c r="D17" s="227">
        <v>0.56146761062372663</v>
      </c>
      <c r="E17" s="228">
        <v>5.2114266866755479E-2</v>
      </c>
      <c r="F17" s="229">
        <v>0.6135818774904821</v>
      </c>
      <c r="G17" s="227">
        <v>0.56146761062372663</v>
      </c>
      <c r="H17" s="228">
        <v>-1.9778857331332442</v>
      </c>
      <c r="I17" s="229">
        <v>-1.4164181225095176</v>
      </c>
      <c r="L17" s="211"/>
      <c r="M17" s="211"/>
      <c r="N17" s="211"/>
      <c r="O17" s="211"/>
      <c r="P17" s="211"/>
      <c r="Q17" s="211"/>
      <c r="R17" s="211"/>
      <c r="T17" s="211"/>
      <c r="U17" s="211"/>
      <c r="W17" s="211"/>
      <c r="X17" s="211"/>
      <c r="Y17" s="211"/>
      <c r="Z17" s="211"/>
      <c r="AA17" s="211"/>
      <c r="AB17" s="211"/>
      <c r="AF17" s="211"/>
      <c r="AG17" s="211"/>
      <c r="AH17" s="211"/>
      <c r="AI17" s="211"/>
      <c r="AJ17" s="211"/>
      <c r="AK17" s="211"/>
      <c r="AL17" s="211"/>
      <c r="AM17" s="211"/>
      <c r="AN17" s="211"/>
      <c r="AO17" s="211"/>
      <c r="AP17" s="211"/>
      <c r="AQ17" s="211"/>
      <c r="AR17" s="211"/>
      <c r="AU17" s="211"/>
      <c r="AV17" s="211"/>
      <c r="AW17" s="211"/>
      <c r="AX17" s="211"/>
      <c r="AY17" s="211"/>
      <c r="AZ17" s="211"/>
      <c r="BA17" s="211"/>
      <c r="BB17" s="211"/>
      <c r="BC17" s="211"/>
      <c r="BD17" s="211"/>
      <c r="BE17" s="211"/>
      <c r="BF17" s="211"/>
      <c r="BG17" s="211"/>
      <c r="BJ17" s="211"/>
      <c r="BN17" s="211"/>
      <c r="BO17" s="211"/>
      <c r="BP17" s="211"/>
      <c r="BR17" s="211"/>
      <c r="BV17" s="211"/>
      <c r="BW17" s="211"/>
      <c r="BX17" s="211"/>
    </row>
    <row r="18" spans="1:79" ht="24" outlineLevel="1" x14ac:dyDescent="0.25">
      <c r="A18" s="210"/>
      <c r="B18" s="230" t="s">
        <v>336</v>
      </c>
      <c r="C18" s="231">
        <v>-2.0299999999999998</v>
      </c>
      <c r="D18" s="232" t="s">
        <v>187</v>
      </c>
      <c r="E18" s="233">
        <v>0</v>
      </c>
      <c r="F18" s="234">
        <v>0</v>
      </c>
      <c r="G18" s="232" t="s">
        <v>187</v>
      </c>
      <c r="H18" s="233">
        <v>-2.0299999999999998</v>
      </c>
      <c r="I18" s="234">
        <v>-2.0299999999999998</v>
      </c>
      <c r="K18" s="485" t="s">
        <v>384</v>
      </c>
      <c r="L18" s="211"/>
      <c r="M18" s="211"/>
      <c r="N18" s="211"/>
      <c r="O18" s="211"/>
      <c r="P18" s="211"/>
      <c r="Q18" s="211"/>
      <c r="R18" s="211"/>
      <c r="T18" s="211"/>
      <c r="U18" s="211"/>
      <c r="W18" s="211"/>
      <c r="X18" s="211"/>
      <c r="Y18" s="211"/>
      <c r="Z18" s="211"/>
      <c r="AA18" s="211"/>
      <c r="AB18" s="211"/>
      <c r="AF18" s="211"/>
      <c r="AG18" s="211"/>
      <c r="AH18" s="211"/>
      <c r="AI18" s="211"/>
      <c r="AJ18" s="211"/>
      <c r="AK18" s="211"/>
      <c r="AL18" s="211"/>
      <c r="AM18" s="211"/>
      <c r="AN18" s="211"/>
      <c r="AO18" s="211"/>
      <c r="AP18" s="211"/>
      <c r="AQ18" s="211"/>
      <c r="AR18" s="211"/>
      <c r="AU18" s="211"/>
      <c r="AV18" s="211"/>
      <c r="AW18" s="211"/>
      <c r="AX18" s="211"/>
      <c r="AY18" s="211"/>
      <c r="AZ18" s="211"/>
      <c r="BA18" s="211"/>
      <c r="BB18" s="211"/>
      <c r="BC18" s="211"/>
      <c r="BD18" s="211"/>
      <c r="BE18" s="211"/>
      <c r="BF18" s="211"/>
      <c r="BG18" s="211"/>
      <c r="BJ18" s="211"/>
      <c r="BN18" s="211"/>
      <c r="BO18" s="211"/>
      <c r="BP18" s="211"/>
      <c r="BR18" s="211"/>
      <c r="BV18" s="211"/>
      <c r="BW18" s="211"/>
      <c r="BX18" s="211"/>
    </row>
    <row r="19" spans="1:79" ht="24" outlineLevel="1" x14ac:dyDescent="0.25">
      <c r="A19" s="210"/>
      <c r="B19" s="230" t="s">
        <v>335</v>
      </c>
      <c r="C19" s="231" t="s">
        <v>187</v>
      </c>
      <c r="D19" s="232">
        <v>0.56146761062372663</v>
      </c>
      <c r="E19" s="233">
        <v>5.2114266866755479E-2</v>
      </c>
      <c r="F19" s="234">
        <v>0.6135818774904821</v>
      </c>
      <c r="G19" s="232">
        <v>0.56146761062372663</v>
      </c>
      <c r="H19" s="233">
        <v>5.2114266866755479E-2</v>
      </c>
      <c r="I19" s="234">
        <v>0.6135818774904821</v>
      </c>
      <c r="L19" s="211"/>
      <c r="M19" s="211"/>
      <c r="N19" s="211"/>
      <c r="O19" s="211"/>
      <c r="P19" s="211"/>
      <c r="Q19" s="211"/>
      <c r="R19" s="211"/>
      <c r="T19" s="211"/>
      <c r="U19" s="211"/>
      <c r="W19" s="211"/>
      <c r="X19" s="211"/>
      <c r="Y19" s="211"/>
      <c r="Z19" s="211"/>
      <c r="AA19" s="211"/>
      <c r="AB19" s="211"/>
      <c r="AF19" s="211"/>
      <c r="AG19" s="211"/>
      <c r="AH19" s="211"/>
      <c r="AI19" s="211"/>
      <c r="AJ19" s="211"/>
      <c r="AK19" s="211"/>
      <c r="AL19" s="211"/>
      <c r="AM19" s="211"/>
      <c r="AN19" s="211"/>
      <c r="AO19" s="211"/>
      <c r="AP19" s="211"/>
      <c r="AQ19" s="211"/>
      <c r="AR19" s="211"/>
      <c r="AU19" s="211"/>
      <c r="AV19" s="211"/>
      <c r="AW19" s="211"/>
      <c r="AX19" s="211"/>
      <c r="AY19" s="211"/>
      <c r="AZ19" s="211"/>
      <c r="BA19" s="211"/>
      <c r="BB19" s="211"/>
      <c r="BC19" s="211"/>
      <c r="BD19" s="211"/>
      <c r="BE19" s="211"/>
      <c r="BF19" s="211"/>
      <c r="BG19" s="211"/>
      <c r="BJ19" s="211"/>
      <c r="BN19" s="211"/>
      <c r="BO19" s="211"/>
      <c r="BP19" s="211"/>
      <c r="BR19" s="211"/>
      <c r="BV19" s="211"/>
      <c r="BW19" s="211"/>
      <c r="BX19" s="211"/>
    </row>
    <row r="20" spans="1:79" x14ac:dyDescent="0.25">
      <c r="A20" s="210"/>
      <c r="B20" s="219" t="s">
        <v>122</v>
      </c>
      <c r="C20" s="220">
        <v>-7.2817599299999998</v>
      </c>
      <c r="D20" s="221">
        <v>-9.8328647878477735</v>
      </c>
      <c r="E20" s="235">
        <v>-2.434592682119245</v>
      </c>
      <c r="F20" s="236">
        <v>-12.267457469967018</v>
      </c>
      <c r="G20" s="221">
        <v>-9.8328647878477735</v>
      </c>
      <c r="H20" s="235">
        <v>-9.7163526121192447</v>
      </c>
      <c r="I20" s="236">
        <v>-19.54921739996702</v>
      </c>
      <c r="L20" s="211"/>
      <c r="M20" s="211"/>
      <c r="N20" s="211"/>
      <c r="O20" s="211"/>
      <c r="P20" s="211"/>
      <c r="Q20" s="211"/>
      <c r="R20" s="211"/>
      <c r="T20" s="211"/>
      <c r="U20" s="211"/>
      <c r="W20" s="211"/>
      <c r="X20" s="211"/>
      <c r="Y20" s="211"/>
      <c r="Z20" s="211"/>
      <c r="AA20" s="211"/>
      <c r="AB20" s="211"/>
      <c r="AF20" s="211"/>
      <c r="AG20" s="211"/>
      <c r="AH20" s="211"/>
      <c r="AI20" s="211"/>
      <c r="AJ20" s="211"/>
      <c r="AK20" s="211"/>
      <c r="AL20" s="211"/>
      <c r="AM20" s="211"/>
      <c r="AN20" s="211"/>
      <c r="AO20" s="211"/>
      <c r="AP20" s="211"/>
      <c r="AQ20" s="211"/>
      <c r="AR20" s="211"/>
      <c r="AU20" s="211"/>
      <c r="AV20" s="211"/>
      <c r="AW20" s="211"/>
      <c r="AX20" s="211"/>
      <c r="AY20" s="211"/>
      <c r="AZ20" s="211"/>
      <c r="BA20" s="211"/>
      <c r="BB20" s="211"/>
      <c r="BC20" s="211"/>
      <c r="BD20" s="211"/>
      <c r="BE20" s="211"/>
      <c r="BF20" s="211"/>
      <c r="BG20" s="211"/>
      <c r="BJ20" s="211"/>
      <c r="BN20" s="211"/>
      <c r="BO20" s="211"/>
      <c r="BP20" s="211"/>
      <c r="BR20" s="211"/>
      <c r="BV20" s="211"/>
      <c r="BW20" s="211"/>
      <c r="BX20" s="211"/>
    </row>
    <row r="21" spans="1:79" ht="24" x14ac:dyDescent="0.25">
      <c r="A21" s="210"/>
      <c r="B21" s="225" t="s">
        <v>7</v>
      </c>
      <c r="C21" s="226">
        <v>0</v>
      </c>
      <c r="D21" s="227">
        <v>4.9300000000000006</v>
      </c>
      <c r="E21" s="228">
        <v>0</v>
      </c>
      <c r="F21" s="229">
        <v>4.9300000000000006</v>
      </c>
      <c r="G21" s="227">
        <v>4.9300000000000006</v>
      </c>
      <c r="H21" s="228">
        <v>0</v>
      </c>
      <c r="I21" s="229">
        <v>4.9300000000000006</v>
      </c>
      <c r="L21" s="211"/>
      <c r="M21" s="211"/>
      <c r="N21" s="211"/>
      <c r="O21" s="211"/>
      <c r="P21" s="211"/>
      <c r="Q21" s="211"/>
      <c r="R21" s="211"/>
      <c r="T21" s="211"/>
      <c r="U21" s="211"/>
      <c r="W21" s="211"/>
      <c r="X21" s="211"/>
      <c r="Y21" s="211"/>
      <c r="Z21" s="211"/>
      <c r="AA21" s="211"/>
      <c r="AB21" s="211"/>
      <c r="AF21" s="211"/>
      <c r="AG21" s="211"/>
      <c r="AH21" s="211"/>
      <c r="AI21" s="211"/>
      <c r="AJ21" s="211"/>
      <c r="AK21" s="211"/>
      <c r="AL21" s="211"/>
      <c r="AM21" s="211"/>
      <c r="AN21" s="211"/>
      <c r="AO21" s="211"/>
      <c r="AP21" s="211"/>
      <c r="AQ21" s="211"/>
      <c r="AR21" s="211"/>
      <c r="AU21" s="211"/>
      <c r="AV21" s="211"/>
      <c r="AW21" s="211"/>
      <c r="AX21" s="211"/>
      <c r="AY21" s="211"/>
      <c r="AZ21" s="211"/>
      <c r="BA21" s="211"/>
      <c r="BB21" s="211"/>
      <c r="BC21" s="211"/>
      <c r="BD21" s="211"/>
      <c r="BE21" s="211"/>
      <c r="BF21" s="211"/>
      <c r="BG21" s="211"/>
      <c r="BJ21" s="211"/>
      <c r="BN21" s="211"/>
      <c r="BO21" s="211"/>
      <c r="BP21" s="211"/>
      <c r="BR21" s="211"/>
      <c r="BV21" s="211"/>
      <c r="BW21" s="211"/>
      <c r="BX21" s="211"/>
    </row>
    <row r="22" spans="1:79" ht="24" outlineLevel="1" x14ac:dyDescent="0.25">
      <c r="A22" s="210"/>
      <c r="B22" s="237" t="s">
        <v>306</v>
      </c>
      <c r="C22" s="238">
        <v>0</v>
      </c>
      <c r="D22" s="239">
        <v>4.9300000000000006</v>
      </c>
      <c r="E22" s="240">
        <v>0</v>
      </c>
      <c r="F22" s="234">
        <v>4.9300000000000006</v>
      </c>
      <c r="G22" s="232">
        <v>4.9300000000000006</v>
      </c>
      <c r="H22" s="233">
        <v>0</v>
      </c>
      <c r="I22" s="234">
        <v>4.9300000000000006</v>
      </c>
      <c r="K22" s="485" t="s">
        <v>383</v>
      </c>
      <c r="L22" s="211"/>
      <c r="M22" s="211"/>
      <c r="N22" s="211"/>
      <c r="O22" s="211"/>
      <c r="P22" s="211"/>
      <c r="Q22" s="211"/>
      <c r="R22" s="211"/>
      <c r="T22" s="211"/>
      <c r="U22" s="211"/>
      <c r="W22" s="211"/>
      <c r="X22" s="211"/>
      <c r="Y22" s="211"/>
      <c r="Z22" s="211"/>
      <c r="AA22" s="211"/>
      <c r="AB22" s="211"/>
      <c r="AF22" s="211"/>
      <c r="AG22" s="211"/>
      <c r="AH22" s="211"/>
      <c r="AI22" s="211"/>
      <c r="AJ22" s="211"/>
      <c r="AK22" s="211"/>
      <c r="AL22" s="211"/>
      <c r="AM22" s="211"/>
      <c r="AN22" s="211"/>
      <c r="AO22" s="211"/>
      <c r="AP22" s="211"/>
      <c r="AQ22" s="211"/>
      <c r="AR22" s="211"/>
      <c r="AU22" s="211"/>
      <c r="AV22" s="211"/>
      <c r="AW22" s="211"/>
      <c r="AX22" s="211"/>
      <c r="AY22" s="211"/>
      <c r="AZ22" s="211"/>
      <c r="BA22" s="211"/>
      <c r="BB22" s="211"/>
      <c r="BC22" s="211"/>
      <c r="BD22" s="211"/>
      <c r="BE22" s="211"/>
      <c r="BF22" s="211"/>
      <c r="BG22" s="211"/>
      <c r="BJ22" s="211"/>
      <c r="BN22" s="211"/>
      <c r="BO22" s="211"/>
      <c r="BP22" s="211"/>
      <c r="BR22" s="211"/>
      <c r="BV22" s="211"/>
      <c r="BW22" s="211"/>
      <c r="BX22" s="211"/>
    </row>
    <row r="23" spans="1:79" ht="15.75" thickBot="1" x14ac:dyDescent="0.3">
      <c r="A23" s="210"/>
      <c r="B23" s="241" t="s">
        <v>138</v>
      </c>
      <c r="C23" s="242">
        <v>-7.2817599299999998</v>
      </c>
      <c r="D23" s="243">
        <v>-4.9028647878477729</v>
      </c>
      <c r="E23" s="244">
        <v>-2.434592682119245</v>
      </c>
      <c r="F23" s="245">
        <v>-7.3374574699670179</v>
      </c>
      <c r="G23" s="243">
        <v>-4.9028647878477729</v>
      </c>
      <c r="H23" s="244">
        <v>-9.7163526121192447</v>
      </c>
      <c r="I23" s="245">
        <v>-14.619217399967017</v>
      </c>
      <c r="L23" s="211"/>
      <c r="M23" s="211"/>
      <c r="N23" s="211"/>
      <c r="O23" s="211"/>
      <c r="P23" s="211"/>
      <c r="Q23" s="211"/>
      <c r="R23" s="211"/>
      <c r="T23" s="211"/>
      <c r="U23" s="211"/>
      <c r="W23" s="211"/>
      <c r="X23" s="211"/>
      <c r="Y23" s="211"/>
      <c r="Z23" s="211"/>
      <c r="AA23" s="211"/>
      <c r="AB23" s="211"/>
      <c r="AF23" s="211"/>
      <c r="AG23" s="211"/>
      <c r="AH23" s="211"/>
      <c r="AI23" s="211"/>
      <c r="AJ23" s="211"/>
      <c r="AK23" s="211"/>
      <c r="AL23" s="211"/>
      <c r="AM23" s="211"/>
      <c r="AN23" s="211"/>
      <c r="AO23" s="211"/>
      <c r="AP23" s="211"/>
      <c r="AQ23" s="211"/>
      <c r="AR23" s="211"/>
      <c r="AU23" s="211"/>
      <c r="AV23" s="211"/>
      <c r="AW23" s="211"/>
      <c r="AX23" s="211"/>
      <c r="AY23" s="211"/>
      <c r="AZ23" s="211"/>
      <c r="BA23" s="211"/>
      <c r="BB23" s="211"/>
      <c r="BC23" s="211"/>
      <c r="BD23" s="211"/>
      <c r="BE23" s="211"/>
      <c r="BF23" s="211"/>
      <c r="BG23" s="211"/>
      <c r="BJ23" s="211"/>
      <c r="BN23" s="211"/>
      <c r="BO23" s="211"/>
      <c r="BP23" s="211"/>
      <c r="BR23" s="211"/>
      <c r="BV23" s="211"/>
      <c r="BW23" s="211"/>
      <c r="BX23" s="211"/>
    </row>
    <row r="24" spans="1:79" s="13" customFormat="1" ht="15" customHeight="1" thickBot="1" x14ac:dyDescent="0.3">
      <c r="A24" s="57"/>
      <c r="B24" s="1"/>
      <c r="C24" s="1"/>
      <c r="D24" s="1"/>
      <c r="E24" s="1"/>
      <c r="F24" s="1"/>
      <c r="G24" s="1"/>
      <c r="H24" s="1"/>
      <c r="I24" s="1"/>
      <c r="J24" s="1"/>
      <c r="K24" s="1"/>
      <c r="L24" s="1"/>
      <c r="N24" s="96"/>
      <c r="S24" s="1"/>
      <c r="T24" s="1"/>
      <c r="U24" s="1"/>
      <c r="V24" s="1"/>
      <c r="W24" s="1"/>
      <c r="Y24" s="1"/>
      <c r="Z24" s="1"/>
      <c r="AA24" s="1"/>
      <c r="AB24" s="1"/>
      <c r="AC24" s="1"/>
      <c r="AD24" s="1"/>
      <c r="AE24" s="1"/>
      <c r="AI24" s="1"/>
      <c r="AJ24" s="1"/>
      <c r="AK24" s="1"/>
      <c r="AL24" s="1"/>
      <c r="AM24" s="1"/>
      <c r="AN24" s="1"/>
      <c r="AO24" s="1"/>
      <c r="AP24" s="1"/>
      <c r="AQ24" s="1"/>
      <c r="AR24" s="1"/>
      <c r="AS24" s="1"/>
      <c r="AT24" s="1"/>
      <c r="AU24" s="1"/>
      <c r="AX24" s="1"/>
      <c r="AY24" s="1"/>
      <c r="AZ24" s="1"/>
      <c r="BA24" s="1"/>
      <c r="BB24" s="1"/>
      <c r="BC24" s="1"/>
      <c r="BD24" s="1"/>
      <c r="BE24" s="1"/>
      <c r="BF24" s="1"/>
      <c r="BG24" s="1"/>
      <c r="BH24" s="1"/>
      <c r="BI24" s="1"/>
      <c r="BJ24" s="1"/>
      <c r="BM24" s="1"/>
      <c r="BQ24" s="1"/>
      <c r="BR24" s="1"/>
      <c r="BS24" s="1"/>
      <c r="BU24" s="1"/>
      <c r="BY24" s="1"/>
      <c r="BZ24" s="1"/>
      <c r="CA24" s="1"/>
    </row>
    <row r="25" spans="1:79" s="13" customFormat="1" ht="15" customHeight="1" x14ac:dyDescent="0.25">
      <c r="A25" s="57"/>
      <c r="B25" s="506" t="s">
        <v>337</v>
      </c>
      <c r="C25" s="508" t="s">
        <v>182</v>
      </c>
      <c r="D25" s="509"/>
      <c r="E25" s="510"/>
      <c r="F25" s="246" t="s">
        <v>207</v>
      </c>
      <c r="G25" s="508" t="s">
        <v>213</v>
      </c>
      <c r="H25" s="509"/>
      <c r="I25" s="510"/>
      <c r="J25" s="511">
        <v>2017</v>
      </c>
      <c r="K25" s="512"/>
      <c r="L25" s="513"/>
      <c r="N25" s="96"/>
      <c r="T25" s="1"/>
      <c r="U25" s="1"/>
      <c r="V25" s="1"/>
      <c r="W25" s="1"/>
      <c r="X25" s="1"/>
      <c r="Y25" s="1"/>
      <c r="Z25" s="1"/>
      <c r="AA25" s="1"/>
      <c r="AB25" s="1"/>
      <c r="AF25" s="1"/>
      <c r="AG25" s="1"/>
      <c r="AH25" s="1"/>
      <c r="AI25" s="1"/>
      <c r="AJ25" s="1"/>
      <c r="AK25" s="1"/>
      <c r="AL25" s="1"/>
      <c r="AM25" s="1"/>
      <c r="AN25" s="1"/>
      <c r="AO25" s="1"/>
      <c r="AP25" s="1"/>
      <c r="AQ25" s="1"/>
      <c r="AR25" s="1"/>
      <c r="AU25" s="1"/>
      <c r="AV25" s="1"/>
      <c r="AW25" s="1"/>
      <c r="AX25" s="1"/>
      <c r="AY25" s="1"/>
      <c r="AZ25" s="1"/>
      <c r="BA25" s="1"/>
      <c r="BB25" s="1"/>
      <c r="BC25" s="1"/>
      <c r="BD25" s="1"/>
      <c r="BE25" s="1"/>
      <c r="BF25" s="1"/>
      <c r="BG25" s="1"/>
      <c r="BJ25" s="1"/>
      <c r="BN25" s="1"/>
      <c r="BO25" s="1"/>
      <c r="BP25" s="1"/>
      <c r="BR25" s="1"/>
      <c r="BV25" s="1"/>
      <c r="BW25" s="1"/>
      <c r="BX25" s="1"/>
    </row>
    <row r="26" spans="1:79" s="13" customFormat="1" x14ac:dyDescent="0.25">
      <c r="A26" s="57"/>
      <c r="B26" s="507"/>
      <c r="C26" s="247" t="s">
        <v>290</v>
      </c>
      <c r="D26" s="248" t="s">
        <v>291</v>
      </c>
      <c r="E26" s="249" t="s">
        <v>292</v>
      </c>
      <c r="F26" s="248" t="s">
        <v>291</v>
      </c>
      <c r="G26" s="247" t="s">
        <v>290</v>
      </c>
      <c r="H26" s="248" t="s">
        <v>291</v>
      </c>
      <c r="I26" s="249" t="s">
        <v>292</v>
      </c>
      <c r="J26" s="247" t="s">
        <v>290</v>
      </c>
      <c r="K26" s="248" t="s">
        <v>291</v>
      </c>
      <c r="L26" s="249" t="s">
        <v>292</v>
      </c>
      <c r="N26" s="480" t="s">
        <v>353</v>
      </c>
      <c r="T26" s="1"/>
      <c r="U26" s="1"/>
      <c r="V26" s="1"/>
      <c r="W26" s="1"/>
      <c r="X26" s="1"/>
      <c r="Y26" s="1"/>
      <c r="Z26" s="1"/>
      <c r="AA26" s="1"/>
      <c r="AB26" s="1"/>
      <c r="AF26" s="1"/>
      <c r="AG26" s="1"/>
      <c r="AH26" s="1"/>
      <c r="AI26" s="1"/>
      <c r="AJ26" s="1"/>
      <c r="AK26" s="1"/>
      <c r="AL26" s="1"/>
      <c r="AM26" s="1"/>
      <c r="AN26" s="1"/>
      <c r="AO26" s="1"/>
      <c r="AP26" s="1"/>
      <c r="AQ26" s="1"/>
      <c r="AR26" s="1"/>
      <c r="AU26" s="1"/>
      <c r="AV26" s="1"/>
      <c r="AW26" s="1"/>
      <c r="AX26" s="1"/>
      <c r="AY26" s="1"/>
      <c r="AZ26" s="1"/>
      <c r="BA26" s="1"/>
      <c r="BB26" s="1"/>
      <c r="BC26" s="1"/>
      <c r="BD26" s="1"/>
      <c r="BE26" s="1"/>
      <c r="BF26" s="1"/>
      <c r="BG26" s="1"/>
      <c r="BJ26" s="1"/>
      <c r="BN26" s="1"/>
      <c r="BO26" s="1"/>
      <c r="BP26" s="1"/>
      <c r="BR26" s="1"/>
      <c r="BV26" s="1"/>
      <c r="BW26" s="1"/>
      <c r="BX26" s="1"/>
    </row>
    <row r="27" spans="1:79" s="13" customFormat="1" x14ac:dyDescent="0.25">
      <c r="A27" s="57"/>
      <c r="B27" s="250" t="s">
        <v>12</v>
      </c>
      <c r="C27" s="227">
        <v>0</v>
      </c>
      <c r="D27" s="47">
        <v>0</v>
      </c>
      <c r="E27" s="251">
        <v>0</v>
      </c>
      <c r="F27" s="47">
        <v>0</v>
      </c>
      <c r="G27" s="227" t="s">
        <v>187</v>
      </c>
      <c r="H27" s="252" t="s">
        <v>187</v>
      </c>
      <c r="I27" s="229">
        <v>0</v>
      </c>
      <c r="J27" s="227">
        <v>0</v>
      </c>
      <c r="K27" s="252">
        <v>0</v>
      </c>
      <c r="L27" s="229">
        <v>0</v>
      </c>
      <c r="N27" s="96"/>
      <c r="T27" s="1"/>
      <c r="U27" s="1"/>
      <c r="V27" s="1"/>
      <c r="W27" s="1"/>
      <c r="X27" s="1"/>
      <c r="Y27" s="1"/>
      <c r="Z27" s="1"/>
      <c r="AA27" s="1"/>
      <c r="AB27" s="1"/>
      <c r="AF27" s="1"/>
      <c r="AG27" s="1"/>
      <c r="AH27" s="1"/>
      <c r="AI27" s="1"/>
      <c r="AJ27" s="1"/>
      <c r="AK27" s="1"/>
      <c r="AL27" s="1"/>
      <c r="AM27" s="1"/>
      <c r="AN27" s="1"/>
      <c r="AO27" s="1"/>
      <c r="AP27" s="1"/>
      <c r="AQ27" s="1"/>
      <c r="AR27" s="1"/>
      <c r="AU27" s="1"/>
      <c r="AV27" s="1"/>
      <c r="AW27" s="1"/>
      <c r="AX27" s="1"/>
      <c r="AY27" s="1"/>
      <c r="AZ27" s="1"/>
      <c r="BA27" s="1"/>
      <c r="BB27" s="1"/>
      <c r="BC27" s="1"/>
      <c r="BD27" s="1"/>
      <c r="BE27" s="1"/>
      <c r="BF27" s="1"/>
      <c r="BG27" s="1"/>
      <c r="BJ27" s="1"/>
      <c r="BN27" s="1"/>
      <c r="BO27" s="1"/>
      <c r="BP27" s="1"/>
      <c r="BR27" s="1"/>
      <c r="BV27" s="1"/>
      <c r="BW27" s="1"/>
      <c r="BX27" s="1"/>
    </row>
    <row r="28" spans="1:79" s="13" customFormat="1" x14ac:dyDescent="0.25">
      <c r="A28" s="57"/>
      <c r="B28" s="250" t="s">
        <v>130</v>
      </c>
      <c r="C28" s="221">
        <v>0</v>
      </c>
      <c r="D28" s="47">
        <v>9.8470333800000009</v>
      </c>
      <c r="E28" s="253">
        <v>9.8470333800000009</v>
      </c>
      <c r="F28" s="47">
        <v>0</v>
      </c>
      <c r="G28" s="227" t="s">
        <v>187</v>
      </c>
      <c r="H28" s="252" t="s">
        <v>187</v>
      </c>
      <c r="I28" s="229">
        <v>0</v>
      </c>
      <c r="J28" s="227">
        <v>0</v>
      </c>
      <c r="K28" s="252">
        <v>9.8470333800000009</v>
      </c>
      <c r="L28" s="229">
        <v>9.8470333800000009</v>
      </c>
      <c r="N28" s="96"/>
      <c r="T28" s="1"/>
      <c r="U28" s="1"/>
      <c r="V28" s="1"/>
      <c r="W28" s="1"/>
      <c r="X28" s="1"/>
      <c r="Y28" s="1"/>
      <c r="Z28" s="1"/>
      <c r="AA28" s="1"/>
      <c r="AB28" s="1"/>
      <c r="AF28" s="1"/>
      <c r="AG28" s="1"/>
      <c r="AH28" s="1"/>
      <c r="AI28" s="1"/>
      <c r="AJ28" s="1"/>
      <c r="AK28" s="1"/>
      <c r="AL28" s="1"/>
      <c r="AM28" s="1"/>
      <c r="AN28" s="1"/>
      <c r="AO28" s="1"/>
      <c r="AP28" s="1"/>
      <c r="AQ28" s="1"/>
      <c r="AR28" s="1"/>
      <c r="AU28" s="1"/>
      <c r="AV28" s="1"/>
      <c r="AW28" s="1"/>
      <c r="AX28" s="1"/>
      <c r="AY28" s="1"/>
      <c r="AZ28" s="1"/>
      <c r="BA28" s="1"/>
      <c r="BB28" s="1"/>
      <c r="BC28" s="1"/>
      <c r="BD28" s="1"/>
      <c r="BE28" s="1"/>
      <c r="BF28" s="1"/>
      <c r="BG28" s="1"/>
      <c r="BJ28" s="1"/>
      <c r="BN28" s="1"/>
      <c r="BO28" s="1"/>
      <c r="BP28" s="1"/>
      <c r="BR28" s="1"/>
      <c r="BV28" s="1"/>
      <c r="BW28" s="1"/>
      <c r="BX28" s="1"/>
    </row>
    <row r="29" spans="1:79" s="13" customFormat="1" outlineLevel="1" x14ac:dyDescent="0.25">
      <c r="A29" s="57"/>
      <c r="B29" s="230" t="s">
        <v>293</v>
      </c>
      <c r="C29" s="232">
        <v>0</v>
      </c>
      <c r="D29" s="254">
        <v>9.8470333800000009</v>
      </c>
      <c r="E29" s="255">
        <v>9.8470333800000009</v>
      </c>
      <c r="F29" s="254">
        <v>0</v>
      </c>
      <c r="G29" s="232" t="s">
        <v>187</v>
      </c>
      <c r="H29" s="256" t="s">
        <v>187</v>
      </c>
      <c r="I29" s="234">
        <v>0</v>
      </c>
      <c r="J29" s="232">
        <v>0</v>
      </c>
      <c r="K29" s="256">
        <v>9.8470333800000009</v>
      </c>
      <c r="L29" s="234">
        <v>9.8470333800000009</v>
      </c>
      <c r="N29" s="485" t="s">
        <v>340</v>
      </c>
      <c r="T29" s="1"/>
      <c r="U29" s="1"/>
      <c r="V29" s="1"/>
      <c r="W29" s="1"/>
      <c r="X29" s="1"/>
      <c r="Y29" s="1"/>
      <c r="Z29" s="1"/>
      <c r="AA29" s="1"/>
      <c r="AB29" s="1"/>
      <c r="AF29" s="1"/>
      <c r="AG29" s="1"/>
      <c r="AH29" s="1"/>
      <c r="AI29" s="1"/>
      <c r="AJ29" s="1"/>
      <c r="AK29" s="1"/>
      <c r="AL29" s="1"/>
      <c r="AM29" s="1"/>
      <c r="AN29" s="1"/>
      <c r="AO29" s="1"/>
      <c r="AP29" s="1"/>
      <c r="AQ29" s="1"/>
      <c r="AR29" s="1"/>
      <c r="AU29" s="1"/>
      <c r="AV29" s="1"/>
      <c r="AW29" s="1"/>
      <c r="AX29" s="1"/>
      <c r="AY29" s="1"/>
      <c r="AZ29" s="1"/>
      <c r="BA29" s="1"/>
      <c r="BB29" s="1"/>
      <c r="BC29" s="1"/>
      <c r="BD29" s="1"/>
      <c r="BE29" s="1"/>
      <c r="BF29" s="1"/>
      <c r="BG29" s="1"/>
      <c r="BJ29" s="1"/>
      <c r="BN29" s="1"/>
      <c r="BO29" s="1"/>
      <c r="BP29" s="1"/>
      <c r="BR29" s="1"/>
      <c r="BV29" s="1"/>
      <c r="BW29" s="1"/>
      <c r="BX29" s="1"/>
    </row>
    <row r="30" spans="1:79" s="13" customFormat="1" x14ac:dyDescent="0.25">
      <c r="A30" s="57"/>
      <c r="B30" s="257" t="s">
        <v>9</v>
      </c>
      <c r="C30" s="221">
        <v>0</v>
      </c>
      <c r="D30" s="115">
        <v>9.8470333800000009</v>
      </c>
      <c r="E30" s="236">
        <v>9.8470333800000009</v>
      </c>
      <c r="F30" s="115">
        <v>0</v>
      </c>
      <c r="G30" s="221" t="s">
        <v>187</v>
      </c>
      <c r="H30" s="258" t="s">
        <v>187</v>
      </c>
      <c r="I30" s="223">
        <v>0</v>
      </c>
      <c r="J30" s="221">
        <v>0</v>
      </c>
      <c r="K30" s="258">
        <v>9.8470333800000009</v>
      </c>
      <c r="L30" s="223">
        <v>9.8470333800000009</v>
      </c>
      <c r="N30" s="486"/>
      <c r="T30" s="1"/>
      <c r="U30" s="1"/>
      <c r="V30" s="1"/>
      <c r="W30" s="1"/>
      <c r="X30" s="1"/>
      <c r="Y30" s="1"/>
      <c r="Z30" s="1"/>
      <c r="AA30" s="1"/>
      <c r="AB30" s="1"/>
      <c r="AF30" s="1"/>
      <c r="AG30" s="1"/>
      <c r="AH30" s="1"/>
      <c r="AI30" s="1"/>
      <c r="AJ30" s="1"/>
      <c r="AK30" s="1"/>
      <c r="AL30" s="1"/>
      <c r="AM30" s="1"/>
      <c r="AN30" s="1"/>
      <c r="AO30" s="1"/>
      <c r="AP30" s="1"/>
      <c r="AQ30" s="1"/>
      <c r="AR30" s="1"/>
      <c r="AU30" s="1"/>
      <c r="AV30" s="1"/>
      <c r="AW30" s="1"/>
      <c r="AX30" s="1"/>
      <c r="AY30" s="1"/>
      <c r="AZ30" s="1"/>
      <c r="BA30" s="1"/>
      <c r="BB30" s="1"/>
      <c r="BC30" s="1"/>
      <c r="BD30" s="1"/>
      <c r="BE30" s="1"/>
      <c r="BF30" s="1"/>
      <c r="BG30" s="1"/>
      <c r="BJ30" s="1"/>
      <c r="BN30" s="1"/>
      <c r="BO30" s="1"/>
      <c r="BP30" s="1"/>
      <c r="BR30" s="1"/>
      <c r="BV30" s="1"/>
      <c r="BW30" s="1"/>
      <c r="BX30" s="1"/>
    </row>
    <row r="31" spans="1:79" s="13" customFormat="1" x14ac:dyDescent="0.25">
      <c r="A31" s="57"/>
      <c r="B31" s="250" t="s">
        <v>121</v>
      </c>
      <c r="C31" s="227">
        <v>0</v>
      </c>
      <c r="D31" s="47">
        <v>0</v>
      </c>
      <c r="E31" s="253">
        <v>0</v>
      </c>
      <c r="F31" s="47">
        <v>0</v>
      </c>
      <c r="G31" s="227">
        <v>24.082774269999952</v>
      </c>
      <c r="H31" s="252">
        <v>5.1476303399999965</v>
      </c>
      <c r="I31" s="229">
        <v>29.230404609999947</v>
      </c>
      <c r="J31" s="227">
        <v>24.082774269999952</v>
      </c>
      <c r="K31" s="252">
        <v>5.1476303399999965</v>
      </c>
      <c r="L31" s="229">
        <v>29.230404609999947</v>
      </c>
      <c r="N31" s="487"/>
      <c r="T31" s="1"/>
      <c r="U31" s="1"/>
      <c r="V31" s="1"/>
      <c r="W31" s="1"/>
      <c r="X31" s="1"/>
      <c r="Y31" s="1"/>
      <c r="Z31" s="1"/>
      <c r="AA31" s="1"/>
      <c r="AB31" s="1"/>
      <c r="AF31" s="1"/>
      <c r="AG31" s="1"/>
      <c r="AH31" s="1"/>
      <c r="AI31" s="1"/>
      <c r="AJ31" s="1"/>
      <c r="AK31" s="1"/>
      <c r="AL31" s="1"/>
      <c r="AM31" s="1"/>
      <c r="AN31" s="1"/>
      <c r="AO31" s="1"/>
      <c r="AP31" s="1"/>
      <c r="AQ31" s="1"/>
      <c r="AR31" s="1"/>
      <c r="AU31" s="1"/>
      <c r="AV31" s="1"/>
      <c r="AW31" s="1"/>
      <c r="AX31" s="1"/>
      <c r="AY31" s="1"/>
      <c r="AZ31" s="1"/>
      <c r="BA31" s="1"/>
      <c r="BB31" s="1"/>
      <c r="BC31" s="1"/>
      <c r="BD31" s="1"/>
      <c r="BE31" s="1"/>
      <c r="BF31" s="1"/>
      <c r="BG31" s="1"/>
      <c r="BJ31" s="1"/>
      <c r="BN31" s="1"/>
      <c r="BO31" s="1"/>
      <c r="BP31" s="1"/>
      <c r="BR31" s="1"/>
      <c r="BV31" s="1"/>
      <c r="BW31" s="1"/>
      <c r="BX31" s="1"/>
    </row>
    <row r="32" spans="1:79" s="13" customFormat="1" outlineLevel="1" x14ac:dyDescent="0.25">
      <c r="A32" s="57"/>
      <c r="B32" s="230" t="s">
        <v>294</v>
      </c>
      <c r="C32" s="232">
        <v>0</v>
      </c>
      <c r="D32" s="254">
        <v>0</v>
      </c>
      <c r="E32" s="255">
        <v>0</v>
      </c>
      <c r="F32" s="254">
        <v>0</v>
      </c>
      <c r="G32" s="232">
        <v>24.082774269999952</v>
      </c>
      <c r="H32" s="256">
        <v>5.1476303399999965</v>
      </c>
      <c r="I32" s="234">
        <v>29.230404609999947</v>
      </c>
      <c r="J32" s="232">
        <v>24.082774269999952</v>
      </c>
      <c r="K32" s="256">
        <v>5.1476303399999965</v>
      </c>
      <c r="L32" s="234">
        <v>29.230404609999947</v>
      </c>
      <c r="N32" s="485" t="s">
        <v>339</v>
      </c>
      <c r="T32" s="1"/>
      <c r="U32" s="1"/>
      <c r="V32" s="1"/>
      <c r="W32" s="1"/>
      <c r="X32" s="1"/>
      <c r="Y32" s="1"/>
      <c r="Z32" s="1"/>
      <c r="AA32" s="1"/>
      <c r="AB32" s="1"/>
      <c r="AF32" s="1"/>
      <c r="AG32" s="1"/>
      <c r="AH32" s="1"/>
      <c r="AI32" s="1"/>
      <c r="AJ32" s="1"/>
      <c r="AK32" s="1"/>
      <c r="AL32" s="1"/>
      <c r="AM32" s="1"/>
      <c r="AN32" s="1"/>
      <c r="AO32" s="1"/>
      <c r="AP32" s="1"/>
      <c r="AQ32" s="1"/>
      <c r="AR32" s="1"/>
      <c r="AU32" s="1"/>
      <c r="AV32" s="1"/>
      <c r="AW32" s="1"/>
      <c r="AX32" s="1"/>
      <c r="AY32" s="1"/>
      <c r="AZ32" s="1"/>
      <c r="BA32" s="1"/>
      <c r="BB32" s="1"/>
      <c r="BC32" s="1"/>
      <c r="BD32" s="1"/>
      <c r="BE32" s="1"/>
      <c r="BF32" s="1"/>
      <c r="BG32" s="1"/>
      <c r="BJ32" s="1"/>
      <c r="BN32" s="1"/>
      <c r="BO32" s="1"/>
      <c r="BP32" s="1"/>
      <c r="BR32" s="1"/>
      <c r="BV32" s="1"/>
      <c r="BW32" s="1"/>
      <c r="BX32" s="1"/>
    </row>
    <row r="33" spans="1:76" s="13" customFormat="1" x14ac:dyDescent="0.25">
      <c r="A33" s="57"/>
      <c r="B33" s="219" t="s">
        <v>2</v>
      </c>
      <c r="C33" s="221">
        <v>0</v>
      </c>
      <c r="D33" s="115">
        <v>9.8470333800000009</v>
      </c>
      <c r="E33" s="236">
        <v>9.8470333800000009</v>
      </c>
      <c r="F33" s="115">
        <v>0</v>
      </c>
      <c r="G33" s="221">
        <v>24.082774269999952</v>
      </c>
      <c r="H33" s="258">
        <v>5.1476303399999965</v>
      </c>
      <c r="I33" s="223">
        <v>29.230404609999947</v>
      </c>
      <c r="J33" s="221">
        <v>24.082774269999952</v>
      </c>
      <c r="K33" s="258">
        <v>14.994663719999998</v>
      </c>
      <c r="L33" s="223">
        <v>39.07743798999995</v>
      </c>
      <c r="N33" s="487"/>
      <c r="T33" s="1"/>
      <c r="U33" s="1"/>
      <c r="V33" s="1"/>
      <c r="W33" s="1"/>
      <c r="X33" s="1"/>
      <c r="Y33" s="1"/>
      <c r="Z33" s="1"/>
      <c r="AA33" s="1"/>
      <c r="AB33" s="1"/>
      <c r="AF33" s="1"/>
      <c r="AG33" s="1"/>
      <c r="AH33" s="1"/>
      <c r="AI33" s="1"/>
      <c r="AJ33" s="1"/>
      <c r="AK33" s="1"/>
      <c r="AL33" s="1"/>
      <c r="AM33" s="1"/>
      <c r="AN33" s="1"/>
      <c r="AO33" s="1"/>
      <c r="AP33" s="1"/>
      <c r="AQ33" s="1"/>
      <c r="AR33" s="1"/>
      <c r="AU33" s="1"/>
      <c r="AV33" s="1"/>
      <c r="AW33" s="1"/>
      <c r="AX33" s="1"/>
      <c r="AY33" s="1"/>
      <c r="AZ33" s="1"/>
      <c r="BA33" s="1"/>
      <c r="BB33" s="1"/>
      <c r="BC33" s="1"/>
      <c r="BD33" s="1"/>
      <c r="BE33" s="1"/>
      <c r="BF33" s="1"/>
      <c r="BG33" s="1"/>
      <c r="BJ33" s="1"/>
      <c r="BN33" s="1"/>
      <c r="BO33" s="1"/>
      <c r="BP33" s="1"/>
      <c r="BR33" s="1"/>
      <c r="BV33" s="1"/>
      <c r="BW33" s="1"/>
      <c r="BX33" s="1"/>
    </row>
    <row r="34" spans="1:76" s="13" customFormat="1" ht="24" x14ac:dyDescent="0.25">
      <c r="A34" s="57"/>
      <c r="B34" s="250" t="s">
        <v>3</v>
      </c>
      <c r="C34" s="227">
        <v>0</v>
      </c>
      <c r="D34" s="47">
        <v>0</v>
      </c>
      <c r="E34" s="253">
        <v>0</v>
      </c>
      <c r="F34" s="47">
        <v>-5.7</v>
      </c>
      <c r="G34" s="227">
        <v>0</v>
      </c>
      <c r="H34" s="252">
        <v>-5.7318000800000002</v>
      </c>
      <c r="I34" s="229">
        <v>-5.7318000800000002</v>
      </c>
      <c r="J34" s="227">
        <v>0</v>
      </c>
      <c r="K34" s="252">
        <v>-11.43180008</v>
      </c>
      <c r="L34" s="229">
        <v>-11.43180008</v>
      </c>
      <c r="N34" s="487"/>
      <c r="T34" s="1"/>
      <c r="U34" s="1"/>
      <c r="V34" s="1"/>
      <c r="W34" s="1"/>
      <c r="X34" s="1"/>
      <c r="Y34" s="1"/>
      <c r="Z34" s="1"/>
      <c r="AA34" s="1"/>
      <c r="AB34" s="1"/>
      <c r="AF34" s="1"/>
      <c r="AG34" s="1"/>
      <c r="AH34" s="1"/>
      <c r="AI34" s="1"/>
      <c r="AJ34" s="1"/>
      <c r="AK34" s="1"/>
      <c r="AL34" s="1"/>
      <c r="AM34" s="1"/>
      <c r="AN34" s="1"/>
      <c r="AO34" s="1"/>
      <c r="AP34" s="1"/>
      <c r="AQ34" s="1"/>
      <c r="AR34" s="1"/>
      <c r="AU34" s="1"/>
      <c r="AV34" s="1"/>
      <c r="AW34" s="1"/>
      <c r="AX34" s="1"/>
      <c r="AY34" s="1"/>
      <c r="AZ34" s="1"/>
      <c r="BA34" s="1"/>
      <c r="BB34" s="1"/>
      <c r="BC34" s="1"/>
      <c r="BD34" s="1"/>
      <c r="BE34" s="1"/>
      <c r="BF34" s="1"/>
      <c r="BG34" s="1"/>
      <c r="BJ34" s="1"/>
      <c r="BN34" s="1"/>
      <c r="BO34" s="1"/>
      <c r="BP34" s="1"/>
      <c r="BR34" s="1"/>
      <c r="BV34" s="1"/>
      <c r="BW34" s="1"/>
      <c r="BX34" s="1"/>
    </row>
    <row r="35" spans="1:76" s="13" customFormat="1" outlineLevel="1" x14ac:dyDescent="0.25">
      <c r="A35" s="57"/>
      <c r="B35" s="230" t="s">
        <v>295</v>
      </c>
      <c r="C35" s="232">
        <v>0</v>
      </c>
      <c r="D35" s="254">
        <v>0</v>
      </c>
      <c r="E35" s="255">
        <v>0</v>
      </c>
      <c r="F35" s="254">
        <v>-5.7</v>
      </c>
      <c r="G35" s="232" t="s">
        <v>187</v>
      </c>
      <c r="H35" s="256">
        <v>-5.7318000800000002</v>
      </c>
      <c r="I35" s="234">
        <v>-5.7318000800000002</v>
      </c>
      <c r="J35" s="232">
        <v>0</v>
      </c>
      <c r="K35" s="256">
        <v>-11.43180008</v>
      </c>
      <c r="L35" s="234">
        <v>-11.43180008</v>
      </c>
      <c r="N35" s="485" t="s">
        <v>341</v>
      </c>
      <c r="T35" s="1"/>
      <c r="U35" s="1"/>
      <c r="V35" s="1"/>
      <c r="W35" s="1"/>
      <c r="X35" s="1"/>
      <c r="Y35" s="1"/>
      <c r="Z35" s="1"/>
      <c r="AA35" s="1"/>
      <c r="AB35" s="1"/>
      <c r="AF35" s="1"/>
      <c r="AG35" s="1"/>
      <c r="AH35" s="1"/>
      <c r="AI35" s="1"/>
      <c r="AJ35" s="1"/>
      <c r="AK35" s="1"/>
      <c r="AL35" s="1"/>
      <c r="AM35" s="1"/>
      <c r="AN35" s="1"/>
      <c r="AO35" s="1"/>
      <c r="AP35" s="1"/>
      <c r="AQ35" s="1"/>
      <c r="AR35" s="1"/>
      <c r="AU35" s="1"/>
      <c r="AV35" s="1"/>
      <c r="AW35" s="1"/>
      <c r="AX35" s="1"/>
      <c r="AY35" s="1"/>
      <c r="AZ35" s="1"/>
      <c r="BA35" s="1"/>
      <c r="BB35" s="1"/>
      <c r="BC35" s="1"/>
      <c r="BD35" s="1"/>
      <c r="BE35" s="1"/>
      <c r="BF35" s="1"/>
      <c r="BG35" s="1"/>
      <c r="BJ35" s="1"/>
      <c r="BN35" s="1"/>
      <c r="BO35" s="1"/>
      <c r="BP35" s="1"/>
      <c r="BR35" s="1"/>
      <c r="BV35" s="1"/>
      <c r="BW35" s="1"/>
      <c r="BX35" s="1"/>
    </row>
    <row r="36" spans="1:76" s="13" customFormat="1" ht="24" x14ac:dyDescent="0.25">
      <c r="A36" s="57"/>
      <c r="B36" s="250" t="s">
        <v>118</v>
      </c>
      <c r="C36" s="227">
        <v>-16.364999999999998</v>
      </c>
      <c r="D36" s="47">
        <v>-1.7669999999999999</v>
      </c>
      <c r="E36" s="253">
        <v>-18.131999999999998</v>
      </c>
      <c r="F36" s="47">
        <v>0</v>
      </c>
      <c r="G36" s="227">
        <v>-4.9671447199999994</v>
      </c>
      <c r="H36" s="252">
        <v>-1.6771869000000004</v>
      </c>
      <c r="I36" s="229">
        <v>-6.64433162</v>
      </c>
      <c r="J36" s="227">
        <v>-21.332144719999999</v>
      </c>
      <c r="K36" s="252">
        <v>-3.4441869000000001</v>
      </c>
      <c r="L36" s="229">
        <v>-24.776331620000001</v>
      </c>
      <c r="N36" s="487"/>
      <c r="T36" s="1"/>
      <c r="U36" s="1"/>
      <c r="V36" s="1"/>
      <c r="W36" s="1"/>
      <c r="X36" s="1"/>
      <c r="Y36" s="1"/>
      <c r="Z36" s="1"/>
      <c r="AA36" s="1"/>
      <c r="AB36" s="1"/>
      <c r="AF36" s="1"/>
      <c r="AG36" s="1"/>
      <c r="AH36" s="1"/>
      <c r="AI36" s="1"/>
      <c r="AJ36" s="1"/>
      <c r="AK36" s="1"/>
      <c r="AL36" s="1"/>
      <c r="AM36" s="1"/>
      <c r="AN36" s="1"/>
      <c r="AO36" s="1"/>
      <c r="AP36" s="1"/>
      <c r="AQ36" s="1"/>
      <c r="AR36" s="1"/>
      <c r="AU36" s="1"/>
      <c r="AV36" s="1"/>
      <c r="AW36" s="1"/>
      <c r="AX36" s="1"/>
      <c r="AY36" s="1"/>
      <c r="AZ36" s="1"/>
      <c r="BA36" s="1"/>
      <c r="BB36" s="1"/>
      <c r="BC36" s="1"/>
      <c r="BD36" s="1"/>
      <c r="BE36" s="1"/>
      <c r="BF36" s="1"/>
      <c r="BG36" s="1"/>
      <c r="BJ36" s="1"/>
      <c r="BN36" s="1"/>
      <c r="BO36" s="1"/>
      <c r="BP36" s="1"/>
      <c r="BR36" s="1"/>
      <c r="BV36" s="1"/>
      <c r="BW36" s="1"/>
      <c r="BX36" s="1"/>
    </row>
    <row r="37" spans="1:76" s="13" customFormat="1" outlineLevel="1" x14ac:dyDescent="0.25">
      <c r="A37" s="57"/>
      <c r="B37" s="230" t="s">
        <v>296</v>
      </c>
      <c r="C37" s="232">
        <v>0</v>
      </c>
      <c r="D37" s="254">
        <v>-1.7669999999999999</v>
      </c>
      <c r="E37" s="255">
        <v>-1.7669999999999999</v>
      </c>
      <c r="F37" s="254">
        <v>0</v>
      </c>
      <c r="G37" s="232" t="s">
        <v>187</v>
      </c>
      <c r="H37" s="256" t="s">
        <v>187</v>
      </c>
      <c r="I37" s="234">
        <v>0</v>
      </c>
      <c r="J37" s="232">
        <v>0</v>
      </c>
      <c r="K37" s="256">
        <v>-1.7669999999999999</v>
      </c>
      <c r="L37" s="234">
        <v>-1.7669999999999999</v>
      </c>
      <c r="N37" s="485" t="s">
        <v>342</v>
      </c>
      <c r="T37" s="1"/>
      <c r="U37" s="1"/>
      <c r="V37" s="1"/>
      <c r="W37" s="1"/>
      <c r="X37" s="1"/>
      <c r="Y37" s="1"/>
      <c r="Z37" s="1"/>
      <c r="AA37" s="1"/>
      <c r="AB37" s="1"/>
      <c r="AF37" s="1"/>
      <c r="AG37" s="1"/>
      <c r="AH37" s="1"/>
      <c r="AI37" s="1"/>
      <c r="AJ37" s="1"/>
      <c r="AK37" s="1"/>
      <c r="AL37" s="1"/>
      <c r="AM37" s="1"/>
      <c r="AN37" s="1"/>
      <c r="AO37" s="1"/>
      <c r="AP37" s="1"/>
      <c r="AQ37" s="1"/>
      <c r="AR37" s="1"/>
      <c r="AU37" s="1"/>
      <c r="AV37" s="1"/>
      <c r="AW37" s="1"/>
      <c r="AX37" s="1"/>
      <c r="AY37" s="1"/>
      <c r="AZ37" s="1"/>
      <c r="BA37" s="1"/>
      <c r="BB37" s="1"/>
      <c r="BC37" s="1"/>
      <c r="BD37" s="1"/>
      <c r="BE37" s="1"/>
      <c r="BF37" s="1"/>
      <c r="BG37" s="1"/>
      <c r="BJ37" s="1"/>
      <c r="BN37" s="1"/>
      <c r="BO37" s="1"/>
      <c r="BP37" s="1"/>
      <c r="BR37" s="1"/>
      <c r="BV37" s="1"/>
      <c r="BW37" s="1"/>
      <c r="BX37" s="1"/>
    </row>
    <row r="38" spans="1:76" s="13" customFormat="1" outlineLevel="1" x14ac:dyDescent="0.25">
      <c r="A38" s="57"/>
      <c r="B38" s="230" t="s">
        <v>297</v>
      </c>
      <c r="C38" s="232">
        <v>-1.365</v>
      </c>
      <c r="D38" s="254">
        <v>0</v>
      </c>
      <c r="E38" s="255">
        <v>-1.365</v>
      </c>
      <c r="F38" s="254">
        <v>0</v>
      </c>
      <c r="G38" s="232" t="s">
        <v>187</v>
      </c>
      <c r="H38" s="256" t="s">
        <v>187</v>
      </c>
      <c r="I38" s="234">
        <v>0</v>
      </c>
      <c r="J38" s="232">
        <v>-1.365</v>
      </c>
      <c r="K38" s="256">
        <v>0</v>
      </c>
      <c r="L38" s="234">
        <v>-1.365</v>
      </c>
      <c r="N38" s="485" t="s">
        <v>343</v>
      </c>
      <c r="T38" s="1"/>
      <c r="U38" s="1"/>
      <c r="V38" s="1"/>
      <c r="W38" s="1"/>
      <c r="X38" s="1"/>
      <c r="Y38" s="1"/>
      <c r="Z38" s="1"/>
      <c r="AA38" s="1"/>
      <c r="AB38" s="1"/>
      <c r="AF38" s="1"/>
      <c r="AG38" s="1"/>
      <c r="AH38" s="1"/>
      <c r="AI38" s="1"/>
      <c r="AJ38" s="1"/>
      <c r="AK38" s="1"/>
      <c r="AL38" s="1"/>
      <c r="AM38" s="1"/>
      <c r="AN38" s="1"/>
      <c r="AO38" s="1"/>
      <c r="AP38" s="1"/>
      <c r="AQ38" s="1"/>
      <c r="AR38" s="1"/>
      <c r="AU38" s="1"/>
      <c r="AV38" s="1"/>
      <c r="AW38" s="1"/>
      <c r="AX38" s="1"/>
      <c r="AY38" s="1"/>
      <c r="AZ38" s="1"/>
      <c r="BA38" s="1"/>
      <c r="BB38" s="1"/>
      <c r="BC38" s="1"/>
      <c r="BD38" s="1"/>
      <c r="BE38" s="1"/>
      <c r="BF38" s="1"/>
      <c r="BG38" s="1"/>
      <c r="BJ38" s="1"/>
      <c r="BN38" s="1"/>
      <c r="BO38" s="1"/>
      <c r="BP38" s="1"/>
      <c r="BR38" s="1"/>
      <c r="BV38" s="1"/>
      <c r="BW38" s="1"/>
      <c r="BX38" s="1"/>
    </row>
    <row r="39" spans="1:76" s="13" customFormat="1" outlineLevel="1" x14ac:dyDescent="0.25">
      <c r="A39" s="57"/>
      <c r="B39" s="230" t="s">
        <v>298</v>
      </c>
      <c r="C39" s="232">
        <v>-15</v>
      </c>
      <c r="D39" s="254">
        <v>0</v>
      </c>
      <c r="E39" s="255">
        <v>-15</v>
      </c>
      <c r="F39" s="254">
        <v>0</v>
      </c>
      <c r="G39" s="232" t="s">
        <v>187</v>
      </c>
      <c r="H39" s="256" t="s">
        <v>187</v>
      </c>
      <c r="I39" s="234">
        <v>0</v>
      </c>
      <c r="J39" s="232">
        <v>-15</v>
      </c>
      <c r="K39" s="256">
        <v>0</v>
      </c>
      <c r="L39" s="234">
        <v>-15</v>
      </c>
      <c r="N39" s="487"/>
      <c r="T39" s="1"/>
      <c r="U39" s="1"/>
      <c r="V39" s="1"/>
      <c r="W39" s="1"/>
      <c r="X39" s="1"/>
      <c r="Y39" s="1"/>
      <c r="Z39" s="1"/>
      <c r="AA39" s="1"/>
      <c r="AB39" s="1"/>
      <c r="AF39" s="1"/>
      <c r="AG39" s="1"/>
      <c r="AH39" s="1"/>
      <c r="AI39" s="1"/>
      <c r="AJ39" s="1"/>
      <c r="AK39" s="1"/>
      <c r="AL39" s="1"/>
      <c r="AM39" s="1"/>
      <c r="AN39" s="1"/>
      <c r="AO39" s="1"/>
      <c r="AP39" s="1"/>
      <c r="AQ39" s="1"/>
      <c r="AR39" s="1"/>
      <c r="AU39" s="1"/>
      <c r="AV39" s="1"/>
      <c r="AW39" s="1"/>
      <c r="AX39" s="1"/>
      <c r="AY39" s="1"/>
      <c r="AZ39" s="1"/>
      <c r="BA39" s="1"/>
      <c r="BB39" s="1"/>
      <c r="BC39" s="1"/>
      <c r="BD39" s="1"/>
      <c r="BE39" s="1"/>
      <c r="BF39" s="1"/>
      <c r="BG39" s="1"/>
      <c r="BJ39" s="1"/>
      <c r="BN39" s="1"/>
      <c r="BO39" s="1"/>
      <c r="BP39" s="1"/>
      <c r="BR39" s="1"/>
      <c r="BV39" s="1"/>
      <c r="BW39" s="1"/>
      <c r="BX39" s="1"/>
    </row>
    <row r="40" spans="1:76" s="13" customFormat="1" ht="24" outlineLevel="1" x14ac:dyDescent="0.25">
      <c r="A40" s="57"/>
      <c r="B40" s="230" t="s">
        <v>299</v>
      </c>
      <c r="C40" s="232">
        <v>0</v>
      </c>
      <c r="D40" s="254">
        <v>0</v>
      </c>
      <c r="E40" s="255">
        <v>0</v>
      </c>
      <c r="F40" s="254">
        <v>0</v>
      </c>
      <c r="G40" s="232">
        <v>-4.9671447199999994</v>
      </c>
      <c r="H40" s="256">
        <v>-1.6771869000000004</v>
      </c>
      <c r="I40" s="234">
        <v>-6.64433162</v>
      </c>
      <c r="J40" s="232">
        <v>-4.9671447199999994</v>
      </c>
      <c r="K40" s="256">
        <v>-1.6771869000000004</v>
      </c>
      <c r="L40" s="234">
        <v>-6.64433162</v>
      </c>
      <c r="N40" s="485" t="s">
        <v>344</v>
      </c>
      <c r="T40" s="1"/>
      <c r="U40" s="1"/>
      <c r="V40" s="1"/>
      <c r="W40" s="1"/>
      <c r="X40" s="1"/>
      <c r="Y40" s="1"/>
      <c r="Z40" s="1"/>
      <c r="AA40" s="1"/>
      <c r="AB40" s="1"/>
      <c r="AF40" s="1"/>
      <c r="AG40" s="1"/>
      <c r="AH40" s="1"/>
      <c r="AI40" s="1"/>
      <c r="AJ40" s="1"/>
      <c r="AK40" s="1"/>
      <c r="AL40" s="1"/>
      <c r="AM40" s="1"/>
      <c r="AN40" s="1"/>
      <c r="AO40" s="1"/>
      <c r="AP40" s="1"/>
      <c r="AQ40" s="1"/>
      <c r="AR40" s="1"/>
      <c r="AU40" s="1"/>
      <c r="AV40" s="1"/>
      <c r="AW40" s="1"/>
      <c r="AX40" s="1"/>
      <c r="AY40" s="1"/>
      <c r="AZ40" s="1"/>
      <c r="BA40" s="1"/>
      <c r="BB40" s="1"/>
      <c r="BC40" s="1"/>
      <c r="BD40" s="1"/>
      <c r="BE40" s="1"/>
      <c r="BF40" s="1"/>
      <c r="BG40" s="1"/>
      <c r="BJ40" s="1"/>
      <c r="BN40" s="1"/>
      <c r="BO40" s="1"/>
      <c r="BP40" s="1"/>
      <c r="BR40" s="1"/>
      <c r="BV40" s="1"/>
      <c r="BW40" s="1"/>
      <c r="BX40" s="1"/>
    </row>
    <row r="41" spans="1:76" s="13" customFormat="1" x14ac:dyDescent="0.25">
      <c r="A41" s="57"/>
      <c r="B41" s="219" t="s">
        <v>300</v>
      </c>
      <c r="C41" s="221">
        <v>-16.364999999999998</v>
      </c>
      <c r="D41" s="115">
        <v>8.0800333800000015</v>
      </c>
      <c r="E41" s="236">
        <v>-8.284966619999997</v>
      </c>
      <c r="F41" s="115">
        <v>-5.7</v>
      </c>
      <c r="G41" s="221">
        <v>19.115629549999952</v>
      </c>
      <c r="H41" s="258">
        <v>-2.2613566400000042</v>
      </c>
      <c r="I41" s="236">
        <v>16.854272909999949</v>
      </c>
      <c r="J41" s="221">
        <v>2.7506295499999531</v>
      </c>
      <c r="K41" s="258">
        <v>0.11867673999999795</v>
      </c>
      <c r="L41" s="236">
        <v>2.8693062899999511</v>
      </c>
      <c r="N41" s="487"/>
      <c r="T41" s="1"/>
      <c r="U41" s="1"/>
      <c r="V41" s="1"/>
      <c r="W41" s="1"/>
      <c r="X41" s="1"/>
      <c r="Y41" s="1"/>
      <c r="Z41" s="1"/>
      <c r="AA41" s="1"/>
      <c r="AB41" s="1"/>
      <c r="AF41" s="1"/>
      <c r="AG41" s="1"/>
      <c r="AH41" s="1"/>
      <c r="AI41" s="1"/>
      <c r="AJ41" s="1"/>
      <c r="AK41" s="1"/>
      <c r="AL41" s="1"/>
      <c r="AM41" s="1"/>
      <c r="AN41" s="1"/>
      <c r="AO41" s="1"/>
      <c r="AP41" s="1"/>
      <c r="AQ41" s="1"/>
      <c r="AR41" s="1"/>
      <c r="AU41" s="1"/>
      <c r="AV41" s="1"/>
      <c r="AW41" s="1"/>
      <c r="AX41" s="1"/>
      <c r="AY41" s="1"/>
      <c r="AZ41" s="1"/>
      <c r="BA41" s="1"/>
      <c r="BB41" s="1"/>
      <c r="BC41" s="1"/>
      <c r="BD41" s="1"/>
      <c r="BE41" s="1"/>
      <c r="BF41" s="1"/>
      <c r="BG41" s="1"/>
      <c r="BJ41" s="1"/>
      <c r="BN41" s="1"/>
      <c r="BO41" s="1"/>
      <c r="BP41" s="1"/>
      <c r="BR41" s="1"/>
      <c r="BV41" s="1"/>
      <c r="BW41" s="1"/>
      <c r="BX41" s="1"/>
    </row>
    <row r="42" spans="1:76" s="13" customFormat="1" x14ac:dyDescent="0.25">
      <c r="A42" s="57"/>
      <c r="B42" s="250" t="s">
        <v>5</v>
      </c>
      <c r="C42" s="227">
        <v>3.8413898200000003</v>
      </c>
      <c r="D42" s="47">
        <v>3.8961104199999999</v>
      </c>
      <c r="E42" s="253">
        <v>7.7375002400000001</v>
      </c>
      <c r="F42" s="47">
        <v>0</v>
      </c>
      <c r="G42" s="227">
        <v>11.55309993672871</v>
      </c>
      <c r="H42" s="252">
        <v>1.4439374201689099</v>
      </c>
      <c r="I42" s="229">
        <v>12.99703735689762</v>
      </c>
      <c r="J42" s="227">
        <v>15.39448975672871</v>
      </c>
      <c r="K42" s="252">
        <v>5.3400478401689098</v>
      </c>
      <c r="L42" s="229">
        <v>20.734537596897621</v>
      </c>
      <c r="N42" s="487"/>
      <c r="T42" s="1"/>
      <c r="U42" s="1"/>
      <c r="V42" s="1"/>
      <c r="W42" s="1"/>
      <c r="X42" s="1"/>
      <c r="Y42" s="1"/>
      <c r="Z42" s="1"/>
      <c r="AA42" s="1"/>
      <c r="AB42" s="1"/>
      <c r="AF42" s="1"/>
      <c r="AG42" s="1"/>
      <c r="AH42" s="1"/>
      <c r="AI42" s="1"/>
      <c r="AJ42" s="1"/>
      <c r="AK42" s="1"/>
      <c r="AL42" s="1"/>
      <c r="AM42" s="1"/>
      <c r="AN42" s="1"/>
      <c r="AO42" s="1"/>
      <c r="AP42" s="1"/>
      <c r="AQ42" s="1"/>
      <c r="AR42" s="1"/>
      <c r="AU42" s="1"/>
      <c r="AV42" s="1"/>
      <c r="AW42" s="1"/>
      <c r="AX42" s="1"/>
      <c r="AY42" s="1"/>
      <c r="AZ42" s="1"/>
      <c r="BA42" s="1"/>
      <c r="BB42" s="1"/>
      <c r="BC42" s="1"/>
      <c r="BD42" s="1"/>
      <c r="BE42" s="1"/>
      <c r="BF42" s="1"/>
      <c r="BG42" s="1"/>
      <c r="BJ42" s="1"/>
      <c r="BN42" s="1"/>
      <c r="BO42" s="1"/>
      <c r="BP42" s="1"/>
      <c r="BR42" s="1"/>
      <c r="BV42" s="1"/>
      <c r="BW42" s="1"/>
      <c r="BX42" s="1"/>
    </row>
    <row r="43" spans="1:76" s="13" customFormat="1" ht="24" outlineLevel="1" x14ac:dyDescent="0.25">
      <c r="A43" s="57"/>
      <c r="B43" s="230" t="s">
        <v>301</v>
      </c>
      <c r="C43" s="232">
        <v>0</v>
      </c>
      <c r="D43" s="254">
        <v>3.8961104199999999</v>
      </c>
      <c r="E43" s="255">
        <v>3.8961104199999999</v>
      </c>
      <c r="F43" s="254">
        <v>0</v>
      </c>
      <c r="G43" s="232" t="s">
        <v>187</v>
      </c>
      <c r="H43" s="256" t="s">
        <v>187</v>
      </c>
      <c r="I43" s="234">
        <v>0</v>
      </c>
      <c r="J43" s="232">
        <v>0</v>
      </c>
      <c r="K43" s="256">
        <v>3.8961104199999999</v>
      </c>
      <c r="L43" s="234">
        <v>3.8961104199999999</v>
      </c>
      <c r="N43" s="485" t="s">
        <v>345</v>
      </c>
      <c r="T43" s="1"/>
      <c r="U43" s="1"/>
      <c r="V43" s="1"/>
      <c r="W43" s="1"/>
      <c r="X43" s="1"/>
      <c r="Y43" s="1"/>
      <c r="Z43" s="1"/>
      <c r="AA43" s="1"/>
      <c r="AB43" s="1"/>
      <c r="AF43" s="1"/>
      <c r="AG43" s="1"/>
      <c r="AH43" s="1"/>
      <c r="AI43" s="1"/>
      <c r="AJ43" s="1"/>
      <c r="AK43" s="1"/>
      <c r="AL43" s="1"/>
      <c r="AM43" s="1"/>
      <c r="AN43" s="1"/>
      <c r="AO43" s="1"/>
      <c r="AP43" s="1"/>
      <c r="AQ43" s="1"/>
      <c r="AR43" s="1"/>
      <c r="AU43" s="1"/>
      <c r="AV43" s="1"/>
      <c r="AW43" s="1"/>
      <c r="AX43" s="1"/>
      <c r="AY43" s="1"/>
      <c r="AZ43" s="1"/>
      <c r="BA43" s="1"/>
      <c r="BB43" s="1"/>
      <c r="BC43" s="1"/>
      <c r="BD43" s="1"/>
      <c r="BE43" s="1"/>
      <c r="BF43" s="1"/>
      <c r="BG43" s="1"/>
      <c r="BJ43" s="1"/>
      <c r="BN43" s="1"/>
      <c r="BO43" s="1"/>
      <c r="BP43" s="1"/>
      <c r="BR43" s="1"/>
      <c r="BV43" s="1"/>
      <c r="BW43" s="1"/>
      <c r="BX43" s="1"/>
    </row>
    <row r="44" spans="1:76" s="13" customFormat="1" ht="24" outlineLevel="1" x14ac:dyDescent="0.25">
      <c r="A44" s="57"/>
      <c r="B44" s="230" t="s">
        <v>302</v>
      </c>
      <c r="C44" s="232">
        <v>3.8413898200000003</v>
      </c>
      <c r="D44" s="254">
        <v>0</v>
      </c>
      <c r="E44" s="255">
        <v>3.8413898200000003</v>
      </c>
      <c r="F44" s="254">
        <v>0</v>
      </c>
      <c r="G44" s="232" t="s">
        <v>187</v>
      </c>
      <c r="H44" s="256" t="s">
        <v>187</v>
      </c>
      <c r="I44" s="234">
        <v>0</v>
      </c>
      <c r="J44" s="232">
        <v>3.8413898200000003</v>
      </c>
      <c r="K44" s="256">
        <v>0</v>
      </c>
      <c r="L44" s="234">
        <v>3.8413898200000003</v>
      </c>
      <c r="N44" s="485" t="s">
        <v>346</v>
      </c>
      <c r="T44" s="1"/>
      <c r="U44" s="1"/>
      <c r="V44" s="1"/>
      <c r="W44" s="1"/>
      <c r="X44" s="1"/>
      <c r="Y44" s="1"/>
      <c r="Z44" s="1"/>
      <c r="AA44" s="1"/>
      <c r="AB44" s="1"/>
      <c r="AF44" s="1"/>
      <c r="AG44" s="1"/>
      <c r="AH44" s="1"/>
      <c r="AI44" s="1"/>
      <c r="AJ44" s="1"/>
      <c r="AK44" s="1"/>
      <c r="AL44" s="1"/>
      <c r="AM44" s="1"/>
      <c r="AN44" s="1"/>
      <c r="AO44" s="1"/>
      <c r="AP44" s="1"/>
      <c r="AQ44" s="1"/>
      <c r="AR44" s="1"/>
      <c r="AU44" s="1"/>
      <c r="AV44" s="1"/>
      <c r="AW44" s="1"/>
      <c r="AX44" s="1"/>
      <c r="AY44" s="1"/>
      <c r="AZ44" s="1"/>
      <c r="BA44" s="1"/>
      <c r="BB44" s="1"/>
      <c r="BC44" s="1"/>
      <c r="BD44" s="1"/>
      <c r="BE44" s="1"/>
      <c r="BF44" s="1"/>
      <c r="BG44" s="1"/>
      <c r="BJ44" s="1"/>
      <c r="BN44" s="1"/>
      <c r="BO44" s="1"/>
      <c r="BP44" s="1"/>
      <c r="BR44" s="1"/>
      <c r="BV44" s="1"/>
      <c r="BW44" s="1"/>
      <c r="BX44" s="1"/>
    </row>
    <row r="45" spans="1:76" s="13" customFormat="1" ht="24" outlineLevel="1" x14ac:dyDescent="0.25">
      <c r="A45" s="57"/>
      <c r="B45" s="230" t="s">
        <v>303</v>
      </c>
      <c r="C45" s="232">
        <v>0</v>
      </c>
      <c r="D45" s="254">
        <v>0</v>
      </c>
      <c r="E45" s="255">
        <v>0</v>
      </c>
      <c r="F45" s="254">
        <v>0</v>
      </c>
      <c r="G45" s="232">
        <v>7.1679619767287104</v>
      </c>
      <c r="H45" s="256">
        <v>1.0757617061689098</v>
      </c>
      <c r="I45" s="234">
        <v>8.2437236828976204</v>
      </c>
      <c r="J45" s="232">
        <v>7.1679619767287104</v>
      </c>
      <c r="K45" s="256">
        <v>1.0757617061689098</v>
      </c>
      <c r="L45" s="234">
        <v>8.2437236828976204</v>
      </c>
      <c r="N45" s="485" t="s">
        <v>339</v>
      </c>
      <c r="T45" s="1"/>
      <c r="U45" s="1"/>
      <c r="V45" s="1"/>
      <c r="W45" s="1"/>
      <c r="X45" s="1"/>
      <c r="Y45" s="1"/>
      <c r="Z45" s="1"/>
      <c r="AA45" s="1"/>
      <c r="AB45" s="1"/>
      <c r="AF45" s="1"/>
      <c r="AG45" s="1"/>
      <c r="AH45" s="1"/>
      <c r="AI45" s="1"/>
      <c r="AJ45" s="1"/>
      <c r="AK45" s="1"/>
      <c r="AL45" s="1"/>
      <c r="AM45" s="1"/>
      <c r="AN45" s="1"/>
      <c r="AO45" s="1"/>
      <c r="AP45" s="1"/>
      <c r="AQ45" s="1"/>
      <c r="AR45" s="1"/>
      <c r="AU45" s="1"/>
      <c r="AV45" s="1"/>
      <c r="AW45" s="1"/>
      <c r="AX45" s="1"/>
      <c r="AY45" s="1"/>
      <c r="AZ45" s="1"/>
      <c r="BA45" s="1"/>
      <c r="BB45" s="1"/>
      <c r="BC45" s="1"/>
      <c r="BD45" s="1"/>
      <c r="BE45" s="1"/>
      <c r="BF45" s="1"/>
      <c r="BG45" s="1"/>
      <c r="BJ45" s="1"/>
      <c r="BN45" s="1"/>
      <c r="BO45" s="1"/>
      <c r="BP45" s="1"/>
      <c r="BR45" s="1"/>
      <c r="BV45" s="1"/>
      <c r="BW45" s="1"/>
      <c r="BX45" s="1"/>
    </row>
    <row r="46" spans="1:76" s="13" customFormat="1" outlineLevel="1" x14ac:dyDescent="0.25">
      <c r="A46" s="57"/>
      <c r="B46" s="230" t="s">
        <v>304</v>
      </c>
      <c r="C46" s="232">
        <v>0</v>
      </c>
      <c r="D46" s="254">
        <v>0</v>
      </c>
      <c r="E46" s="255">
        <v>0</v>
      </c>
      <c r="F46" s="254">
        <v>0</v>
      </c>
      <c r="G46" s="232">
        <v>4.3851379599999998</v>
      </c>
      <c r="H46" s="256">
        <v>0.36817571400000004</v>
      </c>
      <c r="I46" s="234">
        <v>4.7533136740000002</v>
      </c>
      <c r="J46" s="232">
        <v>4.3851379599999998</v>
      </c>
      <c r="K46" s="256">
        <v>0.36817571400000004</v>
      </c>
      <c r="L46" s="234">
        <v>4.7533136740000002</v>
      </c>
      <c r="N46" s="485" t="s">
        <v>347</v>
      </c>
      <c r="T46" s="1"/>
      <c r="U46" s="1"/>
      <c r="V46" s="1"/>
      <c r="W46" s="1"/>
      <c r="X46" s="1"/>
      <c r="Y46" s="1"/>
      <c r="Z46" s="1"/>
      <c r="AA46" s="1"/>
      <c r="AB46" s="1"/>
      <c r="AF46" s="1"/>
      <c r="AG46" s="1"/>
      <c r="AH46" s="1"/>
      <c r="AI46" s="1"/>
      <c r="AJ46" s="1"/>
      <c r="AK46" s="1"/>
      <c r="AL46" s="1"/>
      <c r="AM46" s="1"/>
      <c r="AN46" s="1"/>
      <c r="AO46" s="1"/>
      <c r="AP46" s="1"/>
      <c r="AQ46" s="1"/>
      <c r="AR46" s="1"/>
      <c r="AU46" s="1"/>
      <c r="AV46" s="1"/>
      <c r="AW46" s="1"/>
      <c r="AX46" s="1"/>
      <c r="AY46" s="1"/>
      <c r="AZ46" s="1"/>
      <c r="BA46" s="1"/>
      <c r="BB46" s="1"/>
      <c r="BC46" s="1"/>
      <c r="BD46" s="1"/>
      <c r="BE46" s="1"/>
      <c r="BF46" s="1"/>
      <c r="BG46" s="1"/>
      <c r="BJ46" s="1"/>
      <c r="BN46" s="1"/>
      <c r="BO46" s="1"/>
      <c r="BP46" s="1"/>
      <c r="BR46" s="1"/>
      <c r="BV46" s="1"/>
      <c r="BW46" s="1"/>
      <c r="BX46" s="1"/>
    </row>
    <row r="47" spans="1:76" s="13" customFormat="1" x14ac:dyDescent="0.25">
      <c r="A47" s="57"/>
      <c r="B47" s="219" t="s">
        <v>122</v>
      </c>
      <c r="C47" s="221">
        <v>-12.523610179999999</v>
      </c>
      <c r="D47" s="115">
        <v>11.976143800000001</v>
      </c>
      <c r="E47" s="236">
        <v>-0.5474663799999977</v>
      </c>
      <c r="F47" s="115">
        <v>-5.7</v>
      </c>
      <c r="G47" s="221">
        <v>30.668729486728662</v>
      </c>
      <c r="H47" s="258">
        <v>-0.81741921983109433</v>
      </c>
      <c r="I47" s="236">
        <v>29.851310266897567</v>
      </c>
      <c r="J47" s="221">
        <v>18.145119306728663</v>
      </c>
      <c r="K47" s="258">
        <v>5.4587245801689077</v>
      </c>
      <c r="L47" s="236">
        <v>23.603843886897572</v>
      </c>
      <c r="N47" s="487"/>
      <c r="T47" s="1"/>
      <c r="U47" s="1"/>
      <c r="V47" s="1"/>
      <c r="W47" s="1"/>
      <c r="X47" s="1"/>
      <c r="Y47" s="1"/>
      <c r="Z47" s="1"/>
      <c r="AA47" s="1"/>
      <c r="AB47" s="1"/>
      <c r="AF47" s="1"/>
      <c r="AG47" s="1"/>
      <c r="AH47" s="1"/>
      <c r="AI47" s="1"/>
      <c r="AJ47" s="1"/>
      <c r="AK47" s="1"/>
      <c r="AL47" s="1"/>
      <c r="AM47" s="1"/>
      <c r="AN47" s="1"/>
      <c r="AO47" s="1"/>
      <c r="AP47" s="1"/>
      <c r="AQ47" s="1"/>
      <c r="AR47" s="1"/>
      <c r="AU47" s="1"/>
      <c r="AV47" s="1"/>
      <c r="AW47" s="1"/>
      <c r="AX47" s="1"/>
      <c r="AY47" s="1"/>
      <c r="AZ47" s="1"/>
      <c r="BA47" s="1"/>
      <c r="BB47" s="1"/>
      <c r="BC47" s="1"/>
      <c r="BD47" s="1"/>
      <c r="BE47" s="1"/>
      <c r="BF47" s="1"/>
      <c r="BG47" s="1"/>
      <c r="BJ47" s="1"/>
      <c r="BN47" s="1"/>
      <c r="BO47" s="1"/>
      <c r="BP47" s="1"/>
      <c r="BR47" s="1"/>
      <c r="BV47" s="1"/>
      <c r="BW47" s="1"/>
      <c r="BX47" s="1"/>
    </row>
    <row r="48" spans="1:76" s="13" customFormat="1" ht="24" x14ac:dyDescent="0.25">
      <c r="A48" s="57"/>
      <c r="B48" s="250" t="s">
        <v>7</v>
      </c>
      <c r="C48" s="227">
        <v>16.011895851199998</v>
      </c>
      <c r="D48" s="47">
        <v>8.2075947199999888E-2</v>
      </c>
      <c r="E48" s="253">
        <v>16.093971798399998</v>
      </c>
      <c r="F48" s="47">
        <v>0</v>
      </c>
      <c r="G48" s="227">
        <v>-5.3972435730877635</v>
      </c>
      <c r="H48" s="252">
        <v>6.5406758545025703</v>
      </c>
      <c r="I48" s="229">
        <v>1.1434322814148068</v>
      </c>
      <c r="J48" s="227">
        <v>10.614652278112231</v>
      </c>
      <c r="K48" s="252">
        <v>6.6227518017025702</v>
      </c>
      <c r="L48" s="229">
        <v>17.237404079814802</v>
      </c>
      <c r="N48" s="487"/>
      <c r="T48" s="1"/>
      <c r="U48" s="1"/>
      <c r="V48" s="1"/>
      <c r="W48" s="1"/>
      <c r="X48" s="1"/>
      <c r="Y48" s="1"/>
      <c r="Z48" s="1"/>
      <c r="AA48" s="1"/>
      <c r="AB48" s="1"/>
      <c r="AF48" s="1"/>
      <c r="AG48" s="1"/>
      <c r="AH48" s="1"/>
      <c r="AI48" s="1"/>
      <c r="AJ48" s="1"/>
      <c r="AK48" s="1"/>
      <c r="AL48" s="1"/>
      <c r="AM48" s="1"/>
      <c r="AN48" s="1"/>
      <c r="AO48" s="1"/>
      <c r="AP48" s="1"/>
      <c r="AQ48" s="1"/>
      <c r="AR48" s="1"/>
      <c r="AU48" s="1"/>
      <c r="AV48" s="1"/>
      <c r="AW48" s="1"/>
      <c r="AX48" s="1"/>
      <c r="AY48" s="1"/>
      <c r="AZ48" s="1"/>
      <c r="BA48" s="1"/>
      <c r="BB48" s="1"/>
      <c r="BC48" s="1"/>
      <c r="BD48" s="1"/>
      <c r="BE48" s="1"/>
      <c r="BF48" s="1"/>
      <c r="BG48" s="1"/>
      <c r="BJ48" s="1"/>
      <c r="BN48" s="1"/>
      <c r="BO48" s="1"/>
      <c r="BP48" s="1"/>
      <c r="BR48" s="1"/>
      <c r="BV48" s="1"/>
      <c r="BW48" s="1"/>
      <c r="BX48" s="1"/>
    </row>
    <row r="49" spans="1:76" s="13" customFormat="1" outlineLevel="1" x14ac:dyDescent="0.25">
      <c r="A49" s="57"/>
      <c r="B49" s="230" t="s">
        <v>305</v>
      </c>
      <c r="C49" s="232">
        <v>0</v>
      </c>
      <c r="D49" s="254">
        <v>-1.8667360800000001</v>
      </c>
      <c r="E49" s="255">
        <v>-1.8667360800000001</v>
      </c>
      <c r="F49" s="254">
        <v>0</v>
      </c>
      <c r="G49" s="232" t="s">
        <v>187</v>
      </c>
      <c r="H49" s="256" t="s">
        <v>187</v>
      </c>
      <c r="I49" s="234">
        <v>0</v>
      </c>
      <c r="J49" s="232">
        <v>0</v>
      </c>
      <c r="K49" s="256">
        <v>-1.8667360800000001</v>
      </c>
      <c r="L49" s="234">
        <v>-1.8667360800000001</v>
      </c>
      <c r="N49" s="485" t="s">
        <v>340</v>
      </c>
      <c r="T49" s="1"/>
      <c r="U49" s="1"/>
      <c r="V49" s="1"/>
      <c r="W49" s="1"/>
      <c r="X49" s="1"/>
      <c r="Y49" s="1"/>
      <c r="Z49" s="1"/>
      <c r="AA49" s="1"/>
      <c r="AB49" s="1"/>
      <c r="AF49" s="1"/>
      <c r="AG49" s="1"/>
      <c r="AH49" s="1"/>
      <c r="AI49" s="1"/>
      <c r="AJ49" s="1"/>
      <c r="AK49" s="1"/>
      <c r="AL49" s="1"/>
      <c r="AM49" s="1"/>
      <c r="AN49" s="1"/>
      <c r="AO49" s="1"/>
      <c r="AP49" s="1"/>
      <c r="AQ49" s="1"/>
      <c r="AR49" s="1"/>
      <c r="AU49" s="1"/>
      <c r="AV49" s="1"/>
      <c r="AW49" s="1"/>
      <c r="AX49" s="1"/>
      <c r="AY49" s="1"/>
      <c r="AZ49" s="1"/>
      <c r="BA49" s="1"/>
      <c r="BB49" s="1"/>
      <c r="BC49" s="1"/>
      <c r="BD49" s="1"/>
      <c r="BE49" s="1"/>
      <c r="BF49" s="1"/>
      <c r="BG49" s="1"/>
      <c r="BJ49" s="1"/>
      <c r="BN49" s="1"/>
      <c r="BO49" s="1"/>
      <c r="BP49" s="1"/>
      <c r="BR49" s="1"/>
      <c r="BV49" s="1"/>
      <c r="BW49" s="1"/>
      <c r="BX49" s="1"/>
    </row>
    <row r="50" spans="1:76" s="13" customFormat="1" ht="24" outlineLevel="1" x14ac:dyDescent="0.25">
      <c r="A50" s="57"/>
      <c r="B50" s="230" t="s">
        <v>306</v>
      </c>
      <c r="C50" s="232">
        <v>5.1114856399999997</v>
      </c>
      <c r="D50" s="254">
        <v>0</v>
      </c>
      <c r="E50" s="255">
        <v>5.1114856399999997</v>
      </c>
      <c r="F50" s="254">
        <v>0</v>
      </c>
      <c r="G50" s="232" t="s">
        <v>187</v>
      </c>
      <c r="H50" s="256" t="s">
        <v>187</v>
      </c>
      <c r="I50" s="234">
        <v>0</v>
      </c>
      <c r="J50" s="232">
        <v>5.1114856399999997</v>
      </c>
      <c r="K50" s="256">
        <v>0</v>
      </c>
      <c r="L50" s="234">
        <v>5.1114856399999997</v>
      </c>
      <c r="N50" s="485" t="s">
        <v>348</v>
      </c>
      <c r="T50" s="1"/>
      <c r="U50" s="1"/>
      <c r="V50" s="1"/>
      <c r="W50" s="1"/>
      <c r="X50" s="1"/>
      <c r="Y50" s="1"/>
      <c r="Z50" s="1"/>
      <c r="AA50" s="1"/>
      <c r="AB50" s="1"/>
      <c r="AF50" s="1"/>
      <c r="AG50" s="1"/>
      <c r="AH50" s="1"/>
      <c r="AI50" s="1"/>
      <c r="AJ50" s="1"/>
      <c r="AK50" s="1"/>
      <c r="AL50" s="1"/>
      <c r="AM50" s="1"/>
      <c r="AN50" s="1"/>
      <c r="AO50" s="1"/>
      <c r="AP50" s="1"/>
      <c r="AQ50" s="1"/>
      <c r="AR50" s="1"/>
      <c r="AU50" s="1"/>
      <c r="AV50" s="1"/>
      <c r="AW50" s="1"/>
      <c r="AX50" s="1"/>
      <c r="AY50" s="1"/>
      <c r="AZ50" s="1"/>
      <c r="BA50" s="1"/>
      <c r="BB50" s="1"/>
      <c r="BC50" s="1"/>
      <c r="BD50" s="1"/>
      <c r="BE50" s="1"/>
      <c r="BF50" s="1"/>
      <c r="BG50" s="1"/>
      <c r="BJ50" s="1"/>
      <c r="BN50" s="1"/>
      <c r="BO50" s="1"/>
      <c r="BP50" s="1"/>
      <c r="BR50" s="1"/>
      <c r="BV50" s="1"/>
      <c r="BW50" s="1"/>
      <c r="BX50" s="1"/>
    </row>
    <row r="51" spans="1:76" s="13" customFormat="1" outlineLevel="1" x14ac:dyDescent="0.25">
      <c r="A51" s="57"/>
      <c r="B51" s="230" t="s">
        <v>307</v>
      </c>
      <c r="C51" s="232">
        <v>10.900410211199999</v>
      </c>
      <c r="D51" s="254">
        <v>0</v>
      </c>
      <c r="E51" s="255">
        <v>10.900410211199999</v>
      </c>
      <c r="F51" s="254">
        <v>0</v>
      </c>
      <c r="G51" s="232" t="s">
        <v>187</v>
      </c>
      <c r="H51" s="256" t="s">
        <v>187</v>
      </c>
      <c r="I51" s="234">
        <v>0</v>
      </c>
      <c r="J51" s="232">
        <v>10.900410211199999</v>
      </c>
      <c r="K51" s="256">
        <v>0</v>
      </c>
      <c r="L51" s="234">
        <v>10.900410211199999</v>
      </c>
      <c r="N51" s="485" t="s">
        <v>346</v>
      </c>
      <c r="T51" s="1"/>
      <c r="U51" s="1"/>
      <c r="V51" s="1"/>
      <c r="W51" s="1"/>
      <c r="X51" s="1"/>
      <c r="Y51" s="1"/>
      <c r="Z51" s="1"/>
      <c r="AA51" s="1"/>
      <c r="AB51" s="1"/>
      <c r="AF51" s="1"/>
      <c r="AG51" s="1"/>
      <c r="AH51" s="1"/>
      <c r="AI51" s="1"/>
      <c r="AJ51" s="1"/>
      <c r="AK51" s="1"/>
      <c r="AL51" s="1"/>
      <c r="AM51" s="1"/>
      <c r="AN51" s="1"/>
      <c r="AO51" s="1"/>
      <c r="AP51" s="1"/>
      <c r="AQ51" s="1"/>
      <c r="AR51" s="1"/>
      <c r="AU51" s="1"/>
      <c r="AV51" s="1"/>
      <c r="AW51" s="1"/>
      <c r="AX51" s="1"/>
      <c r="AY51" s="1"/>
      <c r="AZ51" s="1"/>
      <c r="BA51" s="1"/>
      <c r="BB51" s="1"/>
      <c r="BC51" s="1"/>
      <c r="BD51" s="1"/>
      <c r="BE51" s="1"/>
      <c r="BF51" s="1"/>
      <c r="BG51" s="1"/>
      <c r="BJ51" s="1"/>
      <c r="BN51" s="1"/>
      <c r="BO51" s="1"/>
      <c r="BP51" s="1"/>
      <c r="BR51" s="1"/>
      <c r="BV51" s="1"/>
      <c r="BW51" s="1"/>
      <c r="BX51" s="1"/>
    </row>
    <row r="52" spans="1:76" s="13" customFormat="1" ht="24" outlineLevel="1" x14ac:dyDescent="0.25">
      <c r="A52" s="57"/>
      <c r="B52" s="237" t="s">
        <v>308</v>
      </c>
      <c r="C52" s="232">
        <v>0</v>
      </c>
      <c r="D52" s="254">
        <v>1.9488120272</v>
      </c>
      <c r="E52" s="255">
        <v>1.9488120272</v>
      </c>
      <c r="F52" s="254">
        <v>0</v>
      </c>
      <c r="G52" s="232" t="s">
        <v>187</v>
      </c>
      <c r="H52" s="256">
        <v>1.9488120272</v>
      </c>
      <c r="I52" s="234">
        <v>1.9488120272</v>
      </c>
      <c r="J52" s="232">
        <v>0</v>
      </c>
      <c r="K52" s="256">
        <v>3.8976240544</v>
      </c>
      <c r="L52" s="234">
        <v>3.8976240544</v>
      </c>
      <c r="N52" s="485" t="s">
        <v>341</v>
      </c>
      <c r="T52" s="1"/>
      <c r="U52" s="1"/>
      <c r="V52" s="1"/>
      <c r="W52" s="1"/>
      <c r="X52" s="1"/>
      <c r="Y52" s="1"/>
      <c r="Z52" s="1"/>
      <c r="AA52" s="1"/>
      <c r="AB52" s="1"/>
      <c r="AF52" s="1"/>
      <c r="AG52" s="1"/>
      <c r="AH52" s="1"/>
      <c r="AI52" s="1"/>
      <c r="AJ52" s="1"/>
      <c r="AK52" s="1"/>
      <c r="AL52" s="1"/>
      <c r="AM52" s="1"/>
      <c r="AN52" s="1"/>
      <c r="AO52" s="1"/>
      <c r="AP52" s="1"/>
      <c r="AQ52" s="1"/>
      <c r="AR52" s="1"/>
      <c r="AU52" s="1"/>
      <c r="AV52" s="1"/>
      <c r="AW52" s="1"/>
      <c r="AX52" s="1"/>
      <c r="AY52" s="1"/>
      <c r="AZ52" s="1"/>
      <c r="BA52" s="1"/>
      <c r="BB52" s="1"/>
      <c r="BC52" s="1"/>
      <c r="BD52" s="1"/>
      <c r="BE52" s="1"/>
      <c r="BF52" s="1"/>
      <c r="BG52" s="1"/>
      <c r="BJ52" s="1"/>
      <c r="BN52" s="1"/>
      <c r="BO52" s="1"/>
      <c r="BP52" s="1"/>
      <c r="BR52" s="1"/>
      <c r="BV52" s="1"/>
      <c r="BW52" s="1"/>
      <c r="BX52" s="1"/>
    </row>
    <row r="53" spans="1:76" s="13" customFormat="1" outlineLevel="1" x14ac:dyDescent="0.25">
      <c r="A53" s="57"/>
      <c r="B53" s="230" t="s">
        <v>309</v>
      </c>
      <c r="C53" s="232">
        <v>0</v>
      </c>
      <c r="D53" s="254">
        <v>0</v>
      </c>
      <c r="E53" s="255">
        <v>0</v>
      </c>
      <c r="F53" s="254">
        <v>0</v>
      </c>
      <c r="G53" s="232">
        <v>-10.802182964687765</v>
      </c>
      <c r="H53" s="256">
        <v>-2.1181778374974298</v>
      </c>
      <c r="I53" s="234">
        <v>-12.920360802185193</v>
      </c>
      <c r="J53" s="232">
        <v>-10.802182964687765</v>
      </c>
      <c r="K53" s="256">
        <v>-2.1181778374974298</v>
      </c>
      <c r="L53" s="234">
        <v>-12.920360802185193</v>
      </c>
      <c r="N53" s="485" t="s">
        <v>339</v>
      </c>
      <c r="T53" s="1"/>
      <c r="U53" s="1"/>
      <c r="V53" s="1"/>
      <c r="W53" s="1"/>
      <c r="X53" s="1"/>
      <c r="Y53" s="1"/>
      <c r="Z53" s="1"/>
      <c r="AA53" s="1"/>
      <c r="AB53" s="1"/>
      <c r="AF53" s="1"/>
      <c r="AG53" s="1"/>
      <c r="AH53" s="1"/>
      <c r="AI53" s="1"/>
      <c r="AJ53" s="1"/>
      <c r="AK53" s="1"/>
      <c r="AL53" s="1"/>
      <c r="AM53" s="1"/>
      <c r="AN53" s="1"/>
      <c r="AO53" s="1"/>
      <c r="AP53" s="1"/>
      <c r="AQ53" s="1"/>
      <c r="AR53" s="1"/>
      <c r="AU53" s="1"/>
      <c r="AV53" s="1"/>
      <c r="AW53" s="1"/>
      <c r="AX53" s="1"/>
      <c r="AY53" s="1"/>
      <c r="AZ53" s="1"/>
      <c r="BA53" s="1"/>
      <c r="BB53" s="1"/>
      <c r="BC53" s="1"/>
      <c r="BD53" s="1"/>
      <c r="BE53" s="1"/>
      <c r="BF53" s="1"/>
      <c r="BG53" s="1"/>
      <c r="BJ53" s="1"/>
      <c r="BN53" s="1"/>
      <c r="BO53" s="1"/>
      <c r="BP53" s="1"/>
      <c r="BR53" s="1"/>
      <c r="BV53" s="1"/>
      <c r="BW53" s="1"/>
      <c r="BX53" s="1"/>
    </row>
    <row r="54" spans="1:76" s="13" customFormat="1" ht="24" outlineLevel="1" x14ac:dyDescent="0.25">
      <c r="A54" s="57"/>
      <c r="B54" s="230" t="s">
        <v>310</v>
      </c>
      <c r="C54" s="232">
        <v>0</v>
      </c>
      <c r="D54" s="254">
        <v>0</v>
      </c>
      <c r="E54" s="255">
        <v>0</v>
      </c>
      <c r="F54" s="254">
        <v>0</v>
      </c>
      <c r="G54" s="232">
        <v>1.4211364267999997</v>
      </c>
      <c r="H54" s="256">
        <v>0.33383689480000001</v>
      </c>
      <c r="I54" s="234">
        <v>1.7549733215999996</v>
      </c>
      <c r="J54" s="232">
        <v>1.4211364267999997</v>
      </c>
      <c r="K54" s="256">
        <v>0.33383689480000001</v>
      </c>
      <c r="L54" s="234">
        <v>1.7549733215999996</v>
      </c>
      <c r="N54" s="485" t="s">
        <v>344</v>
      </c>
      <c r="T54" s="1"/>
      <c r="U54" s="1"/>
      <c r="V54" s="1"/>
      <c r="W54" s="1"/>
      <c r="X54" s="1"/>
      <c r="Y54" s="1"/>
      <c r="Z54" s="1"/>
      <c r="AA54" s="1"/>
      <c r="AB54" s="1"/>
      <c r="AF54" s="1"/>
      <c r="AG54" s="1"/>
      <c r="AH54" s="1"/>
      <c r="AI54" s="1"/>
      <c r="AJ54" s="1"/>
      <c r="AK54" s="1"/>
      <c r="AL54" s="1"/>
      <c r="AM54" s="1"/>
      <c r="AN54" s="1"/>
      <c r="AO54" s="1"/>
      <c r="AP54" s="1"/>
      <c r="AQ54" s="1"/>
      <c r="AR54" s="1"/>
      <c r="AU54" s="1"/>
      <c r="AV54" s="1"/>
      <c r="AW54" s="1"/>
      <c r="AX54" s="1"/>
      <c r="AY54" s="1"/>
      <c r="AZ54" s="1"/>
      <c r="BA54" s="1"/>
      <c r="BB54" s="1"/>
      <c r="BC54" s="1"/>
      <c r="BD54" s="1"/>
      <c r="BE54" s="1"/>
      <c r="BF54" s="1"/>
      <c r="BG54" s="1"/>
      <c r="BJ54" s="1"/>
      <c r="BN54" s="1"/>
      <c r="BO54" s="1"/>
      <c r="BP54" s="1"/>
      <c r="BR54" s="1"/>
      <c r="BV54" s="1"/>
      <c r="BW54" s="1"/>
      <c r="BX54" s="1"/>
    </row>
    <row r="55" spans="1:76" s="13" customFormat="1" outlineLevel="1" x14ac:dyDescent="0.25">
      <c r="A55" s="57"/>
      <c r="B55" s="230" t="s">
        <v>311</v>
      </c>
      <c r="C55" s="232">
        <v>0</v>
      </c>
      <c r="D55" s="254">
        <v>0</v>
      </c>
      <c r="E55" s="255">
        <v>0</v>
      </c>
      <c r="F55" s="254">
        <v>0</v>
      </c>
      <c r="G55" s="232">
        <v>-0.42159363999999999</v>
      </c>
      <c r="H55" s="256">
        <v>-0.3793525399999999</v>
      </c>
      <c r="I55" s="234">
        <v>-0.80094617999999995</v>
      </c>
      <c r="J55" s="232">
        <v>-0.42159363999999999</v>
      </c>
      <c r="K55" s="256">
        <v>-0.3793525399999999</v>
      </c>
      <c r="L55" s="234">
        <v>-0.80094617999999995</v>
      </c>
      <c r="N55" s="485" t="s">
        <v>347</v>
      </c>
      <c r="T55" s="1"/>
      <c r="U55" s="1"/>
      <c r="V55" s="1"/>
      <c r="W55" s="1"/>
      <c r="X55" s="1"/>
      <c r="Y55" s="1"/>
      <c r="Z55" s="1"/>
      <c r="AA55" s="1"/>
      <c r="AB55" s="1"/>
      <c r="AF55" s="1"/>
      <c r="AG55" s="1"/>
      <c r="AH55" s="1"/>
      <c r="AI55" s="1"/>
      <c r="AJ55" s="1"/>
      <c r="AK55" s="1"/>
      <c r="AL55" s="1"/>
      <c r="AM55" s="1"/>
      <c r="AN55" s="1"/>
      <c r="AO55" s="1"/>
      <c r="AP55" s="1"/>
      <c r="AQ55" s="1"/>
      <c r="AR55" s="1"/>
      <c r="AU55" s="1"/>
      <c r="AV55" s="1"/>
      <c r="AW55" s="1"/>
      <c r="AX55" s="1"/>
      <c r="AY55" s="1"/>
      <c r="AZ55" s="1"/>
      <c r="BA55" s="1"/>
      <c r="BB55" s="1"/>
      <c r="BC55" s="1"/>
      <c r="BD55" s="1"/>
      <c r="BE55" s="1"/>
      <c r="BF55" s="1"/>
      <c r="BG55" s="1"/>
      <c r="BJ55" s="1"/>
      <c r="BN55" s="1"/>
      <c r="BO55" s="1"/>
      <c r="BP55" s="1"/>
      <c r="BR55" s="1"/>
      <c r="BV55" s="1"/>
      <c r="BW55" s="1"/>
      <c r="BX55" s="1"/>
    </row>
    <row r="56" spans="1:76" s="13" customFormat="1" ht="24" outlineLevel="1" x14ac:dyDescent="0.25">
      <c r="A56" s="57"/>
      <c r="B56" s="230" t="s">
        <v>312</v>
      </c>
      <c r="C56" s="232">
        <v>0</v>
      </c>
      <c r="D56" s="254">
        <v>0</v>
      </c>
      <c r="E56" s="255">
        <v>0</v>
      </c>
      <c r="F56" s="254">
        <v>0</v>
      </c>
      <c r="G56" s="232">
        <v>0</v>
      </c>
      <c r="H56" s="256">
        <v>6.35381631</v>
      </c>
      <c r="I56" s="234">
        <v>6.35381631</v>
      </c>
      <c r="J56" s="232">
        <v>0</v>
      </c>
      <c r="K56" s="256">
        <v>6.35381631</v>
      </c>
      <c r="L56" s="234">
        <v>6.35381631</v>
      </c>
      <c r="N56" s="485" t="s">
        <v>349</v>
      </c>
      <c r="T56" s="1"/>
      <c r="U56" s="1"/>
      <c r="V56" s="1"/>
      <c r="W56" s="1"/>
      <c r="X56" s="1"/>
      <c r="Y56" s="1"/>
      <c r="Z56" s="1"/>
      <c r="AA56" s="1"/>
      <c r="AB56" s="1"/>
      <c r="AF56" s="1"/>
      <c r="AG56" s="1"/>
      <c r="AH56" s="1"/>
      <c r="AI56" s="1"/>
      <c r="AJ56" s="1"/>
      <c r="AK56" s="1"/>
      <c r="AL56" s="1"/>
      <c r="AM56" s="1"/>
      <c r="AN56" s="1"/>
      <c r="AO56" s="1"/>
      <c r="AP56" s="1"/>
      <c r="AQ56" s="1"/>
      <c r="AR56" s="1"/>
      <c r="AU56" s="1"/>
      <c r="AV56" s="1"/>
      <c r="AW56" s="1"/>
      <c r="AX56" s="1"/>
      <c r="AY56" s="1"/>
      <c r="AZ56" s="1"/>
      <c r="BA56" s="1"/>
      <c r="BB56" s="1"/>
      <c r="BC56" s="1"/>
      <c r="BD56" s="1"/>
      <c r="BE56" s="1"/>
      <c r="BF56" s="1"/>
      <c r="BG56" s="1"/>
      <c r="BJ56" s="1"/>
      <c r="BN56" s="1"/>
      <c r="BO56" s="1"/>
      <c r="BP56" s="1"/>
      <c r="BR56" s="1"/>
      <c r="BV56" s="1"/>
      <c r="BW56" s="1"/>
      <c r="BX56" s="1"/>
    </row>
    <row r="57" spans="1:76" s="13" customFormat="1" ht="24" outlineLevel="1" x14ac:dyDescent="0.25">
      <c r="A57" s="57"/>
      <c r="B57" s="230" t="s">
        <v>313</v>
      </c>
      <c r="C57" s="232">
        <v>0</v>
      </c>
      <c r="D57" s="254">
        <v>0</v>
      </c>
      <c r="E57" s="255">
        <v>0</v>
      </c>
      <c r="F57" s="254">
        <v>0</v>
      </c>
      <c r="G57" s="232">
        <v>2.6053316048000004</v>
      </c>
      <c r="H57" s="256">
        <v>0</v>
      </c>
      <c r="I57" s="234">
        <v>2.6053316048000004</v>
      </c>
      <c r="J57" s="232">
        <v>2.6053316048000004</v>
      </c>
      <c r="K57" s="256">
        <v>0</v>
      </c>
      <c r="L57" s="234">
        <v>2.6053316048000004</v>
      </c>
      <c r="N57" s="485" t="s">
        <v>350</v>
      </c>
      <c r="T57" s="1"/>
      <c r="U57" s="1"/>
      <c r="V57" s="1"/>
      <c r="W57" s="1"/>
      <c r="X57" s="1"/>
      <c r="Y57" s="1"/>
      <c r="Z57" s="1"/>
      <c r="AA57" s="1"/>
      <c r="AB57" s="1"/>
      <c r="AF57" s="1"/>
      <c r="AG57" s="1"/>
      <c r="AH57" s="1"/>
      <c r="AI57" s="1"/>
      <c r="AJ57" s="1"/>
      <c r="AK57" s="1"/>
      <c r="AL57" s="1"/>
      <c r="AM57" s="1"/>
      <c r="AN57" s="1"/>
      <c r="AO57" s="1"/>
      <c r="AP57" s="1"/>
      <c r="AQ57" s="1"/>
      <c r="AR57" s="1"/>
      <c r="AU57" s="1"/>
      <c r="AV57" s="1"/>
      <c r="AW57" s="1"/>
      <c r="AX57" s="1"/>
      <c r="AY57" s="1"/>
      <c r="AZ57" s="1"/>
      <c r="BA57" s="1"/>
      <c r="BB57" s="1"/>
      <c r="BC57" s="1"/>
      <c r="BD57" s="1"/>
      <c r="BE57" s="1"/>
      <c r="BF57" s="1"/>
      <c r="BG57" s="1"/>
      <c r="BJ57" s="1"/>
      <c r="BN57" s="1"/>
      <c r="BO57" s="1"/>
      <c r="BP57" s="1"/>
      <c r="BR57" s="1"/>
      <c r="BV57" s="1"/>
      <c r="BW57" s="1"/>
      <c r="BX57" s="1"/>
    </row>
    <row r="58" spans="1:76" s="13" customFormat="1" ht="24" outlineLevel="1" x14ac:dyDescent="0.25">
      <c r="A58" s="57"/>
      <c r="B58" s="230" t="s">
        <v>314</v>
      </c>
      <c r="C58" s="232">
        <v>0</v>
      </c>
      <c r="D58" s="254">
        <v>0</v>
      </c>
      <c r="E58" s="255">
        <v>0</v>
      </c>
      <c r="F58" s="254">
        <v>0</v>
      </c>
      <c r="G58" s="232">
        <v>4.1000649999999998</v>
      </c>
      <c r="H58" s="256">
        <v>0.40174100000000001</v>
      </c>
      <c r="I58" s="234">
        <v>4.5018060000000002</v>
      </c>
      <c r="J58" s="232">
        <v>4.1000649999999998</v>
      </c>
      <c r="K58" s="256">
        <v>0.40174100000000001</v>
      </c>
      <c r="L58" s="234">
        <v>4.5018060000000002</v>
      </c>
      <c r="N58" s="485" t="s">
        <v>351</v>
      </c>
      <c r="T58" s="1"/>
      <c r="U58" s="1"/>
      <c r="V58" s="1"/>
      <c r="W58" s="1"/>
      <c r="X58" s="1"/>
      <c r="Y58" s="1"/>
      <c r="Z58" s="1"/>
      <c r="AA58" s="1"/>
      <c r="AB58" s="1"/>
      <c r="AF58" s="1"/>
      <c r="AG58" s="1"/>
      <c r="AH58" s="1"/>
      <c r="AI58" s="1"/>
      <c r="AJ58" s="1"/>
      <c r="AK58" s="1"/>
      <c r="AL58" s="1"/>
      <c r="AM58" s="1"/>
      <c r="AN58" s="1"/>
      <c r="AO58" s="1"/>
      <c r="AP58" s="1"/>
      <c r="AQ58" s="1"/>
      <c r="AR58" s="1"/>
      <c r="AU58" s="1"/>
      <c r="AV58" s="1"/>
      <c r="AW58" s="1"/>
      <c r="AX58" s="1"/>
      <c r="AY58" s="1"/>
      <c r="AZ58" s="1"/>
      <c r="BA58" s="1"/>
      <c r="BB58" s="1"/>
      <c r="BC58" s="1"/>
      <c r="BD58" s="1"/>
      <c r="BE58" s="1"/>
      <c r="BF58" s="1"/>
      <c r="BG58" s="1"/>
      <c r="BJ58" s="1"/>
      <c r="BN58" s="1"/>
      <c r="BO58" s="1"/>
      <c r="BP58" s="1"/>
      <c r="BR58" s="1"/>
      <c r="BV58" s="1"/>
      <c r="BW58" s="1"/>
      <c r="BX58" s="1"/>
    </row>
    <row r="59" spans="1:76" s="13" customFormat="1" ht="24" outlineLevel="1" x14ac:dyDescent="0.25">
      <c r="A59" s="57"/>
      <c r="B59" s="237" t="s">
        <v>315</v>
      </c>
      <c r="C59" s="239">
        <v>0</v>
      </c>
      <c r="D59" s="259">
        <v>0</v>
      </c>
      <c r="E59" s="260">
        <v>0</v>
      </c>
      <c r="F59" s="259">
        <v>0</v>
      </c>
      <c r="G59" s="239">
        <v>-2.2999999999999998</v>
      </c>
      <c r="H59" s="261">
        <v>0</v>
      </c>
      <c r="I59" s="262">
        <v>-2.2999999999999998</v>
      </c>
      <c r="J59" s="239">
        <v>-2.2999999999999998</v>
      </c>
      <c r="K59" s="261">
        <v>0</v>
      </c>
      <c r="L59" s="262">
        <v>-2.2999999999999998</v>
      </c>
      <c r="N59" s="485" t="s">
        <v>352</v>
      </c>
      <c r="T59" s="1"/>
      <c r="U59" s="1"/>
      <c r="V59" s="1"/>
      <c r="W59" s="1"/>
      <c r="X59" s="1"/>
      <c r="Y59" s="1"/>
      <c r="Z59" s="1"/>
      <c r="AA59" s="1"/>
      <c r="AB59" s="1"/>
      <c r="AF59" s="1"/>
      <c r="AG59" s="1"/>
      <c r="AH59" s="1"/>
      <c r="AI59" s="1"/>
      <c r="AJ59" s="1"/>
      <c r="AK59" s="1"/>
      <c r="AL59" s="1"/>
      <c r="AM59" s="1"/>
      <c r="AN59" s="1"/>
      <c r="AO59" s="1"/>
      <c r="AP59" s="1"/>
      <c r="AQ59" s="1"/>
      <c r="AR59" s="1"/>
      <c r="AU59" s="1"/>
      <c r="AV59" s="1"/>
      <c r="AW59" s="1"/>
      <c r="AX59" s="1"/>
      <c r="AY59" s="1"/>
      <c r="AZ59" s="1"/>
      <c r="BA59" s="1"/>
      <c r="BB59" s="1"/>
      <c r="BC59" s="1"/>
      <c r="BD59" s="1"/>
      <c r="BE59" s="1"/>
      <c r="BF59" s="1"/>
      <c r="BG59" s="1"/>
      <c r="BJ59" s="1"/>
      <c r="BN59" s="1"/>
      <c r="BO59" s="1"/>
      <c r="BP59" s="1"/>
      <c r="BR59" s="1"/>
      <c r="BV59" s="1"/>
      <c r="BW59" s="1"/>
      <c r="BX59" s="1"/>
    </row>
    <row r="60" spans="1:76" s="13" customFormat="1" ht="15.75" thickBot="1" x14ac:dyDescent="0.3">
      <c r="A60" s="57"/>
      <c r="B60" s="241" t="s">
        <v>138</v>
      </c>
      <c r="C60" s="243">
        <v>3.4882856711999999</v>
      </c>
      <c r="D60" s="263">
        <v>12.058219747200001</v>
      </c>
      <c r="E60" s="264">
        <v>15.546505418400001</v>
      </c>
      <c r="F60" s="263">
        <v>-5.7</v>
      </c>
      <c r="G60" s="243">
        <v>25.271485913640898</v>
      </c>
      <c r="H60" s="265">
        <v>5.7232566346714755</v>
      </c>
      <c r="I60" s="245">
        <v>30.994742548312374</v>
      </c>
      <c r="J60" s="243">
        <v>28.759771584840895</v>
      </c>
      <c r="K60" s="265">
        <v>12.081476381871479</v>
      </c>
      <c r="L60" s="245">
        <v>40.841247966712373</v>
      </c>
      <c r="N60" s="96"/>
      <c r="T60" s="1"/>
      <c r="U60" s="1"/>
      <c r="V60" s="1"/>
      <c r="W60" s="1"/>
      <c r="X60" s="1"/>
      <c r="Y60" s="1"/>
      <c r="Z60" s="1"/>
      <c r="AA60" s="1"/>
      <c r="AB60" s="1"/>
      <c r="AF60" s="1"/>
      <c r="AG60" s="1"/>
      <c r="AH60" s="1"/>
      <c r="AI60" s="1"/>
      <c r="AJ60" s="1"/>
      <c r="AK60" s="1"/>
      <c r="AL60" s="1"/>
      <c r="AM60" s="1"/>
      <c r="AN60" s="1"/>
      <c r="AO60" s="1"/>
      <c r="AP60" s="1"/>
      <c r="AQ60" s="1"/>
      <c r="AR60" s="1"/>
      <c r="AU60" s="1"/>
      <c r="AV60" s="1"/>
      <c r="AW60" s="1"/>
      <c r="AX60" s="1"/>
      <c r="AY60" s="1"/>
      <c r="AZ60" s="1"/>
      <c r="BA60" s="1"/>
      <c r="BB60" s="1"/>
      <c r="BC60" s="1"/>
      <c r="BD60" s="1"/>
      <c r="BE60" s="1"/>
      <c r="BF60" s="1"/>
      <c r="BG60" s="1"/>
      <c r="BJ60" s="1"/>
      <c r="BN60" s="1"/>
      <c r="BO60" s="1"/>
      <c r="BP60" s="1"/>
      <c r="BR60" s="1"/>
      <c r="BV60" s="1"/>
      <c r="BW60" s="1"/>
      <c r="BX60" s="1"/>
    </row>
    <row r="61" spans="1:76" s="267" customFormat="1" x14ac:dyDescent="0.25">
      <c r="A61" s="210"/>
      <c r="B61" s="266"/>
      <c r="C61" s="59"/>
      <c r="D61" s="211"/>
      <c r="E61" s="211"/>
      <c r="F61" s="211"/>
      <c r="G61" s="211"/>
      <c r="H61" s="211"/>
      <c r="I61" s="211"/>
      <c r="J61" s="212"/>
      <c r="L61" s="266"/>
      <c r="M61" s="59"/>
      <c r="N61" s="60"/>
      <c r="O61" s="60"/>
      <c r="P61" s="60"/>
      <c r="Q61" s="60"/>
      <c r="R61" s="59"/>
      <c r="S61" s="212"/>
      <c r="T61" s="211"/>
      <c r="U61" s="268"/>
      <c r="W61" s="59"/>
      <c r="X61" s="60"/>
      <c r="Y61" s="59"/>
      <c r="Z61" s="211"/>
      <c r="AA61" s="211"/>
      <c r="AB61" s="211"/>
      <c r="AF61" s="211"/>
      <c r="AG61" s="211"/>
      <c r="AH61" s="211"/>
      <c r="AI61" s="211"/>
      <c r="AJ61" s="211"/>
      <c r="AK61" s="211"/>
      <c r="AL61" s="211"/>
      <c r="AM61" s="211"/>
      <c r="AN61" s="211"/>
      <c r="AO61" s="211"/>
      <c r="AP61" s="211"/>
      <c r="AQ61" s="211"/>
      <c r="AR61" s="211"/>
      <c r="AU61" s="211"/>
      <c r="AV61" s="211"/>
      <c r="AW61" s="211"/>
      <c r="AX61" s="211"/>
      <c r="AY61" s="211"/>
      <c r="AZ61" s="211"/>
      <c r="BA61" s="211"/>
      <c r="BB61" s="211"/>
      <c r="BC61" s="211"/>
      <c r="BD61" s="211"/>
      <c r="BE61" s="211"/>
      <c r="BF61" s="211"/>
      <c r="BG61" s="211"/>
      <c r="BJ61" s="211"/>
      <c r="BN61" s="211"/>
      <c r="BO61" s="211"/>
      <c r="BP61" s="211"/>
      <c r="BR61" s="211"/>
      <c r="BV61" s="211"/>
      <c r="BW61" s="211"/>
      <c r="BX61" s="211"/>
    </row>
    <row r="62" spans="1:76" ht="36" x14ac:dyDescent="0.25">
      <c r="B62" s="460" t="s">
        <v>332</v>
      </c>
      <c r="C62" s="442" t="s">
        <v>213</v>
      </c>
      <c r="D62" s="443" t="s">
        <v>327</v>
      </c>
      <c r="E62" s="462" t="s">
        <v>329</v>
      </c>
      <c r="F62" s="442" t="s">
        <v>281</v>
      </c>
      <c r="G62" s="443" t="s">
        <v>327</v>
      </c>
      <c r="H62" s="462" t="s">
        <v>326</v>
      </c>
      <c r="I62" s="471">
        <v>2017</v>
      </c>
      <c r="J62" s="456" t="s">
        <v>327</v>
      </c>
      <c r="K62" s="465" t="s">
        <v>330</v>
      </c>
      <c r="L62" s="455">
        <v>2018</v>
      </c>
      <c r="M62" s="456" t="s">
        <v>327</v>
      </c>
      <c r="N62" s="457" t="s">
        <v>328</v>
      </c>
      <c r="O62" s="469" t="s">
        <v>333</v>
      </c>
      <c r="P62" s="466" t="s">
        <v>334</v>
      </c>
    </row>
    <row r="63" spans="1:76" x14ac:dyDescent="0.25">
      <c r="B63" s="14" t="s">
        <v>355</v>
      </c>
      <c r="C63" s="444">
        <v>340.56525496</v>
      </c>
      <c r="D63" s="300">
        <v>0</v>
      </c>
      <c r="E63" s="300">
        <v>340.56525496</v>
      </c>
      <c r="F63" s="444">
        <v>391.68440824000004</v>
      </c>
      <c r="G63" s="300">
        <v>0</v>
      </c>
      <c r="H63" s="300">
        <v>391.68440824000004</v>
      </c>
      <c r="I63" s="472">
        <v>1128.8898298300001</v>
      </c>
      <c r="J63" s="300">
        <v>0</v>
      </c>
      <c r="K63" s="300">
        <v>1128.8898298300001</v>
      </c>
      <c r="L63" s="444">
        <v>1347.8111854399999</v>
      </c>
      <c r="M63" s="300">
        <v>0</v>
      </c>
      <c r="N63" s="445">
        <v>1347.8111854399999</v>
      </c>
      <c r="O63" s="492">
        <v>0.15010090587780023</v>
      </c>
      <c r="P63" s="493">
        <v>0.19392623604640624</v>
      </c>
      <c r="R63" s="482"/>
      <c r="S63" s="481"/>
    </row>
    <row r="64" spans="1:76" x14ac:dyDescent="0.25">
      <c r="B64" s="15" t="s">
        <v>356</v>
      </c>
      <c r="C64" s="379">
        <v>-65.737152109999954</v>
      </c>
      <c r="D64" s="291">
        <v>0</v>
      </c>
      <c r="E64" s="291">
        <v>-65.737152109999954</v>
      </c>
      <c r="F64" s="379">
        <v>-65.409641249999993</v>
      </c>
      <c r="G64" s="291">
        <v>8.0720653456570002</v>
      </c>
      <c r="H64" s="291">
        <v>-73.481706595656988</v>
      </c>
      <c r="I64" s="473">
        <v>-220.80708772000003</v>
      </c>
      <c r="J64" s="291">
        <v>0</v>
      </c>
      <c r="K64" s="291">
        <v>-220.80708772000003</v>
      </c>
      <c r="L64" s="379">
        <v>-247.00449511999977</v>
      </c>
      <c r="M64" s="291">
        <v>4.1056676015285003</v>
      </c>
      <c r="N64" s="446">
        <v>-251.11016272152827</v>
      </c>
      <c r="O64" s="329">
        <v>0.11781092178586983</v>
      </c>
      <c r="P64" s="494">
        <v>0.13723778214925253</v>
      </c>
      <c r="R64" s="482"/>
      <c r="S64" s="481"/>
    </row>
    <row r="65" spans="2:19" x14ac:dyDescent="0.25">
      <c r="B65" s="16" t="s">
        <v>357</v>
      </c>
      <c r="C65" s="444">
        <v>274.82810285000005</v>
      </c>
      <c r="D65" s="300">
        <v>0</v>
      </c>
      <c r="E65" s="300">
        <v>274.82810285000005</v>
      </c>
      <c r="F65" s="444">
        <v>326.27476699000005</v>
      </c>
      <c r="G65" s="300">
        <v>8.0720653456570002</v>
      </c>
      <c r="H65" s="300">
        <v>318.20270164434305</v>
      </c>
      <c r="I65" s="472">
        <v>908.08274211000003</v>
      </c>
      <c r="J65" s="300">
        <v>0</v>
      </c>
      <c r="K65" s="300">
        <v>908.08274211000003</v>
      </c>
      <c r="L65" s="444">
        <v>1100.8066903200001</v>
      </c>
      <c r="M65" s="300">
        <v>4.1056676015285003</v>
      </c>
      <c r="N65" s="445">
        <v>1096.7010227184717</v>
      </c>
      <c r="O65" s="492">
        <v>0.15782446680140527</v>
      </c>
      <c r="P65" s="493">
        <v>0.20771045617517481</v>
      </c>
      <c r="R65" s="482"/>
      <c r="S65" s="481"/>
    </row>
    <row r="66" spans="2:19" x14ac:dyDescent="0.25">
      <c r="B66" s="19" t="s">
        <v>358</v>
      </c>
      <c r="C66" s="379">
        <v>-187.31241186</v>
      </c>
      <c r="D66" s="291">
        <v>24.082774269999952</v>
      </c>
      <c r="E66" s="291">
        <v>-211.39518612999996</v>
      </c>
      <c r="F66" s="379">
        <v>-244.81644083999998</v>
      </c>
      <c r="G66" s="300">
        <v>0</v>
      </c>
      <c r="H66" s="291">
        <v>-244.81644083999998</v>
      </c>
      <c r="I66" s="473">
        <v>-698.80606110999997</v>
      </c>
      <c r="J66" s="291">
        <v>24.082774269999952</v>
      </c>
      <c r="K66" s="291">
        <v>-722.88883537999993</v>
      </c>
      <c r="L66" s="379">
        <v>-858.52486369000007</v>
      </c>
      <c r="M66" s="291">
        <v>0</v>
      </c>
      <c r="N66" s="446">
        <v>-858.52486369000007</v>
      </c>
      <c r="O66" s="329">
        <v>0.15809846629831603</v>
      </c>
      <c r="P66" s="494">
        <v>0.18763054797865375</v>
      </c>
      <c r="R66" s="482"/>
      <c r="S66" s="481"/>
    </row>
    <row r="67" spans="2:19" x14ac:dyDescent="0.25">
      <c r="B67" s="16" t="s">
        <v>359</v>
      </c>
      <c r="C67" s="444">
        <v>87.515690990000053</v>
      </c>
      <c r="D67" s="300">
        <v>24.082774269999952</v>
      </c>
      <c r="E67" s="300">
        <v>63.432916720000094</v>
      </c>
      <c r="F67" s="444">
        <v>81.458326150000062</v>
      </c>
      <c r="G67" s="300">
        <v>8.0720653456570002</v>
      </c>
      <c r="H67" s="300">
        <v>73.386260804343067</v>
      </c>
      <c r="I67" s="472">
        <v>209.27668100000005</v>
      </c>
      <c r="J67" s="300">
        <v>24.082774269999952</v>
      </c>
      <c r="K67" s="300">
        <v>185.19390673000009</v>
      </c>
      <c r="L67" s="444">
        <v>242.28182663000007</v>
      </c>
      <c r="M67" s="300">
        <v>4.1056676015285003</v>
      </c>
      <c r="N67" s="445">
        <v>238.1761590284716</v>
      </c>
      <c r="O67" s="492">
        <v>0.15691134191855216</v>
      </c>
      <c r="P67" s="493">
        <v>0.28609068858683329</v>
      </c>
      <c r="R67" s="482"/>
      <c r="S67" s="481"/>
    </row>
    <row r="68" spans="2:19" x14ac:dyDescent="0.25">
      <c r="B68" s="20" t="s">
        <v>360</v>
      </c>
      <c r="C68" s="447">
        <v>0.31843792567955004</v>
      </c>
      <c r="D68" s="326">
        <v>-8.7628499488439235</v>
      </c>
      <c r="E68" s="312">
        <v>0.23080942619111081</v>
      </c>
      <c r="F68" s="447">
        <v>0.24966174032237273</v>
      </c>
      <c r="G68" s="326">
        <v>-1.9034343304332013</v>
      </c>
      <c r="H68" s="312">
        <v>0.23062739701804072</v>
      </c>
      <c r="I68" s="474">
        <v>0.23045992539592769</v>
      </c>
      <c r="J68" s="326">
        <v>-2.652046245702433</v>
      </c>
      <c r="K68" s="312">
        <v>0.20393946293890336</v>
      </c>
      <c r="L68" s="447">
        <v>0.22009479844237656</v>
      </c>
      <c r="M68" s="326">
        <v>-0.29196941116746145</v>
      </c>
      <c r="N68" s="448">
        <v>0.21717510433070195</v>
      </c>
      <c r="O68" s="326">
        <v>-1.8202917307008626E-2</v>
      </c>
      <c r="P68" s="463">
        <v>1.3235641391798585</v>
      </c>
      <c r="Q68" s="483"/>
      <c r="R68" s="482"/>
      <c r="S68" s="484"/>
    </row>
    <row r="69" spans="2:19" x14ac:dyDescent="0.25">
      <c r="B69" s="21" t="s">
        <v>361</v>
      </c>
      <c r="C69" s="379">
        <v>-31.389639340000002</v>
      </c>
      <c r="D69" s="291">
        <v>-4.9671447199999994</v>
      </c>
      <c r="E69" s="291">
        <v>-26.422494620000002</v>
      </c>
      <c r="F69" s="379">
        <v>-33.82509306</v>
      </c>
      <c r="G69" s="291">
        <v>-14.5</v>
      </c>
      <c r="H69" s="291">
        <v>-19.32509306</v>
      </c>
      <c r="I69" s="473">
        <v>-102.75749606999997</v>
      </c>
      <c r="J69" s="291">
        <v>-21.332144719999999</v>
      </c>
      <c r="K69" s="291">
        <v>-81.425351349999971</v>
      </c>
      <c r="L69" s="379">
        <v>-98.465104909999994</v>
      </c>
      <c r="M69" s="291">
        <v>-14.5</v>
      </c>
      <c r="N69" s="446">
        <v>-83.965104909999994</v>
      </c>
      <c r="O69" s="329">
        <v>-0.26861209216134196</v>
      </c>
      <c r="P69" s="494">
        <v>3.1191189450114898E-2</v>
      </c>
      <c r="R69" s="482"/>
      <c r="S69" s="481"/>
    </row>
    <row r="70" spans="2:19" x14ac:dyDescent="0.25">
      <c r="B70" s="16" t="s">
        <v>362</v>
      </c>
      <c r="C70" s="444">
        <v>56.126051650000051</v>
      </c>
      <c r="D70" s="300">
        <v>19.115629549999952</v>
      </c>
      <c r="E70" s="300">
        <v>37.010422100000092</v>
      </c>
      <c r="F70" s="444">
        <v>47.633233090000061</v>
      </c>
      <c r="G70" s="300">
        <v>-6.4279346543429998</v>
      </c>
      <c r="H70" s="300">
        <v>54.061167744343066</v>
      </c>
      <c r="I70" s="472">
        <v>106.51918493000008</v>
      </c>
      <c r="J70" s="300">
        <v>2.7506295499999531</v>
      </c>
      <c r="K70" s="300">
        <v>103.76855538000012</v>
      </c>
      <c r="L70" s="444">
        <v>143.81672172000009</v>
      </c>
      <c r="M70" s="300">
        <v>-10.3943323984715</v>
      </c>
      <c r="N70" s="445">
        <v>154.21105411847162</v>
      </c>
      <c r="O70" s="492">
        <v>0.46070119379543462</v>
      </c>
      <c r="P70" s="493">
        <v>0.48610582033980543</v>
      </c>
      <c r="R70" s="482"/>
      <c r="S70" s="481"/>
    </row>
    <row r="71" spans="2:19" ht="15.75" thickBot="1" x14ac:dyDescent="0.3">
      <c r="B71" s="22" t="s">
        <v>363</v>
      </c>
      <c r="C71" s="449">
        <v>0.20422238871485934</v>
      </c>
      <c r="D71" s="461">
        <v>-6.9554857570126973</v>
      </c>
      <c r="E71" s="313">
        <v>0.13466753114473237</v>
      </c>
      <c r="F71" s="449">
        <v>0.14599116422466088</v>
      </c>
      <c r="G71" s="461">
        <v>2.3904212102996896</v>
      </c>
      <c r="H71" s="313">
        <v>0.16989537632765778</v>
      </c>
      <c r="I71" s="475">
        <v>0.11730118852660339</v>
      </c>
      <c r="J71" s="461">
        <v>-0.30290516738691181</v>
      </c>
      <c r="K71" s="313">
        <v>0.11427213685273427</v>
      </c>
      <c r="L71" s="449">
        <v>0.13064666392806273</v>
      </c>
      <c r="M71" s="461">
        <v>0.99669134498607259</v>
      </c>
      <c r="N71" s="450">
        <v>0.14061357737792346</v>
      </c>
      <c r="O71" s="461">
        <v>3.5227845182925406</v>
      </c>
      <c r="P71" s="464">
        <v>2.634144052518919</v>
      </c>
      <c r="R71" s="482"/>
      <c r="S71" s="481"/>
    </row>
    <row r="72" spans="2:19" x14ac:dyDescent="0.25">
      <c r="B72" s="23" t="s">
        <v>364</v>
      </c>
      <c r="C72" s="451">
        <v>3.8048000499999999</v>
      </c>
      <c r="D72" s="315">
        <v>0</v>
      </c>
      <c r="E72" s="315">
        <v>3.8048000499999999</v>
      </c>
      <c r="F72" s="451">
        <v>3.9305324799999997</v>
      </c>
      <c r="G72" s="458">
        <v>0</v>
      </c>
      <c r="H72" s="315">
        <v>3.9305324799999997</v>
      </c>
      <c r="I72" s="476">
        <v>14.415570769999999</v>
      </c>
      <c r="J72" s="315">
        <v>0</v>
      </c>
      <c r="K72" s="315">
        <v>14.415570769999999</v>
      </c>
      <c r="L72" s="451">
        <v>18.01258726</v>
      </c>
      <c r="M72" s="315">
        <v>0</v>
      </c>
      <c r="N72" s="452">
        <v>18.01258726</v>
      </c>
      <c r="O72" s="495">
        <v>3.3045739157830267E-2</v>
      </c>
      <c r="P72" s="496">
        <v>0.24952300171739927</v>
      </c>
      <c r="R72" s="482"/>
      <c r="S72" s="481"/>
    </row>
    <row r="73" spans="2:19" x14ac:dyDescent="0.25">
      <c r="B73" s="24" t="s">
        <v>354</v>
      </c>
      <c r="C73" s="444">
        <v>59.930851700000048</v>
      </c>
      <c r="D73" s="300">
        <v>19.115629549999952</v>
      </c>
      <c r="E73" s="300">
        <v>40.815222150000096</v>
      </c>
      <c r="F73" s="444">
        <v>51.563765570000058</v>
      </c>
      <c r="G73" s="300">
        <v>-6.4279346543429998</v>
      </c>
      <c r="H73" s="300">
        <v>57.991700224343056</v>
      </c>
      <c r="I73" s="472">
        <v>120.93475570000008</v>
      </c>
      <c r="J73" s="300">
        <v>2.7506295499999531</v>
      </c>
      <c r="K73" s="300">
        <v>118.18412615000013</v>
      </c>
      <c r="L73" s="444">
        <v>161.82930898000009</v>
      </c>
      <c r="M73" s="300">
        <v>-10.3943323984715</v>
      </c>
      <c r="N73" s="445">
        <v>172.2236413784716</v>
      </c>
      <c r="O73" s="492">
        <v>0.42083509949345999</v>
      </c>
      <c r="P73" s="497">
        <v>0.45724850696009844</v>
      </c>
      <c r="R73" s="482"/>
      <c r="S73" s="481"/>
    </row>
    <row r="74" spans="2:19" x14ac:dyDescent="0.25">
      <c r="B74" s="25" t="s">
        <v>365</v>
      </c>
      <c r="C74" s="379">
        <v>-19.115629549999952</v>
      </c>
      <c r="D74" s="291">
        <v>-19.115629549999952</v>
      </c>
      <c r="E74" s="291">
        <v>0</v>
      </c>
      <c r="F74" s="379">
        <v>10.394332398471501</v>
      </c>
      <c r="G74" s="300">
        <v>10.394332398471501</v>
      </c>
      <c r="H74" s="300">
        <v>0</v>
      </c>
      <c r="I74" s="473">
        <v>-2.7506295499999514</v>
      </c>
      <c r="J74" s="291">
        <v>-2.7506295499999514</v>
      </c>
      <c r="K74" s="291">
        <v>0</v>
      </c>
      <c r="L74" s="379">
        <v>10.394332398471501</v>
      </c>
      <c r="M74" s="291">
        <v>10.394332398471501</v>
      </c>
      <c r="N74" s="446">
        <v>0</v>
      </c>
      <c r="O74" s="329" t="s">
        <v>187</v>
      </c>
      <c r="P74" s="498" t="s">
        <v>187</v>
      </c>
      <c r="Q74" s="468"/>
      <c r="R74" s="490"/>
      <c r="S74" s="481"/>
    </row>
    <row r="75" spans="2:19" x14ac:dyDescent="0.25">
      <c r="B75" s="24" t="s">
        <v>366</v>
      </c>
      <c r="C75" s="444">
        <v>40.815222150000096</v>
      </c>
      <c r="D75" s="300">
        <v>0</v>
      </c>
      <c r="E75" s="300">
        <v>40.815222150000096</v>
      </c>
      <c r="F75" s="444">
        <v>61.958097968471563</v>
      </c>
      <c r="G75" s="300">
        <v>3.966397744128507</v>
      </c>
      <c r="H75" s="300">
        <v>57.991700224343056</v>
      </c>
      <c r="I75" s="472">
        <v>118.18412615000013</v>
      </c>
      <c r="J75" s="300">
        <v>0</v>
      </c>
      <c r="K75" s="300">
        <v>118.18412615000013</v>
      </c>
      <c r="L75" s="444">
        <v>172.2236413784716</v>
      </c>
      <c r="M75" s="300">
        <v>0</v>
      </c>
      <c r="N75" s="445">
        <v>172.2236413784716</v>
      </c>
      <c r="O75" s="492">
        <v>0.42083509949345999</v>
      </c>
      <c r="P75" s="497">
        <v>0.45724850696009844</v>
      </c>
      <c r="R75" s="482"/>
      <c r="S75" s="481"/>
    </row>
    <row r="76" spans="2:19" ht="15.75" thickBot="1" x14ac:dyDescent="0.3">
      <c r="B76" s="26" t="s">
        <v>367</v>
      </c>
      <c r="C76" s="453">
        <v>0.14851182148674535</v>
      </c>
      <c r="D76" s="461" t="s">
        <v>187</v>
      </c>
      <c r="E76" s="320">
        <v>0.14851182148674535</v>
      </c>
      <c r="F76" s="453">
        <v>0.18989546307873237</v>
      </c>
      <c r="G76" s="461">
        <v>-0.76477953981458346</v>
      </c>
      <c r="H76" s="320">
        <v>0.18224766768058653</v>
      </c>
      <c r="I76" s="477">
        <v>0.13014686951916984</v>
      </c>
      <c r="J76" s="461" t="s">
        <v>187</v>
      </c>
      <c r="K76" s="320">
        <v>0.13014686951916984</v>
      </c>
      <c r="L76" s="453">
        <v>0.15645221172157564</v>
      </c>
      <c r="M76" s="461">
        <v>5.857027243947599E-2</v>
      </c>
      <c r="N76" s="454">
        <v>0.1570379144459704</v>
      </c>
      <c r="O76" s="461">
        <v>3.3735846193841179</v>
      </c>
      <c r="P76" s="479">
        <v>2.6891044926800554</v>
      </c>
      <c r="R76" s="482"/>
      <c r="S76" s="481"/>
    </row>
    <row r="78" spans="2:19" ht="36" x14ac:dyDescent="0.25">
      <c r="B78" s="460" t="s">
        <v>331</v>
      </c>
      <c r="C78" s="442" t="s">
        <v>213</v>
      </c>
      <c r="D78" s="443" t="s">
        <v>327</v>
      </c>
      <c r="E78" s="462" t="s">
        <v>329</v>
      </c>
      <c r="F78" s="442" t="s">
        <v>281</v>
      </c>
      <c r="G78" s="443" t="s">
        <v>327</v>
      </c>
      <c r="H78" s="462" t="s">
        <v>326</v>
      </c>
      <c r="I78" s="471">
        <v>2017</v>
      </c>
      <c r="J78" s="456" t="s">
        <v>327</v>
      </c>
      <c r="K78" s="465" t="s">
        <v>330</v>
      </c>
      <c r="L78" s="455">
        <v>2018</v>
      </c>
      <c r="M78" s="456" t="s">
        <v>327</v>
      </c>
      <c r="N78" s="457" t="s">
        <v>328</v>
      </c>
      <c r="O78" s="469" t="s">
        <v>333</v>
      </c>
      <c r="P78" s="466" t="s">
        <v>334</v>
      </c>
    </row>
    <row r="79" spans="2:19" x14ac:dyDescent="0.25">
      <c r="B79" s="14" t="s">
        <v>355</v>
      </c>
      <c r="C79" s="444">
        <v>46.473722350000003</v>
      </c>
      <c r="D79" s="300">
        <v>0</v>
      </c>
      <c r="E79" s="300">
        <v>46.473722350000003</v>
      </c>
      <c r="F79" s="444">
        <v>47.961790019999995</v>
      </c>
      <c r="G79" s="300">
        <v>0</v>
      </c>
      <c r="H79" s="300">
        <v>47.961790019999995</v>
      </c>
      <c r="I79" s="472">
        <v>172.62455233999998</v>
      </c>
      <c r="J79" s="300">
        <v>0</v>
      </c>
      <c r="K79" s="300">
        <v>172.62455233999998</v>
      </c>
      <c r="L79" s="444">
        <v>188.18473415000003</v>
      </c>
      <c r="M79" s="300"/>
      <c r="N79" s="445">
        <v>188.18473415000003</v>
      </c>
      <c r="O79" s="492">
        <v>3.2019549860739627E-2</v>
      </c>
      <c r="P79" s="493">
        <v>9.0138868423263574E-2</v>
      </c>
      <c r="R79" s="482"/>
      <c r="S79" s="481"/>
    </row>
    <row r="80" spans="2:19" x14ac:dyDescent="0.25">
      <c r="B80" s="459" t="s">
        <v>373</v>
      </c>
      <c r="C80" s="379">
        <v>10.735024749999997</v>
      </c>
      <c r="D80" s="291">
        <v>0</v>
      </c>
      <c r="E80" s="291">
        <v>10.735024749999997</v>
      </c>
      <c r="F80" s="379">
        <v>12.177346869999994</v>
      </c>
      <c r="G80" s="291">
        <v>0</v>
      </c>
      <c r="H80" s="291">
        <v>12.177346869999994</v>
      </c>
      <c r="I80" s="473">
        <v>34.861751299999995</v>
      </c>
      <c r="J80" s="291">
        <v>0</v>
      </c>
      <c r="K80" s="291">
        <v>34.861751299999995</v>
      </c>
      <c r="L80" s="379">
        <v>44.917007229999996</v>
      </c>
      <c r="M80" s="291">
        <v>0</v>
      </c>
      <c r="N80" s="446">
        <v>44.917007229999996</v>
      </c>
      <c r="O80" s="329">
        <v>0.13435666461784335</v>
      </c>
      <c r="P80" s="494">
        <v>0.28843232353619608</v>
      </c>
      <c r="R80" s="482"/>
      <c r="S80" s="481"/>
    </row>
    <row r="81" spans="2:19" x14ac:dyDescent="0.25">
      <c r="B81" s="459" t="s">
        <v>374</v>
      </c>
      <c r="C81" s="379">
        <v>35.738697600000002</v>
      </c>
      <c r="D81" s="291">
        <v>0</v>
      </c>
      <c r="E81" s="291">
        <v>35.738697600000002</v>
      </c>
      <c r="F81" s="379">
        <v>35.784443150000001</v>
      </c>
      <c r="G81" s="291">
        <v>0</v>
      </c>
      <c r="H81" s="291">
        <v>35.784443150000001</v>
      </c>
      <c r="I81" s="473">
        <v>137.76280104</v>
      </c>
      <c r="J81" s="291">
        <v>0</v>
      </c>
      <c r="K81" s="291">
        <v>137.76280104</v>
      </c>
      <c r="L81" s="379">
        <v>143.26772692000003</v>
      </c>
      <c r="M81" s="291">
        <v>0</v>
      </c>
      <c r="N81" s="446">
        <v>143.26772692000003</v>
      </c>
      <c r="O81" s="329">
        <v>1.2800004776893914E-3</v>
      </c>
      <c r="P81" s="494">
        <v>3.9959450870933333E-2</v>
      </c>
      <c r="R81" s="482"/>
      <c r="S81" s="481"/>
    </row>
    <row r="82" spans="2:19" x14ac:dyDescent="0.25">
      <c r="B82" s="15" t="s">
        <v>356</v>
      </c>
      <c r="C82" s="379">
        <v>-7.9660170199999971</v>
      </c>
      <c r="D82" s="291">
        <v>0</v>
      </c>
      <c r="E82" s="291">
        <v>-7.9660170199999971</v>
      </c>
      <c r="F82" s="379">
        <v>-7.0110880799999933</v>
      </c>
      <c r="G82" s="291">
        <v>0.7428835639939998</v>
      </c>
      <c r="H82" s="291">
        <v>-7.7539716439939932</v>
      </c>
      <c r="I82" s="473">
        <v>-30.808803169999951</v>
      </c>
      <c r="J82" s="291">
        <v>0</v>
      </c>
      <c r="K82" s="291">
        <v>-30.808803169999951</v>
      </c>
      <c r="L82" s="379">
        <v>-37.936450110000003</v>
      </c>
      <c r="M82" s="291">
        <v>-4.879412848986</v>
      </c>
      <c r="N82" s="446">
        <v>-33.057037261014003</v>
      </c>
      <c r="O82" s="329">
        <v>-2.661874503577244E-2</v>
      </c>
      <c r="P82" s="494">
        <v>7.297375618937596E-2</v>
      </c>
      <c r="R82" s="482"/>
      <c r="S82" s="481"/>
    </row>
    <row r="83" spans="2:19" x14ac:dyDescent="0.25">
      <c r="B83" s="16" t="s">
        <v>357</v>
      </c>
      <c r="C83" s="444">
        <v>38.507705330000007</v>
      </c>
      <c r="D83" s="300">
        <v>0</v>
      </c>
      <c r="E83" s="300">
        <v>38.507705330000007</v>
      </c>
      <c r="F83" s="444">
        <v>40.950701940000002</v>
      </c>
      <c r="G83" s="300">
        <v>0.7428835639939998</v>
      </c>
      <c r="H83" s="300">
        <v>40.207818376006003</v>
      </c>
      <c r="I83" s="472">
        <v>141.81574917000003</v>
      </c>
      <c r="J83" s="300">
        <v>0</v>
      </c>
      <c r="K83" s="300">
        <v>141.81574917000003</v>
      </c>
      <c r="L83" s="444">
        <v>150.24828404000002</v>
      </c>
      <c r="M83" s="300">
        <v>-4.879412848986</v>
      </c>
      <c r="N83" s="445">
        <v>155.12769688898601</v>
      </c>
      <c r="O83" s="492">
        <v>4.4149944314689993E-2</v>
      </c>
      <c r="P83" s="493">
        <v>9.3867908161796798E-2</v>
      </c>
      <c r="R83" s="482"/>
      <c r="S83" s="481"/>
    </row>
    <row r="84" spans="2:19" x14ac:dyDescent="0.25">
      <c r="B84" s="19" t="s">
        <v>358</v>
      </c>
      <c r="C84" s="379">
        <v>-29.301341699999995</v>
      </c>
      <c r="D84" s="291">
        <v>5.1476303399999965</v>
      </c>
      <c r="E84" s="291">
        <v>-34.448972039999994</v>
      </c>
      <c r="F84" s="379">
        <v>-35.355927989999998</v>
      </c>
      <c r="G84" s="300">
        <v>0</v>
      </c>
      <c r="H84" s="291">
        <v>-35.355927989999998</v>
      </c>
      <c r="I84" s="473">
        <v>-117.97627061000001</v>
      </c>
      <c r="J84" s="291">
        <v>5.1476303399999965</v>
      </c>
      <c r="K84" s="291">
        <v>-123.12390095000001</v>
      </c>
      <c r="L84" s="379">
        <v>-134.50022936999997</v>
      </c>
      <c r="M84" s="291">
        <v>0</v>
      </c>
      <c r="N84" s="446">
        <v>-134.50022936999997</v>
      </c>
      <c r="O84" s="329">
        <v>2.632751853805404E-2</v>
      </c>
      <c r="P84" s="494">
        <v>9.2397400766402349E-2</v>
      </c>
      <c r="R84" s="482"/>
      <c r="S84" s="481"/>
    </row>
    <row r="85" spans="2:19" x14ac:dyDescent="0.25">
      <c r="B85" s="16" t="s">
        <v>359</v>
      </c>
      <c r="C85" s="444">
        <v>9.2063636300000127</v>
      </c>
      <c r="D85" s="300">
        <v>5.1476303399999965</v>
      </c>
      <c r="E85" s="300">
        <v>4.0587332900000135</v>
      </c>
      <c r="F85" s="444">
        <v>5.594773950000004</v>
      </c>
      <c r="G85" s="300">
        <v>0.7428835639939998</v>
      </c>
      <c r="H85" s="300">
        <v>4.851890386006005</v>
      </c>
      <c r="I85" s="472">
        <v>23.839478560000018</v>
      </c>
      <c r="J85" s="300">
        <v>5.1476303399999965</v>
      </c>
      <c r="K85" s="300">
        <v>18.691848220000026</v>
      </c>
      <c r="L85" s="444">
        <v>15.748054670000045</v>
      </c>
      <c r="M85" s="300">
        <v>-4.879412848986</v>
      </c>
      <c r="N85" s="445">
        <v>20.627467518986037</v>
      </c>
      <c r="O85" s="492">
        <v>0.19541986115722043</v>
      </c>
      <c r="P85" s="493">
        <v>0.10355419518733977</v>
      </c>
      <c r="R85" s="482"/>
      <c r="S85" s="481"/>
    </row>
    <row r="86" spans="2:19" x14ac:dyDescent="0.25">
      <c r="B86" s="20" t="s">
        <v>360</v>
      </c>
      <c r="C86" s="447">
        <v>0.23907847925769954</v>
      </c>
      <c r="D86" s="326">
        <v>-13.36779300632505</v>
      </c>
      <c r="E86" s="312">
        <v>0.10540054919444905</v>
      </c>
      <c r="F86" s="447">
        <v>0.13662217458927406</v>
      </c>
      <c r="G86" s="326">
        <v>-1.5951852697316637</v>
      </c>
      <c r="H86" s="312">
        <v>0.12067032189195742</v>
      </c>
      <c r="I86" s="474">
        <v>0.16810177078021646</v>
      </c>
      <c r="J86" s="326">
        <v>-3.6298016053416813</v>
      </c>
      <c r="K86" s="312">
        <v>0.13180375472679964</v>
      </c>
      <c r="L86" s="447">
        <v>0.104813540937396</v>
      </c>
      <c r="M86" s="326">
        <v>2.8157346484130459</v>
      </c>
      <c r="N86" s="448">
        <v>0.13297088742152646</v>
      </c>
      <c r="O86" s="326">
        <v>1.5269772697508373</v>
      </c>
      <c r="P86" s="463">
        <v>0.1167132694726819</v>
      </c>
      <c r="R86" s="482"/>
      <c r="S86" s="481"/>
    </row>
    <row r="87" spans="2:19" x14ac:dyDescent="0.25">
      <c r="B87" s="21" t="s">
        <v>361</v>
      </c>
      <c r="C87" s="379">
        <v>-9.1357277999999997</v>
      </c>
      <c r="D87" s="291">
        <v>-7.4089869800000008</v>
      </c>
      <c r="E87" s="291">
        <v>-1.726740819999999</v>
      </c>
      <c r="F87" s="379">
        <v>-4.6514826000000005</v>
      </c>
      <c r="G87" s="291">
        <v>-2.8590540300000002</v>
      </c>
      <c r="H87" s="291">
        <v>-1.7924285700000002</v>
      </c>
      <c r="I87" s="473">
        <v>-21.072439280000001</v>
      </c>
      <c r="J87" s="291">
        <v>-14.87598698</v>
      </c>
      <c r="K87" s="291">
        <v>-6.1964523000000007</v>
      </c>
      <c r="L87" s="379">
        <v>-6.4279504599999999</v>
      </c>
      <c r="M87" s="291">
        <v>-2.8590540300000002</v>
      </c>
      <c r="N87" s="446">
        <v>-3.5688964299999997</v>
      </c>
      <c r="O87" s="329">
        <v>3.8041464728911345E-2</v>
      </c>
      <c r="P87" s="494">
        <v>-0.42404197479257622</v>
      </c>
      <c r="R87" s="482"/>
      <c r="S87" s="481"/>
    </row>
    <row r="88" spans="2:19" ht="14.25" customHeight="1" x14ac:dyDescent="0.25">
      <c r="B88" s="16" t="s">
        <v>362</v>
      </c>
      <c r="C88" s="444">
        <v>7.0635830000012945E-2</v>
      </c>
      <c r="D88" s="300">
        <v>-2.2613566400000042</v>
      </c>
      <c r="E88" s="300">
        <v>2.3319924700000145</v>
      </c>
      <c r="F88" s="444">
        <v>0.94329135000000353</v>
      </c>
      <c r="G88" s="300">
        <v>-2.1161704660060003</v>
      </c>
      <c r="H88" s="300">
        <v>3.0594618160060048</v>
      </c>
      <c r="I88" s="472">
        <v>2.7670392800000165</v>
      </c>
      <c r="J88" s="300">
        <v>-9.7283566400000048</v>
      </c>
      <c r="K88" s="300">
        <v>12.495395920000025</v>
      </c>
      <c r="L88" s="444">
        <v>9.3201042100000446</v>
      </c>
      <c r="M88" s="300">
        <v>-7.7384668789860003</v>
      </c>
      <c r="N88" s="445">
        <v>17.058571088986039</v>
      </c>
      <c r="O88" s="470">
        <v>0.31195184176816215</v>
      </c>
      <c r="P88" s="493">
        <v>0.36518852209254415</v>
      </c>
      <c r="R88" s="482"/>
      <c r="S88" s="481"/>
    </row>
    <row r="89" spans="2:19" ht="15.75" thickBot="1" x14ac:dyDescent="0.3">
      <c r="B89" s="22" t="s">
        <v>363</v>
      </c>
      <c r="C89" s="453">
        <v>1.8343297632171045E-3</v>
      </c>
      <c r="D89" s="461">
        <v>5.872478301734219</v>
      </c>
      <c r="E89" s="320">
        <v>6.0559112780559289E-2</v>
      </c>
      <c r="F89" s="453">
        <v>2.3034802953612165E-2</v>
      </c>
      <c r="G89" s="461">
        <v>5.3056413620121088</v>
      </c>
      <c r="H89" s="320">
        <v>7.6091216573733259E-2</v>
      </c>
      <c r="I89" s="477">
        <v>1.951150909680038E-2</v>
      </c>
      <c r="J89" s="461">
        <v>6.8598563255046168</v>
      </c>
      <c r="K89" s="320">
        <v>8.811007235184655E-2</v>
      </c>
      <c r="L89" s="453">
        <v>6.2031352101956719E-2</v>
      </c>
      <c r="M89" s="461">
        <v>4.7933350727310833</v>
      </c>
      <c r="N89" s="454">
        <v>0.10996470282926755</v>
      </c>
      <c r="O89" s="461">
        <v>1.553210379317397</v>
      </c>
      <c r="P89" s="464">
        <v>2.1854630477421004</v>
      </c>
      <c r="R89" s="482"/>
      <c r="S89" s="481"/>
    </row>
    <row r="90" spans="2:19" x14ac:dyDescent="0.25">
      <c r="B90" s="23" t="s">
        <v>364</v>
      </c>
      <c r="C90" s="451">
        <v>2.6971133899999997</v>
      </c>
      <c r="D90" s="315">
        <v>0</v>
      </c>
      <c r="E90" s="315">
        <v>2.6971133899999997</v>
      </c>
      <c r="F90" s="451">
        <v>2.6862764800000001</v>
      </c>
      <c r="G90" s="458">
        <v>0</v>
      </c>
      <c r="H90" s="315">
        <v>2.6862764800000001</v>
      </c>
      <c r="I90" s="476">
        <v>9.9249725000000009</v>
      </c>
      <c r="J90" s="315">
        <v>0</v>
      </c>
      <c r="K90" s="315">
        <v>9.9249725000000009</v>
      </c>
      <c r="L90" s="451">
        <v>10.96194433</v>
      </c>
      <c r="M90" s="315">
        <v>0</v>
      </c>
      <c r="N90" s="452">
        <v>10.96194433</v>
      </c>
      <c r="O90" s="495">
        <v>-4.0179660373862447E-3</v>
      </c>
      <c r="P90" s="499">
        <v>0.10448107841104837</v>
      </c>
      <c r="R90" s="482"/>
      <c r="S90" s="481"/>
    </row>
    <row r="91" spans="2:19" x14ac:dyDescent="0.25">
      <c r="B91" s="24" t="s">
        <v>354</v>
      </c>
      <c r="C91" s="444">
        <v>2.7677492200000127</v>
      </c>
      <c r="D91" s="300">
        <v>-2.2613566400000042</v>
      </c>
      <c r="E91" s="300">
        <v>5.0291058600000174</v>
      </c>
      <c r="F91" s="444">
        <v>3.6295678300000036</v>
      </c>
      <c r="G91" s="300">
        <v>-2.1161704660060003</v>
      </c>
      <c r="H91" s="300">
        <v>5.7457382960060039</v>
      </c>
      <c r="I91" s="472">
        <v>12.692011780000017</v>
      </c>
      <c r="J91" s="300">
        <v>-9.7283566400000048</v>
      </c>
      <c r="K91" s="300">
        <v>22.420368420000024</v>
      </c>
      <c r="L91" s="444">
        <v>20.282048540000044</v>
      </c>
      <c r="M91" s="300">
        <v>-7.7384668789860003</v>
      </c>
      <c r="N91" s="445">
        <v>28.020515418986044</v>
      </c>
      <c r="O91" s="492">
        <v>0.14249698772616104</v>
      </c>
      <c r="P91" s="493">
        <v>0.2497794368976749</v>
      </c>
      <c r="R91" s="482"/>
      <c r="S91" s="481"/>
    </row>
    <row r="92" spans="2:19" x14ac:dyDescent="0.25">
      <c r="B92" s="25" t="s">
        <v>365</v>
      </c>
      <c r="C92" s="379">
        <v>2.2605565600000035</v>
      </c>
      <c r="D92" s="291">
        <v>2.2605565600000035</v>
      </c>
      <c r="E92" s="291">
        <v>0</v>
      </c>
      <c r="F92" s="379">
        <v>2.4867069489859999</v>
      </c>
      <c r="G92" s="300">
        <v>2.4867069489859999</v>
      </c>
      <c r="H92" s="300">
        <v>0</v>
      </c>
      <c r="I92" s="473">
        <v>9.7605565600000048</v>
      </c>
      <c r="J92" s="291">
        <v>9.7605565600000048</v>
      </c>
      <c r="K92" s="291">
        <v>0</v>
      </c>
      <c r="L92" s="379">
        <v>7.7384668789860003</v>
      </c>
      <c r="M92" s="291">
        <v>7.7384668789860003</v>
      </c>
      <c r="N92" s="446">
        <v>0</v>
      </c>
      <c r="O92" s="329" t="s">
        <v>187</v>
      </c>
      <c r="P92" s="494" t="s">
        <v>187</v>
      </c>
      <c r="R92" s="482"/>
      <c r="S92" s="481"/>
    </row>
    <row r="93" spans="2:19" x14ac:dyDescent="0.25">
      <c r="B93" s="24" t="s">
        <v>366</v>
      </c>
      <c r="C93" s="444">
        <v>5.0283057800000162</v>
      </c>
      <c r="D93" s="300">
        <v>0</v>
      </c>
      <c r="E93" s="300">
        <v>5.0283057800000162</v>
      </c>
      <c r="F93" s="444">
        <v>6.1162747789860035</v>
      </c>
      <c r="G93" s="300">
        <v>0.37053648297999953</v>
      </c>
      <c r="H93" s="300">
        <v>5.7457382960060039</v>
      </c>
      <c r="I93" s="472">
        <v>22.45256834000002</v>
      </c>
      <c r="J93" s="300">
        <v>0</v>
      </c>
      <c r="K93" s="300">
        <v>22.45256834000002</v>
      </c>
      <c r="L93" s="444">
        <v>28.020515418986044</v>
      </c>
      <c r="M93" s="300">
        <v>0</v>
      </c>
      <c r="N93" s="445">
        <v>28.020515418986044</v>
      </c>
      <c r="O93" s="492">
        <v>0.14267877639016335</v>
      </c>
      <c r="P93" s="493">
        <v>0.24798708970263039</v>
      </c>
      <c r="R93" s="491"/>
      <c r="S93" s="481"/>
    </row>
    <row r="94" spans="2:19" ht="15.75" thickBot="1" x14ac:dyDescent="0.3">
      <c r="B94" s="26" t="s">
        <v>367</v>
      </c>
      <c r="C94" s="453">
        <v>0.13057921101527281</v>
      </c>
      <c r="D94" s="461" t="s">
        <v>187</v>
      </c>
      <c r="E94" s="320">
        <v>0.13057921101527281</v>
      </c>
      <c r="F94" s="453">
        <v>0.14935701927521106</v>
      </c>
      <c r="G94" s="461">
        <v>-0.64559983276340771</v>
      </c>
      <c r="H94" s="320">
        <v>0.14290102094757698</v>
      </c>
      <c r="I94" s="477">
        <v>0.15832210788581216</v>
      </c>
      <c r="J94" s="461">
        <v>0</v>
      </c>
      <c r="K94" s="320">
        <v>0.15832210788581216</v>
      </c>
      <c r="L94" s="453">
        <v>0.18649474500172161</v>
      </c>
      <c r="M94" s="461">
        <v>-0.58660372923667881</v>
      </c>
      <c r="N94" s="454">
        <v>0.18062870770935482</v>
      </c>
      <c r="O94" s="461">
        <v>1.2321809932304166</v>
      </c>
      <c r="P94" s="464">
        <v>2.2306599823542661</v>
      </c>
      <c r="R94" s="482"/>
      <c r="S94" s="481"/>
    </row>
    <row r="96" spans="2:19" ht="36" x14ac:dyDescent="0.25">
      <c r="B96" s="460" t="s">
        <v>15</v>
      </c>
      <c r="C96" s="442" t="s">
        <v>213</v>
      </c>
      <c r="D96" s="443" t="s">
        <v>327</v>
      </c>
      <c r="E96" s="462" t="s">
        <v>329</v>
      </c>
      <c r="F96" s="442" t="s">
        <v>281</v>
      </c>
      <c r="G96" s="443" t="s">
        <v>327</v>
      </c>
      <c r="H96" s="462" t="s">
        <v>326</v>
      </c>
      <c r="I96" s="471">
        <v>2017</v>
      </c>
      <c r="J96" s="456" t="s">
        <v>327</v>
      </c>
      <c r="K96" s="465" t="s">
        <v>330</v>
      </c>
      <c r="L96" s="455">
        <v>2018</v>
      </c>
      <c r="M96" s="456" t="s">
        <v>327</v>
      </c>
      <c r="N96" s="457" t="s">
        <v>328</v>
      </c>
      <c r="O96" s="469" t="s">
        <v>333</v>
      </c>
      <c r="P96" s="466" t="s">
        <v>334</v>
      </c>
    </row>
    <row r="97" spans="2:19" x14ac:dyDescent="0.25">
      <c r="B97" s="14" t="s">
        <v>355</v>
      </c>
      <c r="C97" s="444">
        <v>387.03897731000001</v>
      </c>
      <c r="D97" s="300">
        <v>0</v>
      </c>
      <c r="E97" s="300">
        <v>387.03897731000001</v>
      </c>
      <c r="F97" s="444">
        <v>439.64619826000001</v>
      </c>
      <c r="G97" s="300">
        <v>0</v>
      </c>
      <c r="H97" s="300">
        <v>439.64619826000001</v>
      </c>
      <c r="I97" s="472">
        <v>1301.5143821700001</v>
      </c>
      <c r="J97" s="300">
        <v>0</v>
      </c>
      <c r="K97" s="300">
        <v>1301.5143821700001</v>
      </c>
      <c r="L97" s="444">
        <v>1535.9959195899999</v>
      </c>
      <c r="M97" s="300"/>
      <c r="N97" s="445">
        <v>1535.9959195899999</v>
      </c>
      <c r="O97" s="492">
        <v>0.13592228182192634</v>
      </c>
      <c r="P97" s="493">
        <v>0.18016054269723192</v>
      </c>
      <c r="R97" s="482"/>
      <c r="S97" s="481"/>
    </row>
    <row r="98" spans="2:19" x14ac:dyDescent="0.25">
      <c r="B98" s="15" t="s">
        <v>356</v>
      </c>
      <c r="C98" s="379">
        <v>-73.703169129999949</v>
      </c>
      <c r="D98" s="291">
        <v>0</v>
      </c>
      <c r="E98" s="291">
        <v>-73.703169129999949</v>
      </c>
      <c r="F98" s="379">
        <v>-72.420729329999986</v>
      </c>
      <c r="G98" s="291">
        <v>8.8149489096509992</v>
      </c>
      <c r="H98" s="291">
        <v>-81.23567823965098</v>
      </c>
      <c r="I98" s="473">
        <v>-251.61589088999997</v>
      </c>
      <c r="J98" s="291">
        <v>0</v>
      </c>
      <c r="K98" s="291">
        <v>-251.61589088999997</v>
      </c>
      <c r="L98" s="379">
        <v>-284.94094522999978</v>
      </c>
      <c r="M98" s="291">
        <v>-0.77374524745749973</v>
      </c>
      <c r="N98" s="446">
        <v>-284.16719998254229</v>
      </c>
      <c r="O98" s="329">
        <v>0.10220061360407651</v>
      </c>
      <c r="P98" s="494">
        <v>0.12936905128449494</v>
      </c>
      <c r="R98" s="482"/>
      <c r="S98" s="481"/>
    </row>
    <row r="99" spans="2:19" x14ac:dyDescent="0.25">
      <c r="B99" s="16" t="s">
        <v>357</v>
      </c>
      <c r="C99" s="444">
        <v>313.33580818000007</v>
      </c>
      <c r="D99" s="300">
        <v>0</v>
      </c>
      <c r="E99" s="300">
        <v>313.33580818000007</v>
      </c>
      <c r="F99" s="444">
        <v>367.22546893000003</v>
      </c>
      <c r="G99" s="300">
        <v>8.8149489096509992</v>
      </c>
      <c r="H99" s="300">
        <v>358.41052002034905</v>
      </c>
      <c r="I99" s="472">
        <v>1049.8984912800001</v>
      </c>
      <c r="J99" s="300">
        <v>0</v>
      </c>
      <c r="K99" s="300">
        <v>1049.8984912800001</v>
      </c>
      <c r="L99" s="444">
        <v>1251.0549743600002</v>
      </c>
      <c r="M99" s="300">
        <v>-0.77374524745749973</v>
      </c>
      <c r="N99" s="445">
        <v>1251.8287196074575</v>
      </c>
      <c r="O99" s="492">
        <v>0.14385432709451185</v>
      </c>
      <c r="P99" s="493">
        <v>0.19233309696566092</v>
      </c>
      <c r="R99" s="482"/>
      <c r="S99" s="481"/>
    </row>
    <row r="100" spans="2:19" x14ac:dyDescent="0.25">
      <c r="B100" s="19" t="s">
        <v>358</v>
      </c>
      <c r="C100" s="379">
        <v>-216.61375355999999</v>
      </c>
      <c r="D100" s="291">
        <v>29.230404609999947</v>
      </c>
      <c r="E100" s="291">
        <v>-245.84415816999993</v>
      </c>
      <c r="F100" s="379">
        <v>-280.17236882999998</v>
      </c>
      <c r="G100" s="300">
        <v>0</v>
      </c>
      <c r="H100" s="291">
        <v>-280.17236882999998</v>
      </c>
      <c r="I100" s="473">
        <v>-816.78233172</v>
      </c>
      <c r="J100" s="291">
        <v>29.230404609999947</v>
      </c>
      <c r="K100" s="291">
        <v>-846.01273632999994</v>
      </c>
      <c r="L100" s="379">
        <v>-993.02509306000002</v>
      </c>
      <c r="M100" s="291">
        <v>0</v>
      </c>
      <c r="N100" s="446">
        <v>-993.02509306000002</v>
      </c>
      <c r="O100" s="329">
        <v>0.13963403041801081</v>
      </c>
      <c r="P100" s="494">
        <v>0.1737708552329118</v>
      </c>
      <c r="R100" s="482"/>
      <c r="S100" s="481"/>
    </row>
    <row r="101" spans="2:19" x14ac:dyDescent="0.25">
      <c r="B101" s="16" t="s">
        <v>359</v>
      </c>
      <c r="C101" s="444">
        <v>96.722054620000065</v>
      </c>
      <c r="D101" s="300">
        <v>29.230404609999947</v>
      </c>
      <c r="E101" s="300">
        <v>67.491650010000143</v>
      </c>
      <c r="F101" s="444">
        <v>87.053100100000066</v>
      </c>
      <c r="G101" s="300">
        <v>8.8149489096509992</v>
      </c>
      <c r="H101" s="300">
        <v>78.238151190349072</v>
      </c>
      <c r="I101" s="472">
        <v>233.11615956000009</v>
      </c>
      <c r="J101" s="300">
        <v>29.230404609999947</v>
      </c>
      <c r="K101" s="300">
        <v>203.88575495000021</v>
      </c>
      <c r="L101" s="444">
        <v>258.02988130000011</v>
      </c>
      <c r="M101" s="300">
        <v>-0.77374524745749973</v>
      </c>
      <c r="N101" s="445">
        <v>258.8036265474575</v>
      </c>
      <c r="O101" s="492">
        <v>0.15922712185517218</v>
      </c>
      <c r="P101" s="493">
        <v>0.26935609901204249</v>
      </c>
      <c r="R101" s="482"/>
      <c r="S101" s="481"/>
    </row>
    <row r="102" spans="2:19" x14ac:dyDescent="0.25">
      <c r="B102" s="20" t="s">
        <v>360</v>
      </c>
      <c r="C102" s="447">
        <v>0.30868497022988434</v>
      </c>
      <c r="D102" s="326">
        <v>-9.3287788522428059</v>
      </c>
      <c r="E102" s="312">
        <v>0.21539718170745628</v>
      </c>
      <c r="F102" s="447">
        <v>0.23705627050773539</v>
      </c>
      <c r="G102" s="326">
        <v>-1.8764265055699447</v>
      </c>
      <c r="H102" s="312">
        <v>0.21829200545203595</v>
      </c>
      <c r="I102" s="474">
        <v>0.22203685546380095</v>
      </c>
      <c r="J102" s="326">
        <v>-2.7841172125472018</v>
      </c>
      <c r="K102" s="312">
        <v>0.19419568333832893</v>
      </c>
      <c r="L102" s="447">
        <v>0.20624983441035433</v>
      </c>
      <c r="M102" s="326">
        <v>4.9061058328017659E-2</v>
      </c>
      <c r="N102" s="448">
        <v>0.2067404449936345</v>
      </c>
      <c r="O102" s="326">
        <v>0.28948237445796665</v>
      </c>
      <c r="P102" s="463">
        <v>1.2544761655305576</v>
      </c>
      <c r="R102" s="482"/>
      <c r="S102" s="481"/>
    </row>
    <row r="103" spans="2:19" x14ac:dyDescent="0.25">
      <c r="B103" s="21" t="s">
        <v>361</v>
      </c>
      <c r="C103" s="379">
        <v>-40.52536714</v>
      </c>
      <c r="D103" s="291">
        <v>-12.3761317</v>
      </c>
      <c r="E103" s="291">
        <v>-28.149235439999998</v>
      </c>
      <c r="F103" s="379">
        <v>-38.476575660000002</v>
      </c>
      <c r="G103" s="291">
        <v>-17.359054029999999</v>
      </c>
      <c r="H103" s="291">
        <v>-21.117521630000002</v>
      </c>
      <c r="I103" s="473">
        <v>-123.82993534999997</v>
      </c>
      <c r="J103" s="291">
        <v>-36.208131699999996</v>
      </c>
      <c r="K103" s="291">
        <v>-87.621803649999976</v>
      </c>
      <c r="L103" s="379">
        <v>-104.89305537</v>
      </c>
      <c r="M103" s="291">
        <v>-17.359054029999999</v>
      </c>
      <c r="N103" s="446">
        <v>-87.534001340000003</v>
      </c>
      <c r="O103" s="329">
        <v>-0.24980123616458683</v>
      </c>
      <c r="P103" s="494">
        <v>-1.0020600620217479E-3</v>
      </c>
      <c r="R103" s="482"/>
      <c r="S103" s="481"/>
    </row>
    <row r="104" spans="2:19" x14ac:dyDescent="0.25">
      <c r="B104" s="16" t="s">
        <v>362</v>
      </c>
      <c r="C104" s="444">
        <v>56.196687480000065</v>
      </c>
      <c r="D104" s="300">
        <v>16.854272909999949</v>
      </c>
      <c r="E104" s="300">
        <v>39.342414570000145</v>
      </c>
      <c r="F104" s="444">
        <v>48.576524440000064</v>
      </c>
      <c r="G104" s="300">
        <v>-8.5441051203490002</v>
      </c>
      <c r="H104" s="300">
        <v>57.120629560349073</v>
      </c>
      <c r="I104" s="472">
        <v>109.2862242100001</v>
      </c>
      <c r="J104" s="300">
        <v>-6.9777270900000516</v>
      </c>
      <c r="K104" s="300">
        <v>116.26395130000023</v>
      </c>
      <c r="L104" s="444">
        <v>153.13682593000013</v>
      </c>
      <c r="M104" s="300">
        <v>-18.132799277457501</v>
      </c>
      <c r="N104" s="445">
        <v>171.26962520745749</v>
      </c>
      <c r="O104" s="492">
        <v>0.45188418618071768</v>
      </c>
      <c r="P104" s="493">
        <v>0.47311030884821781</v>
      </c>
      <c r="R104" s="482"/>
      <c r="S104" s="481"/>
    </row>
    <row r="105" spans="2:19" ht="15.75" thickBot="1" x14ac:dyDescent="0.3">
      <c r="B105" s="22" t="s">
        <v>363</v>
      </c>
      <c r="C105" s="453">
        <v>0.17934971367114577</v>
      </c>
      <c r="D105" s="461">
        <v>-5.3789807835553063</v>
      </c>
      <c r="E105" s="320">
        <v>0.12555990583559271</v>
      </c>
      <c r="F105" s="453">
        <v>0.13227983500583301</v>
      </c>
      <c r="G105" s="461">
        <v>2.7092243573517831</v>
      </c>
      <c r="H105" s="320">
        <v>0.15937207857935085</v>
      </c>
      <c r="I105" s="477">
        <v>0.10409218140390133</v>
      </c>
      <c r="J105" s="461">
        <v>0.66460968826549394</v>
      </c>
      <c r="K105" s="320">
        <v>0.11073827828655627</v>
      </c>
      <c r="L105" s="453">
        <v>0.12240615246211706</v>
      </c>
      <c r="M105" s="461">
        <v>1.4409389891922726</v>
      </c>
      <c r="N105" s="454">
        <v>0.13681554235403978</v>
      </c>
      <c r="O105" s="461">
        <v>3.381217274375814</v>
      </c>
      <c r="P105" s="464">
        <v>2.607726406748351</v>
      </c>
      <c r="R105" s="482"/>
      <c r="S105" s="481"/>
    </row>
    <row r="106" spans="2:19" x14ac:dyDescent="0.25">
      <c r="B106" s="23" t="s">
        <v>364</v>
      </c>
      <c r="C106" s="451">
        <v>6.5019134399999992</v>
      </c>
      <c r="D106" s="315">
        <v>0</v>
      </c>
      <c r="E106" s="315">
        <v>6.5019134399999992</v>
      </c>
      <c r="F106" s="451">
        <v>6.6168089600000002</v>
      </c>
      <c r="G106" s="458">
        <v>0</v>
      </c>
      <c r="H106" s="315">
        <v>6.6168089600000002</v>
      </c>
      <c r="I106" s="476">
        <v>24.340543269999998</v>
      </c>
      <c r="J106" s="315">
        <v>0</v>
      </c>
      <c r="K106" s="315">
        <v>24.340543269999998</v>
      </c>
      <c r="L106" s="451">
        <v>28.974531589999998</v>
      </c>
      <c r="M106" s="315">
        <v>0</v>
      </c>
      <c r="N106" s="452">
        <v>28.974531589999998</v>
      </c>
      <c r="O106" s="495">
        <v>1.767103192933317E-2</v>
      </c>
      <c r="P106" s="499">
        <v>0.19038146637061493</v>
      </c>
      <c r="R106" s="482"/>
      <c r="S106" s="481"/>
    </row>
    <row r="107" spans="2:19" x14ac:dyDescent="0.25">
      <c r="B107" s="24" t="s">
        <v>354</v>
      </c>
      <c r="C107" s="444">
        <v>62.698600920000061</v>
      </c>
      <c r="D107" s="300">
        <v>16.854272909999949</v>
      </c>
      <c r="E107" s="300">
        <v>45.844328010000112</v>
      </c>
      <c r="F107" s="444">
        <v>55.193333400000064</v>
      </c>
      <c r="G107" s="300">
        <v>-8.5441051203490002</v>
      </c>
      <c r="H107" s="300">
        <v>63.737438520349066</v>
      </c>
      <c r="I107" s="472">
        <v>133.6267674800001</v>
      </c>
      <c r="J107" s="300">
        <v>-6.9777270900000516</v>
      </c>
      <c r="K107" s="300">
        <v>140.60449457000016</v>
      </c>
      <c r="L107" s="444">
        <v>182.11135752000013</v>
      </c>
      <c r="M107" s="300">
        <v>-18.132799277457501</v>
      </c>
      <c r="N107" s="445">
        <v>200.24415679745763</v>
      </c>
      <c r="O107" s="492">
        <v>0.39030151137662861</v>
      </c>
      <c r="P107" s="493">
        <v>0.42416611510072166</v>
      </c>
      <c r="R107" s="482"/>
      <c r="S107" s="481"/>
    </row>
    <row r="108" spans="2:19" x14ac:dyDescent="0.25">
      <c r="B108" s="25" t="s">
        <v>365</v>
      </c>
      <c r="C108" s="379">
        <v>-16.855072989999947</v>
      </c>
      <c r="D108" s="291">
        <v>-16.855072989999947</v>
      </c>
      <c r="E108" s="291">
        <v>0</v>
      </c>
      <c r="F108" s="379">
        <v>12.881039347457502</v>
      </c>
      <c r="G108" s="300">
        <v>12.881039347457502</v>
      </c>
      <c r="H108" s="300">
        <v>0</v>
      </c>
      <c r="I108" s="473">
        <v>7.0099270100000535</v>
      </c>
      <c r="J108" s="291">
        <v>7.0099270100000535</v>
      </c>
      <c r="K108" s="291">
        <v>0</v>
      </c>
      <c r="L108" s="379">
        <v>18.132799277457501</v>
      </c>
      <c r="M108" s="291">
        <v>18.132799277457501</v>
      </c>
      <c r="N108" s="446">
        <v>0</v>
      </c>
      <c r="O108" s="329" t="s">
        <v>187</v>
      </c>
      <c r="P108" s="494" t="s">
        <v>187</v>
      </c>
      <c r="R108" s="482"/>
      <c r="S108" s="481"/>
    </row>
    <row r="109" spans="2:19" x14ac:dyDescent="0.25">
      <c r="B109" s="24" t="s">
        <v>366</v>
      </c>
      <c r="C109" s="444">
        <v>45.843527930000114</v>
      </c>
      <c r="D109" s="300">
        <v>0</v>
      </c>
      <c r="E109" s="300">
        <v>45.843527930000114</v>
      </c>
      <c r="F109" s="444">
        <v>68.074372747457573</v>
      </c>
      <c r="G109" s="300">
        <v>4.3369342271085021</v>
      </c>
      <c r="H109" s="300">
        <v>63.737438520349066</v>
      </c>
      <c r="I109" s="472">
        <v>140.63669449000014</v>
      </c>
      <c r="J109" s="300">
        <v>0</v>
      </c>
      <c r="K109" s="300">
        <v>140.63669449000014</v>
      </c>
      <c r="L109" s="444">
        <v>200.24415679745763</v>
      </c>
      <c r="M109" s="300">
        <v>0</v>
      </c>
      <c r="N109" s="445">
        <v>200.24415679745763</v>
      </c>
      <c r="O109" s="492">
        <v>0.39032577548725556</v>
      </c>
      <c r="P109" s="493">
        <v>0.42384004063531111</v>
      </c>
      <c r="R109" s="482"/>
      <c r="S109" s="481"/>
    </row>
    <row r="110" spans="2:19" ht="15.75" thickBot="1" x14ac:dyDescent="0.3">
      <c r="B110" s="26" t="s">
        <v>367</v>
      </c>
      <c r="C110" s="453">
        <v>0.14630797608572291</v>
      </c>
      <c r="D110" s="461" t="s">
        <v>187</v>
      </c>
      <c r="E110" s="320">
        <v>0.14630797608572291</v>
      </c>
      <c r="F110" s="453">
        <v>0.18537486777757728</v>
      </c>
      <c r="G110" s="461">
        <v>-0.75412525233980177</v>
      </c>
      <c r="H110" s="320">
        <v>0.17783361525417926</v>
      </c>
      <c r="I110" s="477">
        <v>0.13395265890756802</v>
      </c>
      <c r="J110" s="461">
        <v>0</v>
      </c>
      <c r="K110" s="320">
        <v>0.13395265890756802</v>
      </c>
      <c r="L110" s="453">
        <v>0.16006023788035068</v>
      </c>
      <c r="M110" s="461">
        <v>-9.8931943665309108E-3</v>
      </c>
      <c r="N110" s="454">
        <v>0.15996130593668537</v>
      </c>
      <c r="O110" s="461">
        <v>3.1525639168456356</v>
      </c>
      <c r="P110" s="464">
        <v>2.6008647029117342</v>
      </c>
      <c r="R110" s="482"/>
      <c r="S110" s="481"/>
    </row>
    <row r="111" spans="2:19" x14ac:dyDescent="0.25">
      <c r="B111" s="14" t="s">
        <v>362</v>
      </c>
      <c r="C111" s="444">
        <v>56.196687480000065</v>
      </c>
      <c r="D111" s="300">
        <v>16.854272909999949</v>
      </c>
      <c r="E111" s="300">
        <v>39.342414570000145</v>
      </c>
      <c r="F111" s="444">
        <v>48.576524440000064</v>
      </c>
      <c r="G111" s="300">
        <v>-8.5441051203490002</v>
      </c>
      <c r="H111" s="300">
        <v>57.120629560349073</v>
      </c>
      <c r="I111" s="472">
        <v>109.2862242100001</v>
      </c>
      <c r="J111" s="300">
        <v>-6.9777270900000516</v>
      </c>
      <c r="K111" s="300">
        <v>116.26395130000023</v>
      </c>
      <c r="L111" s="444">
        <v>153.13682593000013</v>
      </c>
      <c r="M111" s="300">
        <v>-18.132799277457501</v>
      </c>
      <c r="N111" s="445">
        <v>171.26962520745749</v>
      </c>
      <c r="O111" s="492">
        <v>0.45188418618071768</v>
      </c>
      <c r="P111" s="493">
        <v>0.47311030884821781</v>
      </c>
      <c r="R111" s="482"/>
      <c r="S111" s="481"/>
    </row>
    <row r="112" spans="2:19" x14ac:dyDescent="0.25">
      <c r="B112" s="19" t="s">
        <v>368</v>
      </c>
      <c r="C112" s="379">
        <v>12.629326819999999</v>
      </c>
      <c r="D112" s="291">
        <v>12.99703735689762</v>
      </c>
      <c r="E112" s="446">
        <v>-0.36771053689762034</v>
      </c>
      <c r="F112" s="379">
        <v>-1.4138592499999996</v>
      </c>
      <c r="G112" s="291">
        <v>0.6135818774904821</v>
      </c>
      <c r="H112" s="291">
        <v>-2.0274411274904818</v>
      </c>
      <c r="I112" s="473">
        <v>9.0226352899999966</v>
      </c>
      <c r="J112" s="291">
        <v>20.734537596897621</v>
      </c>
      <c r="K112" s="291">
        <v>-11.711902306897624</v>
      </c>
      <c r="L112" s="379">
        <v>-9.1198135100000002</v>
      </c>
      <c r="M112" s="291">
        <v>-1.4164181225095176</v>
      </c>
      <c r="N112" s="446">
        <v>-7.7033953874904828</v>
      </c>
      <c r="O112" s="329">
        <v>4.5136878714328796</v>
      </c>
      <c r="P112" s="494">
        <v>-0.34225925168846105</v>
      </c>
      <c r="R112" s="482"/>
      <c r="S112" s="481"/>
    </row>
    <row r="113" spans="2:19" x14ac:dyDescent="0.25">
      <c r="B113" s="19" t="s">
        <v>369</v>
      </c>
      <c r="C113" s="379">
        <v>-1.5402737600000016</v>
      </c>
      <c r="D113" s="291">
        <v>0</v>
      </c>
      <c r="E113" s="446">
        <v>-1.5402737600000016</v>
      </c>
      <c r="F113" s="379">
        <v>0.68155288999999986</v>
      </c>
      <c r="G113" s="291">
        <v>0</v>
      </c>
      <c r="H113" s="291">
        <v>0.68155288999999986</v>
      </c>
      <c r="I113" s="473">
        <v>-0.81594570999999194</v>
      </c>
      <c r="J113" s="291">
        <v>0</v>
      </c>
      <c r="K113" s="291">
        <v>-0.81594570999999194</v>
      </c>
      <c r="L113" s="379">
        <v>0.37046577999999963</v>
      </c>
      <c r="M113" s="291">
        <v>0</v>
      </c>
      <c r="N113" s="446">
        <v>0.37046577999999963</v>
      </c>
      <c r="O113" s="329">
        <v>-1.442488152236002</v>
      </c>
      <c r="P113" s="494">
        <v>-1.4540323889931392</v>
      </c>
      <c r="R113" s="482"/>
      <c r="S113" s="481"/>
    </row>
    <row r="114" spans="2:19" x14ac:dyDescent="0.25">
      <c r="B114" s="38" t="s">
        <v>370</v>
      </c>
      <c r="C114" s="444">
        <v>67.285740540000063</v>
      </c>
      <c r="D114" s="300">
        <v>29.851310266897571</v>
      </c>
      <c r="E114" s="445">
        <v>37.434430273102521</v>
      </c>
      <c r="F114" s="444">
        <v>47.844218080000061</v>
      </c>
      <c r="G114" s="300">
        <v>-7.9305232428585182</v>
      </c>
      <c r="H114" s="300">
        <v>55.774741322858588</v>
      </c>
      <c r="I114" s="472">
        <v>117.4929137900001</v>
      </c>
      <c r="J114" s="300">
        <v>13.756810506897569</v>
      </c>
      <c r="K114" s="300">
        <v>103.73610328310261</v>
      </c>
      <c r="L114" s="444">
        <v>144.38747820000012</v>
      </c>
      <c r="M114" s="300">
        <v>-19.54921739996702</v>
      </c>
      <c r="N114" s="445">
        <v>163.93669559996701</v>
      </c>
      <c r="O114" s="492">
        <v>0.48993161952658304</v>
      </c>
      <c r="P114" s="493">
        <v>0.58032440405606001</v>
      </c>
      <c r="R114" s="482"/>
      <c r="S114" s="481"/>
    </row>
    <row r="115" spans="2:19" x14ac:dyDescent="0.25">
      <c r="B115" s="21" t="s">
        <v>371</v>
      </c>
      <c r="C115" s="379">
        <v>-8.3194488999999994</v>
      </c>
      <c r="D115" s="291">
        <v>1.1434322814148068</v>
      </c>
      <c r="E115" s="446">
        <v>-9.4628811814148062</v>
      </c>
      <c r="F115" s="379">
        <v>-12.883216170000001</v>
      </c>
      <c r="G115" s="291">
        <v>4.9300000000000006</v>
      </c>
      <c r="H115" s="291">
        <v>-17.81321617</v>
      </c>
      <c r="I115" s="473">
        <v>-13.730798350000001</v>
      </c>
      <c r="J115" s="291">
        <v>17.237404079814802</v>
      </c>
      <c r="K115" s="291">
        <v>-30.968202429814802</v>
      </c>
      <c r="L115" s="379">
        <v>-36.047018850000001</v>
      </c>
      <c r="M115" s="291">
        <v>4.9300000000000006</v>
      </c>
      <c r="N115" s="446">
        <v>-40.97701885</v>
      </c>
      <c r="O115" s="329">
        <v>0.88243050171498894</v>
      </c>
      <c r="P115" s="494">
        <v>0.32319655759383559</v>
      </c>
      <c r="R115" s="482"/>
      <c r="S115" s="481"/>
    </row>
    <row r="116" spans="2:19" x14ac:dyDescent="0.25">
      <c r="B116" s="39" t="s">
        <v>372</v>
      </c>
      <c r="C116" s="382">
        <v>58.966291640000065</v>
      </c>
      <c r="D116" s="381">
        <v>30.994742548312377</v>
      </c>
      <c r="E116" s="467">
        <v>27.971549091687713</v>
      </c>
      <c r="F116" s="382">
        <v>34.961001910000064</v>
      </c>
      <c r="G116" s="381">
        <v>-3.0005232428585176</v>
      </c>
      <c r="H116" s="381">
        <v>37.961525152858584</v>
      </c>
      <c r="I116" s="478">
        <v>103.7621154400001</v>
      </c>
      <c r="J116" s="381">
        <v>30.994214586712371</v>
      </c>
      <c r="K116" s="381">
        <v>72.767900853287813</v>
      </c>
      <c r="L116" s="382">
        <v>108.34045935000012</v>
      </c>
      <c r="M116" s="381">
        <v>-14.61921739996702</v>
      </c>
      <c r="N116" s="467">
        <v>122.959676749967</v>
      </c>
      <c r="O116" s="500">
        <v>0.35714775854654346</v>
      </c>
      <c r="P116" s="501">
        <v>0.68975159800025221</v>
      </c>
      <c r="R116" s="482"/>
      <c r="S116" s="481"/>
    </row>
    <row r="117" spans="2:19" x14ac:dyDescent="0.25">
      <c r="K117" s="468"/>
    </row>
  </sheetData>
  <mergeCells count="7">
    <mergeCell ref="B25:B26"/>
    <mergeCell ref="C25:E25"/>
    <mergeCell ref="G25:I25"/>
    <mergeCell ref="J25:L25"/>
    <mergeCell ref="B2:B3"/>
    <mergeCell ref="D2:F2"/>
    <mergeCell ref="G2:I2"/>
  </mergeCells>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Tabelas Earnings</vt:lpstr>
      <vt:lpstr>Tabelas Earnings (proforma)</vt:lpstr>
      <vt:lpstr>DRE DVA DMPL</vt:lpstr>
      <vt:lpstr>BP </vt:lpstr>
      <vt:lpstr>DFC</vt:lpstr>
      <vt:lpstr>ÑRecorr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Tiago Nishimura</dc:creator>
  <cp:lastModifiedBy>Ian Nunes Costa e Costa</cp:lastModifiedBy>
  <cp:lastPrinted>2019-01-28T17:58:20Z</cp:lastPrinted>
  <dcterms:created xsi:type="dcterms:W3CDTF">2015-07-16T13:06:31Z</dcterms:created>
  <dcterms:modified xsi:type="dcterms:W3CDTF">2019-03-19T12:12:59Z</dcterms:modified>
</cp:coreProperties>
</file>