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drawings/drawing4.xml" ContentType="application/vnd.openxmlformats-officedocument.drawing+xml"/>
  <Override PartName="/xl/printerSettings/printerSettings2.bin" ContentType="application/vnd.openxmlformats-officedocument.spreadsheetml.printerSettings"/>
  <Override PartName="/xl/drawings/drawing5.xml" ContentType="application/vnd.openxmlformats-officedocument.drawing+xml"/>
  <Override PartName="/xl/printerSettings/printerSettings3.bin" ContentType="application/vnd.openxmlformats-officedocument.spreadsheetml.printerSettings"/>
  <Override PartName="/xl/drawings/drawing6.xml" ContentType="application/vnd.openxmlformats-officedocument.drawing+xml"/>
  <Override PartName="/xl/printerSettings/printerSettings4.bin" ContentType="application/vnd.openxmlformats-officedocument.spreadsheetml.printerSettings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S:\Release\2019\3T19\11.Guia de modelagem\"/>
    </mc:Choice>
  </mc:AlternateContent>
  <xr:revisionPtr revIDLastSave="0" documentId="13_ncr:1_{447A9E31-B49F-468B-B677-B5C1EB58EB02}" xr6:coauthVersionLast="36" xr6:coauthVersionMax="36" xr10:uidLastSave="{00000000-0000-0000-0000-000000000000}"/>
  <bookViews>
    <workbookView xWindow="0" yWindow="0" windowWidth="21600" windowHeight="10095" activeTab="3" xr2:uid="{00000000-000D-0000-FFFF-FFFF00000000}"/>
  </bookViews>
  <sheets>
    <sheet name="Capa" sheetId="5" r:id="rId1"/>
    <sheet name="1. Ativo e Passivo" sheetId="1" r:id="rId2"/>
    <sheet name="2. DRE" sheetId="2" r:id="rId3"/>
    <sheet name="3. DFC" sheetId="3" r:id="rId4"/>
    <sheet name="4. Resultado por Segmento" sheetId="6" r:id="rId5"/>
    <sheet name="5. Indicadores " sheetId="8" r:id="rId6"/>
    <sheet name="6. Guidance" sheetId="13" r:id="rId7"/>
    <sheet name="7. Siderurgia" sheetId="9" r:id="rId8"/>
    <sheet name="8. Mineração" sheetId="10" r:id="rId9"/>
    <sheet name="9. TECON" sheetId="11" r:id="rId10"/>
  </sheets>
  <externalReferences>
    <externalReference r:id="rId11"/>
    <externalReference r:id="rId1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4" i="6" l="1"/>
  <c r="P62" i="6"/>
  <c r="P50" i="6"/>
  <c r="P38" i="6"/>
  <c r="P26" i="6"/>
  <c r="P14" i="6" l="1"/>
  <c r="U73" i="3" l="1"/>
  <c r="U72" i="3"/>
  <c r="U67" i="3"/>
  <c r="U66" i="3"/>
  <c r="U65" i="3"/>
  <c r="U64" i="3"/>
  <c r="U63" i="3"/>
  <c r="U54" i="3"/>
  <c r="U57" i="3"/>
  <c r="U56" i="3"/>
  <c r="U55" i="3"/>
  <c r="U51" i="3"/>
  <c r="U50" i="3"/>
  <c r="U53" i="3"/>
  <c r="U48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 s="1"/>
  <c r="U30" i="3"/>
  <c r="U23" i="3"/>
  <c r="U18" i="3"/>
  <c r="U17" i="3"/>
  <c r="U16" i="3"/>
  <c r="U15" i="3"/>
  <c r="U14" i="3"/>
  <c r="U13" i="3"/>
  <c r="U9" i="3"/>
  <c r="U12" i="3"/>
  <c r="U11" i="3"/>
  <c r="U10" i="3"/>
  <c r="U8" i="3"/>
  <c r="U7" i="3"/>
  <c r="U6" i="3"/>
  <c r="U5" i="3"/>
  <c r="U4" i="3" s="1"/>
  <c r="U3" i="3"/>
  <c r="U48" i="1"/>
  <c r="U47" i="1"/>
  <c r="U46" i="1"/>
  <c r="U41" i="1"/>
  <c r="U40" i="1"/>
  <c r="U39" i="1"/>
  <c r="U35" i="1"/>
  <c r="U34" i="1"/>
  <c r="U32" i="1"/>
  <c r="U31" i="1"/>
  <c r="U30" i="1"/>
  <c r="U29" i="1" s="1"/>
  <c r="U49" i="1" s="1"/>
  <c r="U27" i="1"/>
  <c r="U26" i="1"/>
  <c r="U25" i="1"/>
  <c r="U24" i="1"/>
  <c r="U23" i="1"/>
  <c r="U22" i="1"/>
  <c r="U21" i="1"/>
  <c r="U62" i="3" l="1"/>
  <c r="U33" i="1"/>
  <c r="U49" i="3"/>
  <c r="P38" i="9"/>
  <c r="P36" i="9"/>
  <c r="P35" i="9"/>
  <c r="P34" i="9"/>
  <c r="P33" i="9"/>
  <c r="P32" i="9"/>
  <c r="P31" i="9"/>
  <c r="P30" i="9"/>
  <c r="P28" i="9"/>
  <c r="P27" i="9"/>
  <c r="P26" i="9"/>
  <c r="P25" i="9"/>
  <c r="P24" i="9"/>
  <c r="P22" i="9"/>
  <c r="P20" i="9"/>
  <c r="P19" i="9"/>
  <c r="P18" i="9"/>
  <c r="P17" i="9"/>
  <c r="P16" i="9"/>
  <c r="P15" i="9"/>
  <c r="P14" i="9"/>
  <c r="P77" i="8"/>
  <c r="O77" i="8"/>
  <c r="N77" i="8"/>
  <c r="M77" i="8"/>
  <c r="P71" i="8"/>
  <c r="O71" i="8"/>
  <c r="N71" i="8"/>
  <c r="M71" i="8"/>
  <c r="P55" i="8"/>
  <c r="O55" i="8"/>
  <c r="N55" i="8"/>
  <c r="M55" i="8"/>
  <c r="P29" i="8"/>
  <c r="P28" i="8"/>
  <c r="P27" i="8"/>
  <c r="O27" i="8"/>
  <c r="N27" i="8"/>
  <c r="M27" i="8"/>
  <c r="P18" i="8"/>
  <c r="O18" i="8"/>
  <c r="N18" i="8"/>
  <c r="M18" i="8"/>
  <c r="P4" i="8"/>
  <c r="O4" i="8"/>
  <c r="N4" i="8"/>
  <c r="M4" i="8"/>
  <c r="O88" i="6"/>
  <c r="N88" i="6"/>
  <c r="M88" i="6"/>
  <c r="O76" i="6"/>
  <c r="N76" i="6"/>
  <c r="M76" i="6"/>
  <c r="O64" i="6"/>
  <c r="N64" i="6"/>
  <c r="M64" i="6"/>
  <c r="O52" i="6"/>
  <c r="N52" i="6"/>
  <c r="M52" i="6"/>
  <c r="O40" i="6"/>
  <c r="N40" i="6"/>
  <c r="M40" i="6"/>
  <c r="O28" i="6"/>
  <c r="N28" i="6"/>
  <c r="M28" i="6"/>
  <c r="O16" i="6"/>
  <c r="N16" i="6"/>
  <c r="M16" i="6"/>
  <c r="O4" i="6"/>
  <c r="N4" i="6"/>
  <c r="M4" i="6"/>
  <c r="Y22" i="2"/>
  <c r="Y4" i="2"/>
  <c r="U19" i="1"/>
  <c r="T19" i="1"/>
  <c r="S19" i="1"/>
  <c r="R19" i="1"/>
  <c r="T11" i="1"/>
</calcChain>
</file>

<file path=xl/sharedStrings.xml><?xml version="1.0" encoding="utf-8"?>
<sst xmlns="http://schemas.openxmlformats.org/spreadsheetml/2006/main" count="1109" uniqueCount="406">
  <si>
    <t>ATIVO (Consolidado) R$mil</t>
  </si>
  <si>
    <t>31/03/2016 REPUBLICADO (2)</t>
  </si>
  <si>
    <t>31/03/2016 REPUBLICADO (3)</t>
  </si>
  <si>
    <t>30/06/2016 REPUBLICADO (2)</t>
  </si>
  <si>
    <t>30/06/2016 REPUBLICADO (3)</t>
  </si>
  <si>
    <t>30/09/2016 REPUBLICADO</t>
  </si>
  <si>
    <t>Ativo Total</t>
  </si>
  <si>
    <t>Ativo Circulante</t>
  </si>
  <si>
    <t>Caixa e Equivalentes de Caixa</t>
  </si>
  <si>
    <t>Aplicações Financeiras</t>
  </si>
  <si>
    <t>Contas a Receber</t>
  </si>
  <si>
    <t>Estoques</t>
  </si>
  <si>
    <t>Outros Ativos Circulantes</t>
  </si>
  <si>
    <t>Ativos Não-Correntes a Venda</t>
  </si>
  <si>
    <t>Outros</t>
  </si>
  <si>
    <t>Ativo Não Circulante</t>
  </si>
  <si>
    <t>Ativo Realizável a Longo Prazo</t>
  </si>
  <si>
    <t>Investimentos</t>
  </si>
  <si>
    <t>Imobilizado</t>
  </si>
  <si>
    <t>Intangível</t>
  </si>
  <si>
    <t>PASSIVO (Consolidado) R$mil</t>
  </si>
  <si>
    <t>Passivo Total</t>
  </si>
  <si>
    <t>Passivo Circulante</t>
  </si>
  <si>
    <t>Obrigações Sociais e Trabalhistas</t>
  </si>
  <si>
    <t>Fornecedores</t>
  </si>
  <si>
    <t>Obrigações Fiscais</t>
  </si>
  <si>
    <t>Empréstimos e Financiamentos</t>
  </si>
  <si>
    <t>Outras Obrigações</t>
  </si>
  <si>
    <t>Provisões</t>
  </si>
  <si>
    <t>Provisões Fiscais Previdenciárias Trabalhistas e Cíveis</t>
  </si>
  <si>
    <t>Passivos sobre Ativos Não-Correntes a Venda e Descontinuados</t>
  </si>
  <si>
    <t>Passivo Não Circulante</t>
  </si>
  <si>
    <t>Tributos Diferidos</t>
  </si>
  <si>
    <t>Outras Provisões</t>
  </si>
  <si>
    <t>Provisões para Passivos Ambientais e de Desativação</t>
  </si>
  <si>
    <t>Plano de Pensão e Saúde</t>
  </si>
  <si>
    <t>Patrimônio Líquido Consolidado</t>
  </si>
  <si>
    <t>Capital Social Realizado</t>
  </si>
  <si>
    <t>Reservas de Capital</t>
  </si>
  <si>
    <t>Reservas de Lucros</t>
  </si>
  <si>
    <t>Reserva Legal</t>
  </si>
  <si>
    <t>Reserva Estatutária</t>
  </si>
  <si>
    <t>Reserva de Lucros a Realizar</t>
  </si>
  <si>
    <t>Ações em Tesouraria</t>
  </si>
  <si>
    <t>Lucros/Prejuízos Acumulados</t>
  </si>
  <si>
    <t>Outros Resultados Abrangentes</t>
  </si>
  <si>
    <t>Participação dos Acionistas Não Controladores</t>
  </si>
  <si>
    <t>Demonstração de Resultado (Consolidado) R$mil</t>
  </si>
  <si>
    <t>3T18</t>
  </si>
  <si>
    <t>2T18</t>
  </si>
  <si>
    <t xml:space="preserve">1T18 </t>
  </si>
  <si>
    <t>4T17</t>
  </si>
  <si>
    <t xml:space="preserve">3T17 </t>
  </si>
  <si>
    <t xml:space="preserve">2T17 </t>
  </si>
  <si>
    <t>1T17</t>
  </si>
  <si>
    <t>01/01/2016 à 31/12/2016</t>
  </si>
  <si>
    <t>3T16 REAPRESENTADO</t>
  </si>
  <si>
    <t>01/01/2016 à 30/09/2016 REAPRESENTADO</t>
  </si>
  <si>
    <t>3T16</t>
  </si>
  <si>
    <t>01/01/2016 à 30/09/2016</t>
  </si>
  <si>
    <t>2T16 REAPRESENTADO (3)</t>
  </si>
  <si>
    <t>01/01/2016 à 30/06/2016 REAPRESENTADO (3)</t>
  </si>
  <si>
    <t>2T16 REAPRESENTADO (2)</t>
  </si>
  <si>
    <t>01/01/2016 à 30/06/2016 REAPRESENTADO (2)</t>
  </si>
  <si>
    <t>2T16</t>
  </si>
  <si>
    <t>01/01/2016 à 30/06/2016</t>
  </si>
  <si>
    <t>1T16 REPUBLICADO (3)</t>
  </si>
  <si>
    <t>1T16 REPUBLICADO (2)</t>
  </si>
  <si>
    <t>1T16</t>
  </si>
  <si>
    <t>Receita de Venda de Bens e/ou Serviços</t>
  </si>
  <si>
    <t>Custo dos Bens e/ou Serviços Vendidos</t>
  </si>
  <si>
    <t>Resultado Bruto</t>
  </si>
  <si>
    <t>Despesas/Receitas Operacionais</t>
  </si>
  <si>
    <t>Despesas com Vendas</t>
  </si>
  <si>
    <t>Despesas Gerais e Administrativas</t>
  </si>
  <si>
    <t>Outras Receitas Operacionais</t>
  </si>
  <si>
    <t>Outras Despesas Operacionais</t>
  </si>
  <si>
    <t>Resultado de Equivalência Patrimonial</t>
  </si>
  <si>
    <t>Resultado Antes do Resultado Financeiro e dos Tributos</t>
  </si>
  <si>
    <t>Resultado Financeiro</t>
  </si>
  <si>
    <t>Receitas Financeiras</t>
  </si>
  <si>
    <t>Despesas Financeiras</t>
  </si>
  <si>
    <t>Variação Cambial Líquida de Instrumentos Financeiros</t>
  </si>
  <si>
    <t>Resultado Antes dos Tributos sobre o Lucro</t>
  </si>
  <si>
    <t>Imposto de Renda e Contribuição Social sobre o Lucro</t>
  </si>
  <si>
    <t>Resultado Líquido das Operações Continuadas</t>
  </si>
  <si>
    <t>Resultado Líquido de Operações Descontinuadas</t>
  </si>
  <si>
    <t>Lucro/Prejuízo Consolidado do Período</t>
  </si>
  <si>
    <t>Atribuído a Sócios da Empresa Controladora</t>
  </si>
  <si>
    <t>Atribuído a Sócios Não Controladores</t>
  </si>
  <si>
    <t>Lucro Básico por Ação</t>
  </si>
  <si>
    <t>ON</t>
  </si>
  <si>
    <t>Código da Conta</t>
  </si>
  <si>
    <t>01/01/2018 à 30/09/2018</t>
  </si>
  <si>
    <t>01/01/2018 à 30/06/2018</t>
  </si>
  <si>
    <t>1T18</t>
  </si>
  <si>
    <t>01/01/2017 à 31/12/2017</t>
  </si>
  <si>
    <t>01/01/2017 à 30/09/2017</t>
  </si>
  <si>
    <t>01/01/2017 à 30/06/2017</t>
  </si>
  <si>
    <t>01/01/2017 à 31/03/2017</t>
  </si>
  <si>
    <t>1T16 REAPRESENTADO (3)</t>
  </si>
  <si>
    <t>1T16 REAPRESENTADO (2)</t>
  </si>
  <si>
    <t xml:space="preserve">1T16 </t>
  </si>
  <si>
    <t>Caixa Líquido Atividades Operacionais</t>
  </si>
  <si>
    <t>Caixa Gerado nas Operações</t>
  </si>
  <si>
    <t>(Prejuízo)/Lucro líquido do período atribuível aos acionistas controladores</t>
  </si>
  <si>
    <t>Resultado dos acionistas não controladores</t>
  </si>
  <si>
    <t>Encargos sobre empréstimos e financiamentos captados</t>
  </si>
  <si>
    <t>Encargos sobre empréstimos e financiamentos concedidos</t>
  </si>
  <si>
    <t>Depreciação, exaustão e amortização</t>
  </si>
  <si>
    <t>Resultado de equivalência patrimonial</t>
  </si>
  <si>
    <t>Tributos diferidos</t>
  </si>
  <si>
    <t>Provisões fiscais, previdenciárias, trabalhistas, cíveis e ambientais</t>
  </si>
  <si>
    <t>Variações monetárias e cambiais líquidas</t>
  </si>
  <si>
    <t>Resultado das operações com derivativos</t>
  </si>
  <si>
    <t>Baixas de imobilizado e intangível</t>
  </si>
  <si>
    <t>Provisão passivo atuarial</t>
  </si>
  <si>
    <t>Impairment na malha velha Transnordestina</t>
  </si>
  <si>
    <t>Ganho na recompra de títulos de dívida</t>
  </si>
  <si>
    <t xml:space="preserve">Ganhos decorrentes da combinação de negócios </t>
  </si>
  <si>
    <t>Atualização ações - VJR</t>
  </si>
  <si>
    <t>Provisões passivos ambientais e desativação</t>
  </si>
  <si>
    <t>Correção monetária de empréstimo compulsório da Eltrobrás</t>
  </si>
  <si>
    <t>Ganho com alienação de ativo mantido para venda</t>
  </si>
  <si>
    <t>Ganho líquido na alienação de subsidiária no exterior</t>
  </si>
  <si>
    <t>Variações nos Ativos e Passivos</t>
  </si>
  <si>
    <t>Contas a receber - terceiros</t>
  </si>
  <si>
    <t>Contas a receber - partes relacionadas</t>
  </si>
  <si>
    <t>Créditos partes relacionadas / Dividendos</t>
  </si>
  <si>
    <t>Impostos a compensar</t>
  </si>
  <si>
    <t>Depósitos judiciais</t>
  </si>
  <si>
    <t>Salários e encargos sociais</t>
  </si>
  <si>
    <t>Tributos/Refis</t>
  </si>
  <si>
    <t>Contas a pagar - partes relacionadas</t>
  </si>
  <si>
    <t>Juros pagos</t>
  </si>
  <si>
    <t xml:space="preserve"> Juros recebidos </t>
  </si>
  <si>
    <t>Juros recebidos - partes relacionadas</t>
  </si>
  <si>
    <t>Juros sobre swap pagos</t>
  </si>
  <si>
    <t>Caixa Líquido Atividades de Investimento</t>
  </si>
  <si>
    <t>Investimentos/AFAC</t>
  </si>
  <si>
    <t>Aquisição ativo imobilizado</t>
  </si>
  <si>
    <t>Recebimento/(pagamento) em operações de derivativos</t>
  </si>
  <si>
    <t>Aquisição de ativo intangível</t>
  </si>
  <si>
    <t>Empréstimos -  partes relacionadas</t>
  </si>
  <si>
    <t>Recebimento de empréstimos - partes relacionadas</t>
  </si>
  <si>
    <t>Aplicação financeira, líquida de resgate</t>
  </si>
  <si>
    <t>Caixa e Equivalentes de caixa de operações descontinuadas</t>
  </si>
  <si>
    <t>Caixa e Equivalentes de Caixa na aquisição do controle</t>
  </si>
  <si>
    <t>Caixa recebido pela alienação de ações Usiminas</t>
  </si>
  <si>
    <t>Caixa líquido recebido com alienação de subsidiária no exterior</t>
  </si>
  <si>
    <t>Caixa Líquido Atividades de Financiamento</t>
  </si>
  <si>
    <t>Amortização empréstimos - principal</t>
  </si>
  <si>
    <t>Dividendos e juros sobre capital próprio pagos</t>
  </si>
  <si>
    <t>Recompra de títulos de dívida</t>
  </si>
  <si>
    <t>Captação forfaiting/Risco sacado</t>
  </si>
  <si>
    <t>Amortização forfaiting/Risco sacado</t>
  </si>
  <si>
    <t>Custo de captação de empréstimos e financiamentos</t>
  </si>
  <si>
    <t>Alienação ações em tesouraria</t>
  </si>
  <si>
    <t>Variação Cambial s/ Caixa e Equivalentes</t>
  </si>
  <si>
    <t>Aumento (Redução) de Caixa e Equivalentes</t>
  </si>
  <si>
    <t>Saldo Inicial de Caixa e Equivalentes</t>
  </si>
  <si>
    <t>Saldo Final de Caixa e Equivalentes</t>
  </si>
  <si>
    <t>Ativo e Passivo</t>
  </si>
  <si>
    <t>Demonstrações Financeiras</t>
  </si>
  <si>
    <t>DRE</t>
  </si>
  <si>
    <t>DFC</t>
  </si>
  <si>
    <t>Resultado por Segmento</t>
  </si>
  <si>
    <t xml:space="preserve">CSN | Segmentos </t>
  </si>
  <si>
    <t>Resultados</t>
  </si>
  <si>
    <t>4T16</t>
  </si>
  <si>
    <t>2T17</t>
  </si>
  <si>
    <t>3T17</t>
  </si>
  <si>
    <r>
      <t xml:space="preserve">SIDERURGIA (milhões) </t>
    </r>
    <r>
      <rPr>
        <sz val="7.5"/>
        <color indexed="9"/>
        <rFont val="Calibri"/>
        <family val="2"/>
      </rPr>
      <t>(R$)</t>
    </r>
  </si>
  <si>
    <r>
      <t xml:space="preserve">Receita Líquida </t>
    </r>
    <r>
      <rPr>
        <sz val="7.5"/>
        <color indexed="63"/>
        <rFont val="Calibri"/>
        <family val="2"/>
      </rPr>
      <t>(R$)</t>
    </r>
  </si>
  <si>
    <r>
      <t xml:space="preserve">Siderurgia MI </t>
    </r>
    <r>
      <rPr>
        <sz val="7.5"/>
        <color indexed="63"/>
        <rFont val="Calibri"/>
        <family val="2"/>
      </rPr>
      <t>(R$)</t>
    </r>
  </si>
  <si>
    <r>
      <t xml:space="preserve">Siderurgia ME </t>
    </r>
    <r>
      <rPr>
        <sz val="7.5"/>
        <color indexed="63"/>
        <rFont val="Calibri"/>
        <family val="2"/>
      </rPr>
      <t>(R$)</t>
    </r>
  </si>
  <si>
    <r>
      <t xml:space="preserve">CPV </t>
    </r>
    <r>
      <rPr>
        <sz val="7.5"/>
        <color indexed="63"/>
        <rFont val="Calibri"/>
        <family val="2"/>
      </rPr>
      <t>(R$)</t>
    </r>
  </si>
  <si>
    <r>
      <t xml:space="preserve">Lucro Bruto </t>
    </r>
    <r>
      <rPr>
        <sz val="7.5"/>
        <color indexed="63"/>
        <rFont val="Calibri"/>
        <family val="2"/>
      </rPr>
      <t>(R$)</t>
    </r>
  </si>
  <si>
    <r>
      <t xml:space="preserve">DVGA </t>
    </r>
    <r>
      <rPr>
        <sz val="7.5"/>
        <color indexed="63"/>
        <rFont val="Calibri"/>
        <family val="2"/>
      </rPr>
      <t>(R$)</t>
    </r>
  </si>
  <si>
    <r>
      <t xml:space="preserve">Depreciação </t>
    </r>
    <r>
      <rPr>
        <sz val="7.5"/>
        <color indexed="63"/>
        <rFont val="Calibri"/>
        <family val="2"/>
      </rPr>
      <t>(R$)</t>
    </r>
  </si>
  <si>
    <t>EBITDA Proporcional de Contr em Conj  (R$)</t>
  </si>
  <si>
    <r>
      <t xml:space="preserve">EBITDA Ajustado </t>
    </r>
    <r>
      <rPr>
        <sz val="7.5"/>
        <color indexed="63"/>
        <rFont val="Calibri"/>
        <family val="2"/>
      </rPr>
      <t>(R$)</t>
    </r>
  </si>
  <si>
    <t xml:space="preserve">Margem EBITDA Ajustada (%) </t>
  </si>
  <si>
    <r>
      <t xml:space="preserve">MINERAÇÃO (milhões) </t>
    </r>
    <r>
      <rPr>
        <sz val="7.5"/>
        <color indexed="9"/>
        <rFont val="Calibri"/>
        <family val="2"/>
      </rPr>
      <t>(R$)</t>
    </r>
  </si>
  <si>
    <r>
      <t xml:space="preserve">Mineração MI </t>
    </r>
    <r>
      <rPr>
        <sz val="7.5"/>
        <color indexed="63"/>
        <rFont val="Calibri"/>
        <family val="2"/>
      </rPr>
      <t>(R$)</t>
    </r>
  </si>
  <si>
    <r>
      <t xml:space="preserve">Mineração ME </t>
    </r>
    <r>
      <rPr>
        <sz val="7.5"/>
        <color indexed="63"/>
        <rFont val="Calibri"/>
        <family val="2"/>
      </rPr>
      <t>(R$)</t>
    </r>
  </si>
  <si>
    <r>
      <t xml:space="preserve">LOGÍSTICA PORTUÁRIA (TECON) (milhões) </t>
    </r>
    <r>
      <rPr>
        <sz val="7.5"/>
        <color indexed="9"/>
        <rFont val="Calibri"/>
        <family val="2"/>
      </rPr>
      <t>(R$)</t>
    </r>
  </si>
  <si>
    <r>
      <t xml:space="preserve">Receita líquida </t>
    </r>
    <r>
      <rPr>
        <sz val="7.5"/>
        <color indexed="63"/>
        <rFont val="Calibri"/>
        <family val="2"/>
      </rPr>
      <t>(R$)</t>
    </r>
  </si>
  <si>
    <t>Logística Portuária MI (R$)</t>
  </si>
  <si>
    <t>Logística Portuária ME (R$)</t>
  </si>
  <si>
    <r>
      <t xml:space="preserve">LOGÍSTICA FERROVIÁRIA (milhões) </t>
    </r>
    <r>
      <rPr>
        <sz val="7.5"/>
        <color indexed="9"/>
        <rFont val="Calibri"/>
        <family val="2"/>
      </rPr>
      <t>(R$)</t>
    </r>
  </si>
  <si>
    <t>Logística Ferroviária MI (R$)</t>
  </si>
  <si>
    <t>Logística Ferroviária ME (R$)</t>
  </si>
  <si>
    <r>
      <t xml:space="preserve">ENERGIA (milhões) </t>
    </r>
    <r>
      <rPr>
        <sz val="7.5"/>
        <color indexed="9"/>
        <rFont val="Calibri"/>
        <family val="2"/>
      </rPr>
      <t>(R$)</t>
    </r>
  </si>
  <si>
    <t>Energia MI (R$)</t>
  </si>
  <si>
    <t>Energia ME (R$)</t>
  </si>
  <si>
    <r>
      <t xml:space="preserve">CIMENTO (milhões) </t>
    </r>
    <r>
      <rPr>
        <sz val="7.5"/>
        <color indexed="9"/>
        <rFont val="Calibri"/>
        <family val="2"/>
      </rPr>
      <t>(R$)</t>
    </r>
  </si>
  <si>
    <r>
      <t xml:space="preserve">Cimento MI </t>
    </r>
    <r>
      <rPr>
        <sz val="7.5"/>
        <color indexed="63"/>
        <rFont val="Calibri"/>
        <family val="2"/>
      </rPr>
      <t>(R$)</t>
    </r>
  </si>
  <si>
    <r>
      <t xml:space="preserve">Cimento ME </t>
    </r>
    <r>
      <rPr>
        <sz val="7.5"/>
        <color indexed="63"/>
        <rFont val="Calibri"/>
        <family val="2"/>
      </rPr>
      <t>(R$)</t>
    </r>
  </si>
  <si>
    <r>
      <t xml:space="preserve">Despesas Corporativas/
Eliminações (milhões) </t>
    </r>
    <r>
      <rPr>
        <sz val="7.5"/>
        <color indexed="9"/>
        <rFont val="Calibri"/>
        <family val="2"/>
      </rPr>
      <t>(R$)</t>
    </r>
  </si>
  <si>
    <t>-</t>
  </si>
  <si>
    <r>
      <t xml:space="preserve">CONSOLIDADO (milhões) </t>
    </r>
    <r>
      <rPr>
        <sz val="7.5"/>
        <color indexed="9"/>
        <rFont val="Calibri"/>
        <family val="2"/>
      </rPr>
      <t>(R$)</t>
    </r>
  </si>
  <si>
    <t>Consolidado MI (R$)</t>
  </si>
  <si>
    <t>Consolidado ME (R$)</t>
  </si>
  <si>
    <t>Dívida</t>
  </si>
  <si>
    <t>Siderurgia</t>
  </si>
  <si>
    <t>Reconciliação EBITDA</t>
  </si>
  <si>
    <t>Equivalência Patrimonial</t>
  </si>
  <si>
    <t>Exposição Cambial</t>
  </si>
  <si>
    <t>Capital de Giro e Prazos Médios</t>
  </si>
  <si>
    <t>Operacional/Financeiro</t>
  </si>
  <si>
    <t>Mineração</t>
  </si>
  <si>
    <t>5. INDICADORES</t>
  </si>
  <si>
    <t>EBITDA Ajustado</t>
  </si>
  <si>
    <t>(-) EBITDA proporcional das controladas em conjunto</t>
  </si>
  <si>
    <t>(+) Resultado de equivalência patrimonial</t>
  </si>
  <si>
    <t>(+) Outras Receitas/Despesas Operacionais</t>
  </si>
  <si>
    <t>(+) Resultado financeiro líquido</t>
  </si>
  <si>
    <t xml:space="preserve">(+) IR e CSLL </t>
  </si>
  <si>
    <t xml:space="preserve">(-) Depreciação </t>
  </si>
  <si>
    <t xml:space="preserve">(-) Resultado das Operações Descontinuadas </t>
  </si>
  <si>
    <t>Lucro Líquido /(Prejuízo) do período</t>
  </si>
  <si>
    <t>EBITDA (ICVM 527)</t>
  </si>
  <si>
    <t>(*) A Companhia divulga seu EBITDA ajustado excluindo a participação em investimentos e outras receitas (despesas) operacionais por entender que não devem ser consideradas no cálculo da geração recorrente de caixa operacional.</t>
  </si>
  <si>
    <t>Reconciliação EBITDA Ajustado (R$ milhões)</t>
  </si>
  <si>
    <t>Equivalência Patrimonial 
(R$ milhões)</t>
  </si>
  <si>
    <t>MRS Logística</t>
  </si>
  <si>
    <t>CBSI</t>
  </si>
  <si>
    <t>TLSA</t>
  </si>
  <si>
    <t>Arvedi Metalfer BR</t>
  </si>
  <si>
    <t>Eliminações</t>
  </si>
  <si>
    <t>Lucro Não Realizado</t>
  </si>
  <si>
    <t>Resultado Financeiro (R$ milhões)</t>
  </si>
  <si>
    <t>Resultado Financeiro - IFRS</t>
  </si>
  <si>
    <t>Despesas Financeiras (ex-variação cambial)</t>
  </si>
  <si>
    <t>Resultado c/ Variação Cambial</t>
  </si>
  <si>
    <t>Variações Monetárias e Cambiais</t>
  </si>
  <si>
    <t>Hedge Accounting</t>
  </si>
  <si>
    <t>Resultado com Derivativos</t>
  </si>
  <si>
    <t>31/03/2016</t>
  </si>
  <si>
    <t>30/06/2016</t>
  </si>
  <si>
    <t>30/09/2016</t>
  </si>
  <si>
    <t>31/12/2016</t>
  </si>
  <si>
    <t>31/03/2017</t>
  </si>
  <si>
    <t>30/06/2017</t>
  </si>
  <si>
    <t>30/09/2017</t>
  </si>
  <si>
    <t>31/12/2017</t>
  </si>
  <si>
    <t>31/03/2018</t>
  </si>
  <si>
    <t>30/06/2018</t>
  </si>
  <si>
    <t>30/09/2018</t>
  </si>
  <si>
    <t>Caixa</t>
  </si>
  <si>
    <t>Total Ativo</t>
  </si>
  <si>
    <t>Outros Passivos</t>
  </si>
  <si>
    <t>Total Passivo</t>
  </si>
  <si>
    <t>Exposição Cambial Natural (Ativo - Passivo)</t>
  </si>
  <si>
    <t>Derivativos Contratados Líquidos</t>
  </si>
  <si>
    <t>Hedge Accounting de Fluxo de Caixa</t>
  </si>
  <si>
    <t>Exposição Cambial Líquida</t>
  </si>
  <si>
    <t>Bond Perpétuo</t>
  </si>
  <si>
    <t>Exposição Cambial Líquida ex Bond</t>
  </si>
  <si>
    <t>Exposição Cambial (valores em US$ mil)</t>
  </si>
  <si>
    <t>Investimento (R$ milhões)</t>
  </si>
  <si>
    <t>Investimento Total IFRS</t>
  </si>
  <si>
    <t>Capital de Giro (R$ milhões)</t>
  </si>
  <si>
    <t>Ativo</t>
  </si>
  <si>
    <t>Antecipação de Impostos</t>
  </si>
  <si>
    <t>Passivo</t>
  </si>
  <si>
    <t>Salários e Contribuições Sociais</t>
  </si>
  <si>
    <t>Tributos a Recolher</t>
  </si>
  <si>
    <t>Adiantamentos de Clientes</t>
  </si>
  <si>
    <t>Capital de Giro e Prazos Médios (dias)</t>
  </si>
  <si>
    <t>Recebimento (dias)</t>
  </si>
  <si>
    <t>Pagamento (dias)</t>
  </si>
  <si>
    <t>Estoques (dias)</t>
  </si>
  <si>
    <t>Ciclo Financeiro (dias)</t>
  </si>
  <si>
    <t>Dívida Bruta</t>
  </si>
  <si>
    <t>Dívida Líquida</t>
  </si>
  <si>
    <t>Dívida Líquida / EBITDA Ajustado</t>
  </si>
  <si>
    <t>EBITDA Ajustado LTM</t>
  </si>
  <si>
    <t xml:space="preserve">DESEMPENHO OPERACIONAL (mil tons) </t>
  </si>
  <si>
    <t xml:space="preserve">Produção de Aços </t>
  </si>
  <si>
    <t xml:space="preserve">Total de Placas (UPV + Terceiros) </t>
  </si>
  <si>
    <t xml:space="preserve">Produção de Placas </t>
  </si>
  <si>
    <t xml:space="preserve">Placas de Terceiros </t>
  </si>
  <si>
    <t>Total Laminados Planos</t>
  </si>
  <si>
    <t>Total Laminados Longos</t>
  </si>
  <si>
    <t xml:space="preserve">Volume Vendido - Mercado Total por Produto </t>
  </si>
  <si>
    <t xml:space="preserve">Aços Planos </t>
  </si>
  <si>
    <t xml:space="preserve">Placa </t>
  </si>
  <si>
    <t xml:space="preserve">Laminados a Quente </t>
  </si>
  <si>
    <t xml:space="preserve">Laminados a Frio </t>
  </si>
  <si>
    <t xml:space="preserve">Zincados </t>
  </si>
  <si>
    <t xml:space="preserve">Folhas Metálicas </t>
  </si>
  <si>
    <t xml:space="preserve">Aços Longos </t>
  </si>
  <si>
    <t xml:space="preserve">Mercado Interno - por Produto </t>
  </si>
  <si>
    <t xml:space="preserve">Mercado Externo - por Produto </t>
  </si>
  <si>
    <t xml:space="preserve">Vendas de Aço </t>
  </si>
  <si>
    <t xml:space="preserve">Mercado Interno (%) </t>
  </si>
  <si>
    <t xml:space="preserve">Subsidiárias no Exterior (%) </t>
  </si>
  <si>
    <t xml:space="preserve">Exportações (%) </t>
  </si>
  <si>
    <t xml:space="preserve">Vendas de Aço - por Mercado </t>
  </si>
  <si>
    <t xml:space="preserve">Vendas de Aços Planos </t>
  </si>
  <si>
    <t xml:space="preserve">Mercado Interno </t>
  </si>
  <si>
    <t xml:space="preserve">Mercado Externo </t>
  </si>
  <si>
    <t xml:space="preserve">LLC </t>
  </si>
  <si>
    <t xml:space="preserve">Lusosider </t>
  </si>
  <si>
    <t xml:space="preserve">Vendas de Aços Longos </t>
  </si>
  <si>
    <t xml:space="preserve">SWT </t>
  </si>
  <si>
    <t xml:space="preserve">Custo de Produção Siderúrgica (Controladora) </t>
  </si>
  <si>
    <r>
      <t xml:space="preserve">Carvão/Coque </t>
    </r>
    <r>
      <rPr>
        <sz val="7.5"/>
        <color indexed="63"/>
        <rFont val="Calibri"/>
        <family val="2"/>
      </rPr>
      <t>(%)</t>
    </r>
  </si>
  <si>
    <r>
      <t xml:space="preserve">Minério de Ferro </t>
    </r>
    <r>
      <rPr>
        <sz val="7.5"/>
        <color indexed="63"/>
        <rFont val="Calibri"/>
        <family val="2"/>
      </rPr>
      <t>(%)</t>
    </r>
  </si>
  <si>
    <r>
      <t xml:space="preserve">Metais </t>
    </r>
    <r>
      <rPr>
        <sz val="7.5"/>
        <color indexed="63"/>
        <rFont val="Calibri"/>
        <family val="2"/>
      </rPr>
      <t>(%)</t>
    </r>
  </si>
  <si>
    <r>
      <t xml:space="preserve">Placas/Bobinas Compradas </t>
    </r>
    <r>
      <rPr>
        <sz val="7.5"/>
        <color indexed="63"/>
        <rFont val="Calibri"/>
        <family val="2"/>
      </rPr>
      <t>(%)</t>
    </r>
  </si>
  <si>
    <r>
      <t xml:space="preserve">Outras Matérias Primas </t>
    </r>
    <r>
      <rPr>
        <sz val="7.5"/>
        <color indexed="63"/>
        <rFont val="Calibri"/>
        <family val="2"/>
      </rPr>
      <t>(%)</t>
    </r>
  </si>
  <si>
    <r>
      <t xml:space="preserve">Mão de Obra </t>
    </r>
    <r>
      <rPr>
        <sz val="7.5"/>
        <color indexed="63"/>
        <rFont val="Calibri"/>
        <family val="2"/>
      </rPr>
      <t>(%)</t>
    </r>
  </si>
  <si>
    <r>
      <t xml:space="preserve">Energia/Combustíveis </t>
    </r>
    <r>
      <rPr>
        <sz val="7.5"/>
        <color indexed="63"/>
        <rFont val="Calibri"/>
        <family val="2"/>
      </rPr>
      <t>(%)</t>
    </r>
  </si>
  <si>
    <r>
      <t xml:space="preserve">Manutenção/Custos Gerais </t>
    </r>
    <r>
      <rPr>
        <sz val="7.5"/>
        <color indexed="63"/>
        <rFont val="Calibri"/>
        <family val="2"/>
      </rPr>
      <t>(%)</t>
    </r>
  </si>
  <si>
    <r>
      <t xml:space="preserve">Depreciação </t>
    </r>
    <r>
      <rPr>
        <sz val="7.5"/>
        <color indexed="63"/>
        <rFont val="Calibri"/>
        <family val="2"/>
      </rPr>
      <t>(%)</t>
    </r>
  </si>
  <si>
    <t xml:space="preserve">Custo da Placa (Controladora) </t>
  </si>
  <si>
    <t>Custo da placa R$/ton</t>
  </si>
  <si>
    <t xml:space="preserve">Distribuição (Controladora) </t>
  </si>
  <si>
    <t>*nd = não divulgado</t>
  </si>
  <si>
    <t>Produção/Compras/Vendas</t>
  </si>
  <si>
    <t xml:space="preserve">Produção de Minério </t>
  </si>
  <si>
    <t xml:space="preserve">Compra de Minério de Terceiros </t>
  </si>
  <si>
    <t>Produção+Compras</t>
  </si>
  <si>
    <t xml:space="preserve">Transferência até 4T15/Venda para UPV </t>
  </si>
  <si>
    <t xml:space="preserve">Volume Vendido para Terceiros </t>
  </si>
  <si>
    <t xml:space="preserve">Vendas Mineração </t>
  </si>
  <si>
    <t>Produção e Vendas</t>
  </si>
  <si>
    <t>Preço CFR+FOB</t>
  </si>
  <si>
    <t>Logística Portuária (TECON)</t>
  </si>
  <si>
    <t xml:space="preserve">DESEMPENHO OPERACIONAL </t>
  </si>
  <si>
    <t xml:space="preserve">TECON - Volume Movimentado </t>
  </si>
  <si>
    <t>Volume de Contêineres (mil unidades)</t>
  </si>
  <si>
    <t xml:space="preserve"> Volume de Siderúrgicos (mil ton)</t>
  </si>
  <si>
    <t xml:space="preserve"> Volume de Carga Geral (mil ton)</t>
  </si>
  <si>
    <t xml:space="preserve">Preço Realizado de  Minério de Ferro da CSN Mineração </t>
  </si>
  <si>
    <t>Preço CSN (CIF + FOB) US$/wmt</t>
  </si>
  <si>
    <t xml:space="preserve">Custo de Produção Siderúrgico (Controladora) </t>
  </si>
  <si>
    <t>1. Ativo e Passivo</t>
  </si>
  <si>
    <t>2. DRE</t>
  </si>
  <si>
    <t>3. DFC</t>
  </si>
  <si>
    <t>4. Resultado por Segmento</t>
  </si>
  <si>
    <t>5. Indicadores</t>
  </si>
  <si>
    <t>TECON</t>
  </si>
  <si>
    <t>Volume de Vendas - TECON</t>
  </si>
  <si>
    <t>Guidance</t>
  </si>
  <si>
    <t>6. Guidance</t>
  </si>
  <si>
    <t>Receita Líquida</t>
  </si>
  <si>
    <t>2019 E</t>
  </si>
  <si>
    <t>2020 E</t>
  </si>
  <si>
    <t>2021 E</t>
  </si>
  <si>
    <t>2022 E</t>
  </si>
  <si>
    <t>2023 E</t>
  </si>
  <si>
    <t>Estimada</t>
  </si>
  <si>
    <t>n.a.</t>
  </si>
  <si>
    <t>Atingida</t>
  </si>
  <si>
    <t>Variação %</t>
  </si>
  <si>
    <t>EBITDA ajustado</t>
  </si>
  <si>
    <t xml:space="preserve">Alavancagem </t>
  </si>
  <si>
    <t>5,00x</t>
  </si>
  <si>
    <t>3,50x</t>
  </si>
  <si>
    <t>6,32x</t>
  </si>
  <si>
    <t>5,66x</t>
  </si>
  <si>
    <t>Volume de Produção de Minério de Ferro</t>
  </si>
  <si>
    <t>*E = estimado</t>
  </si>
  <si>
    <t>**n.a. = não avaliado</t>
  </si>
  <si>
    <t>6. GUIDANCE</t>
  </si>
  <si>
    <t>7. Siderurgia</t>
  </si>
  <si>
    <t>8. Mineração</t>
  </si>
  <si>
    <t>9. TECON</t>
  </si>
  <si>
    <t>4T18</t>
  </si>
  <si>
    <t>1T19</t>
  </si>
  <si>
    <t>Distribuição (%)</t>
  </si>
  <si>
    <t>Construção Civil (%)</t>
  </si>
  <si>
    <t>Montadora (%)</t>
  </si>
  <si>
    <t>Embalagem (%)</t>
  </si>
  <si>
    <t>Indústria Geral (%)</t>
  </si>
  <si>
    <t>na</t>
  </si>
  <si>
    <t xml:space="preserve">      Volume de Graneis (mil ton)</t>
  </si>
  <si>
    <t>1S19 E</t>
  </si>
  <si>
    <t>3,00x</t>
  </si>
  <si>
    <t>4,55x</t>
  </si>
  <si>
    <t>Volume de Vendas de Minério de Ferro</t>
  </si>
  <si>
    <t>01/01/2018 à 31/12/2018</t>
  </si>
  <si>
    <t>Provisão (Reversão) para consumo e serviços</t>
  </si>
  <si>
    <t>Crédito de PIS e COFINS</t>
  </si>
  <si>
    <t>Encargos sobre passivos de arrendamento</t>
  </si>
  <si>
    <t>Fornecedores - Risco Sacado</t>
  </si>
  <si>
    <t>Adiantamento de clientes minério de ferro</t>
  </si>
  <si>
    <t>2T19</t>
  </si>
  <si>
    <t>01/01/2019 à 30/06/2019</t>
  </si>
  <si>
    <t>Provisão para consumo e serviço</t>
  </si>
  <si>
    <t>Recebimento /(Pagamento) em operações com derivativos</t>
  </si>
  <si>
    <t>Captações empréstimos e financiamento</t>
  </si>
  <si>
    <t>Amortização arrendamento</t>
  </si>
  <si>
    <t xml:space="preserve">Disponibilidades </t>
  </si>
  <si>
    <t>3,65x</t>
  </si>
  <si>
    <t>0,15x</t>
  </si>
  <si>
    <t>MI (R$)</t>
  </si>
  <si>
    <t>ME (R$)</t>
  </si>
  <si>
    <t>3T19</t>
  </si>
  <si>
    <t>01/01/2019 à 30/09/2019</t>
  </si>
  <si>
    <t>SWAP CDI x Dólar</t>
  </si>
  <si>
    <t>(25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</si>
</sst>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sz val="7.5"/>
      <color indexed="63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3" borderId="0" xfId="0" applyFont="1" applyFill="1" applyBorder="1"/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14" fontId="14" fillId="4" borderId="0" xfId="0" applyNumberFormat="1" applyFont="1" applyFill="1" applyAlignment="1">
      <alignment horizontal="center" vertical="justify" wrapText="1"/>
    </xf>
    <xf numFmtId="14" fontId="14" fillId="4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0" fontId="14" fillId="4" borderId="0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11" fillId="6" borderId="0" xfId="0" applyFont="1" applyFill="1" applyAlignment="1"/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164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43" fontId="0" fillId="3" borderId="0" xfId="1" applyFont="1" applyFill="1"/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0" fillId="3" borderId="0" xfId="2" applyNumberFormat="1" applyFont="1" applyFill="1" applyAlignment="1">
      <alignment horizontal="right"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/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7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8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9" fillId="12" borderId="0" xfId="0" applyFont="1" applyFill="1" applyBorder="1" applyAlignment="1">
      <alignment horizontal="justify" vertical="center"/>
    </xf>
    <xf numFmtId="0" fontId="19" fillId="12" borderId="0" xfId="0" applyFont="1" applyFill="1" applyBorder="1" applyAlignment="1">
      <alignment vertical="center"/>
    </xf>
    <xf numFmtId="0" fontId="16" fillId="3" borderId="0" xfId="0" applyFont="1" applyFill="1"/>
    <xf numFmtId="0" fontId="18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5" fillId="3" borderId="0" xfId="0" applyFont="1" applyFill="1" applyAlignment="1">
      <alignment horizontal="left" wrapText="1"/>
    </xf>
    <xf numFmtId="14" fontId="11" fillId="6" borderId="0" xfId="0" applyNumberFormat="1" applyFont="1" applyFill="1" applyAlignment="1">
      <alignment horizontal="right" wrapText="1"/>
    </xf>
    <xf numFmtId="43" fontId="0" fillId="3" borderId="0" xfId="0" applyNumberFormat="1" applyFill="1"/>
    <xf numFmtId="0" fontId="20" fillId="13" borderId="0" xfId="0" applyFont="1" applyFill="1" applyAlignment="1">
      <alignment horizontal="justify" vertical="center"/>
    </xf>
    <xf numFmtId="0" fontId="20" fillId="13" borderId="0" xfId="0" applyFont="1" applyFill="1" applyAlignment="1">
      <alignment horizontal="justify" vertical="center" wrapText="1"/>
    </xf>
    <xf numFmtId="0" fontId="21" fillId="12" borderId="0" xfId="0" applyFont="1" applyFill="1" applyAlignment="1">
      <alignment horizontal="justify" vertical="center"/>
    </xf>
    <xf numFmtId="3" fontId="21" fillId="12" borderId="0" xfId="0" applyNumberFormat="1" applyFont="1" applyFill="1" applyAlignment="1">
      <alignment horizontal="justify" vertical="center"/>
    </xf>
    <xf numFmtId="0" fontId="21" fillId="12" borderId="0" xfId="0" applyFont="1" applyFill="1" applyAlignment="1">
      <alignment horizontal="justify" vertical="center" wrapText="1"/>
    </xf>
    <xf numFmtId="9" fontId="21" fillId="12" borderId="0" xfId="0" applyNumberFormat="1" applyFont="1" applyFill="1" applyAlignment="1">
      <alignment horizontal="justify" vertical="center"/>
    </xf>
    <xf numFmtId="0" fontId="21" fillId="12" borderId="2" xfId="0" applyFont="1" applyFill="1" applyBorder="1" applyAlignment="1">
      <alignment horizontal="justify" vertical="center"/>
    </xf>
    <xf numFmtId="0" fontId="21" fillId="12" borderId="2" xfId="0" applyFont="1" applyFill="1" applyBorder="1" applyAlignment="1">
      <alignment horizontal="justify" vertical="center" wrapText="1"/>
    </xf>
    <xf numFmtId="9" fontId="21" fillId="12" borderId="2" xfId="0" applyNumberFormat="1" applyFont="1" applyFill="1" applyBorder="1" applyAlignment="1">
      <alignment horizontal="justify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horizontal="right" indent="1"/>
    </xf>
    <xf numFmtId="0" fontId="4" fillId="2" borderId="0" xfId="0" applyFont="1" applyFill="1" applyAlignment="1">
      <alignment horizontal="right"/>
    </xf>
    <xf numFmtId="165" fontId="22" fillId="2" borderId="0" xfId="1" applyNumberFormat="1" applyFont="1" applyFill="1" applyAlignment="1">
      <alignment vertical="center"/>
    </xf>
    <xf numFmtId="165" fontId="22" fillId="2" borderId="0" xfId="1" applyNumberFormat="1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9" fontId="0" fillId="3" borderId="0" xfId="0" applyNumberFormat="1" applyFill="1"/>
    <xf numFmtId="9" fontId="0" fillId="3" borderId="0" xfId="0" applyNumberFormat="1" applyFill="1" applyAlignment="1">
      <alignment horizontal="right" wrapText="1"/>
    </xf>
    <xf numFmtId="0" fontId="15" fillId="3" borderId="0" xfId="0" applyFont="1" applyFill="1" applyAlignment="1">
      <alignment horizontal="left" wrapText="1"/>
    </xf>
    <xf numFmtId="168" fontId="4" fillId="2" borderId="0" xfId="0" applyNumberFormat="1" applyFont="1" applyFill="1" applyAlignment="1">
      <alignment vertical="center"/>
    </xf>
    <xf numFmtId="171" fontId="0" fillId="3" borderId="0" xfId="2" applyNumberFormat="1" applyFont="1" applyFill="1" applyAlignment="1">
      <alignment horizontal="right" wrapText="1"/>
    </xf>
    <xf numFmtId="43" fontId="0" fillId="3" borderId="0" xfId="1" applyFont="1" applyFill="1" applyAlignment="1">
      <alignment horizontal="right" wrapText="1"/>
    </xf>
    <xf numFmtId="165" fontId="6" fillId="3" borderId="1" xfId="1" applyNumberFormat="1" applyFont="1" applyFill="1" applyBorder="1"/>
    <xf numFmtId="168" fontId="6" fillId="3" borderId="1" xfId="1" applyNumberFormat="1" applyFont="1" applyFill="1" applyBorder="1"/>
    <xf numFmtId="168" fontId="5" fillId="0" borderId="1" xfId="1" applyNumberFormat="1" applyFont="1" applyFill="1" applyBorder="1"/>
    <xf numFmtId="168" fontId="6" fillId="0" borderId="0" xfId="1" applyNumberFormat="1" applyFont="1" applyFill="1" applyBorder="1"/>
    <xf numFmtId="168" fontId="5" fillId="0" borderId="0" xfId="1" applyNumberFormat="1" applyFont="1" applyFill="1" applyBorder="1"/>
    <xf numFmtId="171" fontId="0" fillId="3" borderId="0" xfId="0" applyNumberFormat="1" applyFill="1"/>
    <xf numFmtId="0" fontId="1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169" fontId="0" fillId="3" borderId="0" xfId="1" applyNumberFormat="1" applyFont="1" applyFill="1" applyAlignment="1">
      <alignment horizontal="right" wrapText="1"/>
    </xf>
    <xf numFmtId="168" fontId="0" fillId="3" borderId="3" xfId="0" applyNumberFormat="1" applyFill="1" applyBorder="1" applyAlignment="1">
      <alignment horizontal="center" vertical="center" wrapText="1"/>
    </xf>
    <xf numFmtId="168" fontId="4" fillId="3" borderId="0" xfId="0" applyNumberFormat="1" applyFont="1" applyFill="1" applyAlignment="1">
      <alignment vertical="center"/>
    </xf>
    <xf numFmtId="0" fontId="18" fillId="3" borderId="0" xfId="3" applyFill="1" applyAlignment="1">
      <alignment horizontal="center" vertical="center"/>
    </xf>
    <xf numFmtId="0" fontId="15" fillId="3" borderId="0" xfId="0" applyFont="1" applyFill="1" applyAlignment="1">
      <alignment horizontal="left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50</xdr:row>
      <xdr:rowOff>100853</xdr:rowOff>
    </xdr:from>
    <xdr:to>
      <xdr:col>0</xdr:col>
      <xdr:colOff>2566147</xdr:colOff>
      <xdr:row>53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1423147</xdr:colOff>
      <xdr:row>29</xdr:row>
      <xdr:rowOff>11206</xdr:rowOff>
    </xdr:from>
    <xdr:to>
      <xdr:col>0</xdr:col>
      <xdr:colOff>2185147</xdr:colOff>
      <xdr:row>32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423147" y="5210735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1624852</xdr:colOff>
      <xdr:row>76</xdr:row>
      <xdr:rowOff>100853</xdr:rowOff>
    </xdr:from>
    <xdr:to>
      <xdr:col>0</xdr:col>
      <xdr:colOff>2386852</xdr:colOff>
      <xdr:row>79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624852" y="1107141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549087</xdr:colOff>
      <xdr:row>1</xdr:row>
      <xdr:rowOff>112059</xdr:rowOff>
    </xdr:from>
    <xdr:to>
      <xdr:col>18</xdr:col>
      <xdr:colOff>100852</xdr:colOff>
      <xdr:row>4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9917205" y="302559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44824</xdr:colOff>
      <xdr:row>0</xdr:row>
      <xdr:rowOff>123265</xdr:rowOff>
    </xdr:from>
    <xdr:to>
      <xdr:col>18</xdr:col>
      <xdr:colOff>201707</xdr:colOff>
      <xdr:row>3</xdr:row>
      <xdr:rowOff>56030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12550589" y="123265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44824</xdr:colOff>
      <xdr:row>0</xdr:row>
      <xdr:rowOff>123265</xdr:rowOff>
    </xdr:from>
    <xdr:to>
      <xdr:col>11</xdr:col>
      <xdr:colOff>201707</xdr:colOff>
      <xdr:row>3</xdr:row>
      <xdr:rowOff>56030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>
          <a:off x="12513049" y="123265"/>
          <a:ext cx="766483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369794</xdr:colOff>
      <xdr:row>1</xdr:row>
      <xdr:rowOff>78441</xdr:rowOff>
    </xdr:from>
    <xdr:to>
      <xdr:col>17</xdr:col>
      <xdr:colOff>526676</xdr:colOff>
      <xdr:row>4</xdr:row>
      <xdr:rowOff>11206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9962029" y="268941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437029</xdr:colOff>
      <xdr:row>0</xdr:row>
      <xdr:rowOff>156882</xdr:rowOff>
    </xdr:from>
    <xdr:to>
      <xdr:col>17</xdr:col>
      <xdr:colOff>593911</xdr:colOff>
      <xdr:row>3</xdr:row>
      <xdr:rowOff>89647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flipH="1">
          <a:off x="10802470" y="15688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414618</xdr:colOff>
      <xdr:row>0</xdr:row>
      <xdr:rowOff>145676</xdr:rowOff>
    </xdr:from>
    <xdr:to>
      <xdr:col>17</xdr:col>
      <xdr:colOff>571500</xdr:colOff>
      <xdr:row>3</xdr:row>
      <xdr:rowOff>78441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H="1">
          <a:off x="10006853" y="145676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63671\AppData\Local\Microsoft\Windows\INetCache\Content.Outlook\MJ49BR8G\DRE-BP-DFC_DFP_3&#186;T%202019%20v1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ease/2019/3T19/4.M&#225;scaras/Planilha%20Cec&#237;lia/3T19%20-%20Planilha%20de%20Resultado%20v2%2016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em IFRS"/>
      <sheetName val="DREconsolidado"/>
      <sheetName val="DREcontroladora"/>
      <sheetName val="DFCconsolidado "/>
      <sheetName val="Planilha1"/>
      <sheetName val="Plan2"/>
      <sheetName val="Plan1"/>
    </sheetNames>
    <sheetDataSet>
      <sheetData sheetId="0" refreshError="1">
        <row r="22">
          <cell r="B22">
            <v>12274298</v>
          </cell>
        </row>
        <row r="23">
          <cell r="B23">
            <v>349583</v>
          </cell>
        </row>
        <row r="24">
          <cell r="B24">
            <v>3268951</v>
          </cell>
        </row>
        <row r="25">
          <cell r="B25">
            <v>486482</v>
          </cell>
        </row>
        <row r="26">
          <cell r="B26">
            <v>5603094</v>
          </cell>
        </row>
        <row r="28">
          <cell r="B28">
            <v>2460287</v>
          </cell>
        </row>
        <row r="35">
          <cell r="B35">
            <v>105901</v>
          </cell>
        </row>
        <row r="37">
          <cell r="B37">
            <v>23674181</v>
          </cell>
        </row>
        <row r="38">
          <cell r="B38">
            <v>2632543</v>
          </cell>
        </row>
        <row r="42">
          <cell r="B42">
            <v>624583</v>
          </cell>
        </row>
        <row r="43">
          <cell r="B43">
            <v>553456</v>
          </cell>
        </row>
        <row r="44">
          <cell r="B44">
            <v>1102381</v>
          </cell>
        </row>
        <row r="46">
          <cell r="B46">
            <v>4540000</v>
          </cell>
        </row>
        <row r="47">
          <cell r="B47">
            <v>32720</v>
          </cell>
        </row>
        <row r="48">
          <cell r="B48">
            <v>3064827</v>
          </cell>
        </row>
        <row r="49">
          <cell r="B49">
            <v>331894</v>
          </cell>
        </row>
        <row r="50">
          <cell r="B50">
            <v>868952</v>
          </cell>
        </row>
        <row r="51">
          <cell r="B51">
            <v>1197676</v>
          </cell>
        </row>
      </sheetData>
      <sheetData sheetId="1" refreshError="1"/>
      <sheetData sheetId="2" refreshError="1"/>
      <sheetData sheetId="3" refreshError="1">
        <row r="5">
          <cell r="F5">
            <v>3760369</v>
          </cell>
        </row>
        <row r="6">
          <cell r="F6">
            <v>744553</v>
          </cell>
        </row>
        <row r="7">
          <cell r="F7">
            <v>366016</v>
          </cell>
        </row>
        <row r="8">
          <cell r="F8">
            <v>1468587</v>
          </cell>
        </row>
        <row r="9">
          <cell r="F9">
            <v>-45219</v>
          </cell>
        </row>
        <row r="10">
          <cell r="F10">
            <v>36430</v>
          </cell>
        </row>
        <row r="11">
          <cell r="F11">
            <v>1065256</v>
          </cell>
        </row>
        <row r="12">
          <cell r="F12">
            <v>-118968</v>
          </cell>
        </row>
        <row r="13">
          <cell r="F13">
            <v>-1620646</v>
          </cell>
        </row>
        <row r="14">
          <cell r="F14">
            <v>-132585</v>
          </cell>
        </row>
        <row r="15">
          <cell r="F15">
            <v>911174</v>
          </cell>
        </row>
        <row r="16">
          <cell r="F16">
            <v>7664</v>
          </cell>
        </row>
        <row r="19">
          <cell r="F19">
            <v>39806</v>
          </cell>
        </row>
        <row r="23">
          <cell r="F23">
            <v>365305</v>
          </cell>
        </row>
        <row r="26">
          <cell r="F26">
            <v>7877</v>
          </cell>
        </row>
        <row r="31">
          <cell r="F31">
            <v>51248</v>
          </cell>
        </row>
        <row r="33">
          <cell r="F33">
            <v>92840</v>
          </cell>
        </row>
        <row r="35">
          <cell r="F35">
            <v>-162632</v>
          </cell>
        </row>
        <row r="36">
          <cell r="F36">
            <v>-90822</v>
          </cell>
        </row>
        <row r="37">
          <cell r="F37">
            <v>-866466</v>
          </cell>
        </row>
        <row r="38">
          <cell r="F38">
            <v>5320</v>
          </cell>
        </row>
        <row r="39">
          <cell r="F39">
            <v>-196688</v>
          </cell>
        </row>
        <row r="40">
          <cell r="F40">
            <v>-3434</v>
          </cell>
        </row>
        <row r="42">
          <cell r="F42">
            <v>-151385</v>
          </cell>
        </row>
        <row r="43">
          <cell r="F43">
            <v>862412</v>
          </cell>
        </row>
        <row r="44">
          <cell r="F44">
            <v>101327</v>
          </cell>
        </row>
        <row r="45">
          <cell r="F45">
            <v>229376</v>
          </cell>
        </row>
        <row r="46">
          <cell r="F46">
            <v>-23538</v>
          </cell>
        </row>
        <row r="47">
          <cell r="F47">
            <v>2645962</v>
          </cell>
        </row>
        <row r="48">
          <cell r="F48">
            <v>-208849</v>
          </cell>
        </row>
        <row r="49">
          <cell r="F49">
            <v>-1619552</v>
          </cell>
        </row>
        <row r="54">
          <cell r="F54">
            <v>-437</v>
          </cell>
        </row>
        <row r="55">
          <cell r="F55">
            <v>-56226</v>
          </cell>
        </row>
        <row r="56">
          <cell r="F56">
            <v>-1376902</v>
          </cell>
        </row>
        <row r="67">
          <cell r="F67">
            <v>-101913</v>
          </cell>
        </row>
        <row r="68">
          <cell r="F68">
            <v>20386</v>
          </cell>
        </row>
        <row r="69">
          <cell r="F69">
            <v>198937</v>
          </cell>
        </row>
        <row r="80">
          <cell r="F80">
            <v>9575838</v>
          </cell>
        </row>
        <row r="84">
          <cell r="F84">
            <v>-10434891</v>
          </cell>
        </row>
        <row r="86">
          <cell r="F86">
            <v>-52073</v>
          </cell>
        </row>
        <row r="88">
          <cell r="F88">
            <v>-57469</v>
          </cell>
        </row>
        <row r="90">
          <cell r="F90">
            <v>-1821194</v>
          </cell>
        </row>
        <row r="95">
          <cell r="F95">
            <v>-6194</v>
          </cell>
        </row>
        <row r="96">
          <cell r="F96">
            <v>-352141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omas"/>
      <sheetName val="1. Margem EBITDA Gerencial"/>
      <sheetName val="2. Destaques"/>
      <sheetName val="Pontos de Atenção"/>
      <sheetName val="3. Resultado Financeiro"/>
      <sheetName val="4.Dívida"/>
      <sheetName val="5. Equivalencia Patrimonial"/>
      <sheetName val="6.EBITDA e Reconciliação"/>
      <sheetName val="7. Exposição Cambial"/>
      <sheetName val="8. Investimento"/>
      <sheetName val="9. Capital de Giro"/>
      <sheetName val="10. Resultado por Segmento"/>
      <sheetName val="analise desempenho"/>
      <sheetName val="11. Produção_Siderurgia"/>
      <sheetName val="12. Volume_Preço Vendas AÇO"/>
      <sheetName val="13.  Produção_Vendas - Min"/>
      <sheetName val="14. Sepetiba TECON"/>
      <sheetName val="15. Cimento"/>
      <sheetName val="16. Vendas aço Terceiros"/>
      <sheetName val="17. Custo da Placa"/>
      <sheetName val="Check DFC_Cont"/>
      <sheetName val="Check DRE_Cont"/>
      <sheetName val="Check Balanço"/>
      <sheetName val="Ajuste CAPEX"/>
      <sheetName val="Compar. 3T16 e 4T16"/>
      <sheetName val="Compar. 4T15 e 4T16"/>
      <sheetName val="Compar. AteDez15 X AteDez16"/>
      <sheetName val="Graf_Apresentação"/>
      <sheetName val="Graf_Apresentação trim.2014"/>
    </sheetNames>
    <sheetDataSet>
      <sheetData sheetId="0"/>
      <sheetData sheetId="1"/>
      <sheetData sheetId="2"/>
      <sheetData sheetId="3"/>
      <sheetData sheetId="4">
        <row r="14">
          <cell r="CP14">
            <v>114.2</v>
          </cell>
        </row>
        <row r="22">
          <cell r="CP22">
            <v>-840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Q5">
            <v>697.53166033199886</v>
          </cell>
        </row>
        <row r="7">
          <cell r="Q7">
            <v>235.70153799999898</v>
          </cell>
        </row>
        <row r="8">
          <cell r="Q8">
            <v>142.46846298599999</v>
          </cell>
        </row>
        <row r="9">
          <cell r="Q9">
            <v>241.34868899399999</v>
          </cell>
        </row>
        <row r="10">
          <cell r="Q10">
            <v>77.915500352000009</v>
          </cell>
        </row>
        <row r="11">
          <cell r="Q11">
            <v>52.701515751000002</v>
          </cell>
        </row>
        <row r="16">
          <cell r="Q16">
            <v>138.70881064641441</v>
          </cell>
        </row>
        <row r="17">
          <cell r="Q17">
            <v>0</v>
          </cell>
        </row>
        <row r="18">
          <cell r="Q18">
            <v>10.835512228016899</v>
          </cell>
        </row>
        <row r="19">
          <cell r="Q19">
            <v>6.6362230000000002</v>
          </cell>
        </row>
        <row r="20">
          <cell r="Q20">
            <v>105.81116910723</v>
          </cell>
        </row>
        <row r="21">
          <cell r="Q21">
            <v>15.4259063111675</v>
          </cell>
        </row>
        <row r="22">
          <cell r="Q22">
            <v>183.268</v>
          </cell>
        </row>
        <row r="27">
          <cell r="Q27">
            <v>836.24047097841333</v>
          </cell>
        </row>
        <row r="28">
          <cell r="Q28">
            <v>9.7470000000000001E-2</v>
          </cell>
        </row>
        <row r="29">
          <cell r="Q29">
            <v>246.53705022801589</v>
          </cell>
        </row>
        <row r="30">
          <cell r="Q30">
            <v>149.10468598599999</v>
          </cell>
        </row>
        <row r="31">
          <cell r="Q31">
            <v>347.15985810122999</v>
          </cell>
        </row>
        <row r="32">
          <cell r="Q32">
            <v>93.341406663167504</v>
          </cell>
        </row>
        <row r="33">
          <cell r="Q33">
            <v>52.701515751000002</v>
          </cell>
        </row>
        <row r="34">
          <cell r="Q34">
            <v>183.268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>
      <selection activeCell="C12" sqref="C12"/>
    </sheetView>
  </sheetViews>
  <sheetFormatPr defaultRowHeight="15" x14ac:dyDescent="0.25"/>
  <cols>
    <col min="1" max="1" width="5" style="17" customWidth="1"/>
    <col min="2" max="2" width="5.28515625" style="17" customWidth="1"/>
    <col min="3" max="3" width="44.28515625" style="17" bestFit="1" customWidth="1"/>
    <col min="4" max="4" width="27.140625" style="17" customWidth="1"/>
    <col min="5" max="16384" width="9.140625" style="17"/>
  </cols>
  <sheetData>
    <row r="2" spans="1:6" x14ac:dyDescent="0.25">
      <c r="F2" s="97"/>
    </row>
    <row r="3" spans="1:6" x14ac:dyDescent="0.25">
      <c r="A3" s="18"/>
      <c r="B3" s="18" t="s">
        <v>163</v>
      </c>
      <c r="C3" s="18"/>
      <c r="D3" s="18"/>
    </row>
    <row r="4" spans="1:6" x14ac:dyDescent="0.25">
      <c r="C4" s="17" t="s">
        <v>162</v>
      </c>
      <c r="D4" s="88" t="s">
        <v>340</v>
      </c>
    </row>
    <row r="5" spans="1:6" x14ac:dyDescent="0.25">
      <c r="C5" s="17" t="s">
        <v>164</v>
      </c>
      <c r="D5" s="88" t="s">
        <v>341</v>
      </c>
    </row>
    <row r="6" spans="1:6" x14ac:dyDescent="0.25">
      <c r="C6" s="17" t="s">
        <v>165</v>
      </c>
      <c r="D6" s="88" t="s">
        <v>342</v>
      </c>
    </row>
    <row r="7" spans="1:6" x14ac:dyDescent="0.25">
      <c r="A7" s="86"/>
      <c r="B7" s="86" t="s">
        <v>210</v>
      </c>
      <c r="C7" s="86"/>
      <c r="D7" s="87"/>
    </row>
    <row r="8" spans="1:6" x14ac:dyDescent="0.25">
      <c r="C8" s="17" t="s">
        <v>166</v>
      </c>
      <c r="D8" s="88" t="s">
        <v>343</v>
      </c>
    </row>
    <row r="9" spans="1:6" x14ac:dyDescent="0.25">
      <c r="C9" s="17" t="s">
        <v>206</v>
      </c>
      <c r="D9" s="141" t="s">
        <v>344</v>
      </c>
    </row>
    <row r="10" spans="1:6" x14ac:dyDescent="0.25">
      <c r="C10" s="17" t="s">
        <v>207</v>
      </c>
      <c r="D10" s="141"/>
    </row>
    <row r="11" spans="1:6" x14ac:dyDescent="0.25">
      <c r="C11" s="17" t="s">
        <v>79</v>
      </c>
      <c r="D11" s="141"/>
    </row>
    <row r="12" spans="1:6" x14ac:dyDescent="0.25">
      <c r="C12" s="17" t="s">
        <v>208</v>
      </c>
      <c r="D12" s="141"/>
    </row>
    <row r="13" spans="1:6" x14ac:dyDescent="0.25">
      <c r="C13" s="17" t="s">
        <v>209</v>
      </c>
      <c r="D13" s="141"/>
    </row>
    <row r="14" spans="1:6" x14ac:dyDescent="0.25">
      <c r="C14" s="17" t="s">
        <v>17</v>
      </c>
      <c r="D14" s="141"/>
    </row>
    <row r="15" spans="1:6" x14ac:dyDescent="0.25">
      <c r="C15" s="17" t="s">
        <v>204</v>
      </c>
      <c r="D15" s="141"/>
    </row>
    <row r="16" spans="1:6" x14ac:dyDescent="0.25">
      <c r="C16" s="17" t="s">
        <v>347</v>
      </c>
      <c r="D16" s="88" t="s">
        <v>348</v>
      </c>
    </row>
    <row r="17" spans="1:4" x14ac:dyDescent="0.25">
      <c r="A17" s="79"/>
      <c r="B17" s="79" t="s">
        <v>205</v>
      </c>
      <c r="C17" s="79"/>
      <c r="D17" s="80"/>
    </row>
    <row r="18" spans="1:4" x14ac:dyDescent="0.25">
      <c r="C18" s="17" t="s">
        <v>280</v>
      </c>
      <c r="D18" s="141" t="s">
        <v>369</v>
      </c>
    </row>
    <row r="19" spans="1:4" x14ac:dyDescent="0.25">
      <c r="C19" s="17" t="s">
        <v>300</v>
      </c>
      <c r="D19" s="141"/>
    </row>
    <row r="20" spans="1:4" x14ac:dyDescent="0.25">
      <c r="C20" s="17" t="s">
        <v>339</v>
      </c>
      <c r="D20" s="141"/>
    </row>
    <row r="21" spans="1:4" x14ac:dyDescent="0.25">
      <c r="C21" s="17" t="s">
        <v>318</v>
      </c>
      <c r="D21" s="141"/>
    </row>
    <row r="22" spans="1:4" x14ac:dyDescent="0.25">
      <c r="C22" s="17" t="s">
        <v>320</v>
      </c>
      <c r="D22" s="141"/>
    </row>
    <row r="23" spans="1:4" x14ac:dyDescent="0.25">
      <c r="A23" s="81"/>
      <c r="B23" s="82" t="s">
        <v>211</v>
      </c>
      <c r="C23" s="81"/>
      <c r="D23" s="81"/>
    </row>
    <row r="24" spans="1:4" x14ac:dyDescent="0.25">
      <c r="C24" s="17" t="s">
        <v>329</v>
      </c>
      <c r="D24" s="141" t="s">
        <v>370</v>
      </c>
    </row>
    <row r="25" spans="1:4" x14ac:dyDescent="0.25">
      <c r="C25" s="17" t="s">
        <v>330</v>
      </c>
      <c r="D25" s="141"/>
    </row>
    <row r="26" spans="1:4" x14ac:dyDescent="0.25">
      <c r="A26" s="83"/>
      <c r="B26" s="84" t="s">
        <v>345</v>
      </c>
      <c r="C26" s="84"/>
      <c r="D26" s="85"/>
    </row>
    <row r="27" spans="1:4" x14ac:dyDescent="0.25">
      <c r="C27" s="17" t="s">
        <v>346</v>
      </c>
      <c r="D27" s="98" t="s">
        <v>371</v>
      </c>
    </row>
    <row r="28" spans="1:4" x14ac:dyDescent="0.25">
      <c r="D28" s="88"/>
    </row>
  </sheetData>
  <mergeCells count="3">
    <mergeCell ref="D9:D15"/>
    <mergeCell ref="D18:D22"/>
    <mergeCell ref="D24:D25"/>
  </mergeCells>
  <hyperlinks>
    <hyperlink ref="D4" location="'1. Ativo e Passivo'!A1" display="1." xr:uid="{00000000-0004-0000-0000-000000000000}"/>
    <hyperlink ref="D5" location="'2. DRE'!A1" display="2." xr:uid="{00000000-0004-0000-0000-000001000000}"/>
    <hyperlink ref="D6" location="'3. DFC'!A1" display="3." xr:uid="{00000000-0004-0000-0000-000002000000}"/>
    <hyperlink ref="D8" location="'4. Resultado por Segmento'!A1" display="4." xr:uid="{00000000-0004-0000-0000-000003000000}"/>
    <hyperlink ref="D9:D15" location="'5. Indicadores '!A1" display="5." xr:uid="{00000000-0004-0000-0000-000004000000}"/>
    <hyperlink ref="D18:D22" location="'7. Siderurgia'!A1" display="7. Siderurgia" xr:uid="{00000000-0004-0000-0000-000005000000}"/>
    <hyperlink ref="D24:D25" location="'8. Mineração'!A1" display="8. Mineração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H46"/>
  <sheetViews>
    <sheetView zoomScale="85" zoomScaleNormal="85" workbookViewId="0">
      <selection activeCell="F13" sqref="F13"/>
    </sheetView>
  </sheetViews>
  <sheetFormatPr defaultRowHeight="15" x14ac:dyDescent="0.25"/>
  <cols>
    <col min="1" max="1" width="44" style="17" bestFit="1" customWidth="1"/>
    <col min="2" max="260" width="9.140625" style="17"/>
    <col min="261" max="261" width="44" style="17" bestFit="1" customWidth="1"/>
    <col min="262" max="516" width="9.140625" style="17"/>
    <col min="517" max="517" width="44" style="17" bestFit="1" customWidth="1"/>
    <col min="518" max="772" width="9.140625" style="17"/>
    <col min="773" max="773" width="44" style="17" bestFit="1" customWidth="1"/>
    <col min="774" max="1028" width="9.140625" style="17"/>
    <col min="1029" max="1029" width="44" style="17" bestFit="1" customWidth="1"/>
    <col min="1030" max="1284" width="9.140625" style="17"/>
    <col min="1285" max="1285" width="44" style="17" bestFit="1" customWidth="1"/>
    <col min="1286" max="1540" width="9.140625" style="17"/>
    <col min="1541" max="1541" width="44" style="17" bestFit="1" customWidth="1"/>
    <col min="1542" max="1796" width="9.140625" style="17"/>
    <col min="1797" max="1797" width="44" style="17" bestFit="1" customWidth="1"/>
    <col min="1798" max="2052" width="9.140625" style="17"/>
    <col min="2053" max="2053" width="44" style="17" bestFit="1" customWidth="1"/>
    <col min="2054" max="2308" width="9.140625" style="17"/>
    <col min="2309" max="2309" width="44" style="17" bestFit="1" customWidth="1"/>
    <col min="2310" max="2564" width="9.140625" style="17"/>
    <col min="2565" max="2565" width="44" style="17" bestFit="1" customWidth="1"/>
    <col min="2566" max="2820" width="9.140625" style="17"/>
    <col min="2821" max="2821" width="44" style="17" bestFit="1" customWidth="1"/>
    <col min="2822" max="3076" width="9.140625" style="17"/>
    <col min="3077" max="3077" width="44" style="17" bestFit="1" customWidth="1"/>
    <col min="3078" max="3332" width="9.140625" style="17"/>
    <col min="3333" max="3333" width="44" style="17" bestFit="1" customWidth="1"/>
    <col min="3334" max="3588" width="9.140625" style="17"/>
    <col min="3589" max="3589" width="44" style="17" bestFit="1" customWidth="1"/>
    <col min="3590" max="3844" width="9.140625" style="17"/>
    <col min="3845" max="3845" width="44" style="17" bestFit="1" customWidth="1"/>
    <col min="3846" max="4100" width="9.140625" style="17"/>
    <col min="4101" max="4101" width="44" style="17" bestFit="1" customWidth="1"/>
    <col min="4102" max="4356" width="9.140625" style="17"/>
    <col min="4357" max="4357" width="44" style="17" bestFit="1" customWidth="1"/>
    <col min="4358" max="4612" width="9.140625" style="17"/>
    <col min="4613" max="4613" width="44" style="17" bestFit="1" customWidth="1"/>
    <col min="4614" max="4868" width="9.140625" style="17"/>
    <col min="4869" max="4869" width="44" style="17" bestFit="1" customWidth="1"/>
    <col min="4870" max="5124" width="9.140625" style="17"/>
    <col min="5125" max="5125" width="44" style="17" bestFit="1" customWidth="1"/>
    <col min="5126" max="5380" width="9.140625" style="17"/>
    <col min="5381" max="5381" width="44" style="17" bestFit="1" customWidth="1"/>
    <col min="5382" max="5636" width="9.140625" style="17"/>
    <col min="5637" max="5637" width="44" style="17" bestFit="1" customWidth="1"/>
    <col min="5638" max="5892" width="9.140625" style="17"/>
    <col min="5893" max="5893" width="44" style="17" bestFit="1" customWidth="1"/>
    <col min="5894" max="6148" width="9.140625" style="17"/>
    <col min="6149" max="6149" width="44" style="17" bestFit="1" customWidth="1"/>
    <col min="6150" max="6404" width="9.140625" style="17"/>
    <col min="6405" max="6405" width="44" style="17" bestFit="1" customWidth="1"/>
    <col min="6406" max="6660" width="9.140625" style="17"/>
    <col min="6661" max="6661" width="44" style="17" bestFit="1" customWidth="1"/>
    <col min="6662" max="6916" width="9.140625" style="17"/>
    <col min="6917" max="6917" width="44" style="17" bestFit="1" customWidth="1"/>
    <col min="6918" max="7172" width="9.140625" style="17"/>
    <col min="7173" max="7173" width="44" style="17" bestFit="1" customWidth="1"/>
    <col min="7174" max="7428" width="9.140625" style="17"/>
    <col min="7429" max="7429" width="44" style="17" bestFit="1" customWidth="1"/>
    <col min="7430" max="7684" width="9.140625" style="17"/>
    <col min="7685" max="7685" width="44" style="17" bestFit="1" customWidth="1"/>
    <col min="7686" max="7940" width="9.140625" style="17"/>
    <col min="7941" max="7941" width="44" style="17" bestFit="1" customWidth="1"/>
    <col min="7942" max="8196" width="9.140625" style="17"/>
    <col min="8197" max="8197" width="44" style="17" bestFit="1" customWidth="1"/>
    <col min="8198" max="8452" width="9.140625" style="17"/>
    <col min="8453" max="8453" width="44" style="17" bestFit="1" customWidth="1"/>
    <col min="8454" max="8708" width="9.140625" style="17"/>
    <col min="8709" max="8709" width="44" style="17" bestFit="1" customWidth="1"/>
    <col min="8710" max="8964" width="9.140625" style="17"/>
    <col min="8965" max="8965" width="44" style="17" bestFit="1" customWidth="1"/>
    <col min="8966" max="9220" width="9.140625" style="17"/>
    <col min="9221" max="9221" width="44" style="17" bestFit="1" customWidth="1"/>
    <col min="9222" max="9476" width="9.140625" style="17"/>
    <col min="9477" max="9477" width="44" style="17" bestFit="1" customWidth="1"/>
    <col min="9478" max="9732" width="9.140625" style="17"/>
    <col min="9733" max="9733" width="44" style="17" bestFit="1" customWidth="1"/>
    <col min="9734" max="9988" width="9.140625" style="17"/>
    <col min="9989" max="9989" width="44" style="17" bestFit="1" customWidth="1"/>
    <col min="9990" max="10244" width="9.140625" style="17"/>
    <col min="10245" max="10245" width="44" style="17" bestFit="1" customWidth="1"/>
    <col min="10246" max="10500" width="9.140625" style="17"/>
    <col min="10501" max="10501" width="44" style="17" bestFit="1" customWidth="1"/>
    <col min="10502" max="10756" width="9.140625" style="17"/>
    <col min="10757" max="10757" width="44" style="17" bestFit="1" customWidth="1"/>
    <col min="10758" max="11012" width="9.140625" style="17"/>
    <col min="11013" max="11013" width="44" style="17" bestFit="1" customWidth="1"/>
    <col min="11014" max="11268" width="9.140625" style="17"/>
    <col min="11269" max="11269" width="44" style="17" bestFit="1" customWidth="1"/>
    <col min="11270" max="11524" width="9.140625" style="17"/>
    <col min="11525" max="11525" width="44" style="17" bestFit="1" customWidth="1"/>
    <col min="11526" max="11780" width="9.140625" style="17"/>
    <col min="11781" max="11781" width="44" style="17" bestFit="1" customWidth="1"/>
    <col min="11782" max="12036" width="9.140625" style="17"/>
    <col min="12037" max="12037" width="44" style="17" bestFit="1" customWidth="1"/>
    <col min="12038" max="12292" width="9.140625" style="17"/>
    <col min="12293" max="12293" width="44" style="17" bestFit="1" customWidth="1"/>
    <col min="12294" max="12548" width="9.140625" style="17"/>
    <col min="12549" max="12549" width="44" style="17" bestFit="1" customWidth="1"/>
    <col min="12550" max="12804" width="9.140625" style="17"/>
    <col min="12805" max="12805" width="44" style="17" bestFit="1" customWidth="1"/>
    <col min="12806" max="13060" width="9.140625" style="17"/>
    <col min="13061" max="13061" width="44" style="17" bestFit="1" customWidth="1"/>
    <col min="13062" max="13316" width="9.140625" style="17"/>
    <col min="13317" max="13317" width="44" style="17" bestFit="1" customWidth="1"/>
    <col min="13318" max="13572" width="9.140625" style="17"/>
    <col min="13573" max="13573" width="44" style="17" bestFit="1" customWidth="1"/>
    <col min="13574" max="13828" width="9.140625" style="17"/>
    <col min="13829" max="13829" width="44" style="17" bestFit="1" customWidth="1"/>
    <col min="13830" max="14084" width="9.140625" style="17"/>
    <col min="14085" max="14085" width="44" style="17" bestFit="1" customWidth="1"/>
    <col min="14086" max="14340" width="9.140625" style="17"/>
    <col min="14341" max="14341" width="44" style="17" bestFit="1" customWidth="1"/>
    <col min="14342" max="14596" width="9.140625" style="17"/>
    <col min="14597" max="14597" width="44" style="17" bestFit="1" customWidth="1"/>
    <col min="14598" max="14852" width="9.140625" style="17"/>
    <col min="14853" max="14853" width="44" style="17" bestFit="1" customWidth="1"/>
    <col min="14854" max="15108" width="9.140625" style="17"/>
    <col min="15109" max="15109" width="44" style="17" bestFit="1" customWidth="1"/>
    <col min="15110" max="15364" width="9.140625" style="17"/>
    <col min="15365" max="15365" width="44" style="17" bestFit="1" customWidth="1"/>
    <col min="15366" max="15620" width="9.140625" style="17"/>
    <col min="15621" max="15621" width="44" style="17" bestFit="1" customWidth="1"/>
    <col min="15622" max="15876" width="9.140625" style="17"/>
    <col min="15877" max="15877" width="44" style="17" bestFit="1" customWidth="1"/>
    <col min="15878" max="16132" width="9.140625" style="17"/>
    <col min="16133" max="16133" width="44" style="17" bestFit="1" customWidth="1"/>
    <col min="16134" max="16384" width="9.140625" style="17"/>
  </cols>
  <sheetData>
    <row r="1" spans="1:34" x14ac:dyDescent="0.25">
      <c r="A1" s="43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4" x14ac:dyDescent="0.25">
      <c r="A2" s="15" t="s">
        <v>331</v>
      </c>
      <c r="B2" s="16" t="s">
        <v>68</v>
      </c>
      <c r="C2" s="16" t="s">
        <v>64</v>
      </c>
      <c r="D2" s="16" t="s">
        <v>58</v>
      </c>
      <c r="E2" s="16" t="s">
        <v>169</v>
      </c>
      <c r="F2" s="16" t="s">
        <v>54</v>
      </c>
      <c r="G2" s="16" t="s">
        <v>170</v>
      </c>
      <c r="H2" s="16" t="s">
        <v>171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372</v>
      </c>
      <c r="N2" s="16" t="s">
        <v>373</v>
      </c>
      <c r="O2" s="16" t="s">
        <v>391</v>
      </c>
      <c r="P2" s="16" t="s">
        <v>402</v>
      </c>
    </row>
    <row r="3" spans="1:34" x14ac:dyDescent="0.25">
      <c r="B3" s="44"/>
      <c r="C3" s="44"/>
      <c r="D3" s="44"/>
    </row>
    <row r="4" spans="1:34" x14ac:dyDescent="0.25">
      <c r="A4" s="68" t="s">
        <v>332</v>
      </c>
      <c r="B4" s="69" t="s">
        <v>200</v>
      </c>
      <c r="C4" s="69" t="s">
        <v>200</v>
      </c>
      <c r="D4" s="69" t="s">
        <v>200</v>
      </c>
      <c r="E4" s="69" t="s">
        <v>200</v>
      </c>
      <c r="F4" s="69" t="s">
        <v>200</v>
      </c>
      <c r="G4" s="69" t="s">
        <v>200</v>
      </c>
      <c r="H4" s="69" t="s">
        <v>200</v>
      </c>
      <c r="I4" s="69" t="s">
        <v>200</v>
      </c>
      <c r="J4" s="69" t="s">
        <v>200</v>
      </c>
      <c r="K4" s="69" t="s">
        <v>200</v>
      </c>
      <c r="L4" s="69" t="s">
        <v>200</v>
      </c>
      <c r="M4" s="69" t="s">
        <v>200</v>
      </c>
      <c r="N4" s="69" t="s">
        <v>200</v>
      </c>
      <c r="O4" s="69"/>
      <c r="P4" s="69"/>
    </row>
    <row r="6" spans="1:34" x14ac:dyDescent="0.25">
      <c r="A6" s="70" t="s">
        <v>333</v>
      </c>
      <c r="B6" s="71" t="s">
        <v>200</v>
      </c>
      <c r="C6" s="71" t="s">
        <v>200</v>
      </c>
      <c r="D6" s="71" t="s">
        <v>200</v>
      </c>
      <c r="E6" s="71" t="s">
        <v>200</v>
      </c>
      <c r="F6" s="71" t="s">
        <v>200</v>
      </c>
      <c r="G6" s="71" t="s">
        <v>200</v>
      </c>
      <c r="H6" s="71" t="s">
        <v>200</v>
      </c>
      <c r="I6" s="71" t="s">
        <v>200</v>
      </c>
      <c r="J6" s="71" t="s">
        <v>200</v>
      </c>
      <c r="K6" s="71" t="s">
        <v>200</v>
      </c>
      <c r="L6" s="71" t="s">
        <v>200</v>
      </c>
      <c r="M6" s="71" t="s">
        <v>200</v>
      </c>
      <c r="N6" s="71" t="s">
        <v>200</v>
      </c>
      <c r="O6" s="71"/>
      <c r="P6" s="71"/>
    </row>
    <row r="7" spans="1:34" x14ac:dyDescent="0.25">
      <c r="A7" s="49" t="s">
        <v>334</v>
      </c>
      <c r="B7" s="67">
        <v>39.1</v>
      </c>
      <c r="C7" s="67">
        <v>31.5</v>
      </c>
      <c r="D7" s="67">
        <v>34.200000000000003</v>
      </c>
      <c r="E7" s="53">
        <v>35.200000000000003</v>
      </c>
      <c r="F7" s="53">
        <v>30.1</v>
      </c>
      <c r="G7" s="53">
        <v>38.700000000000003</v>
      </c>
      <c r="H7" s="53">
        <v>50.8</v>
      </c>
      <c r="I7" s="53">
        <v>68.7</v>
      </c>
      <c r="J7" s="53">
        <v>64.599999999999994</v>
      </c>
      <c r="K7" s="53">
        <v>56.2</v>
      </c>
      <c r="L7" s="53">
        <v>62.9</v>
      </c>
      <c r="M7" s="53">
        <v>63.45</v>
      </c>
      <c r="N7" s="53">
        <v>43.13</v>
      </c>
      <c r="O7" s="53">
        <v>38</v>
      </c>
      <c r="P7" s="53">
        <v>40.567</v>
      </c>
      <c r="Q7" s="106"/>
      <c r="R7" s="106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x14ac:dyDescent="0.25">
      <c r="A8" s="49" t="s">
        <v>335</v>
      </c>
      <c r="B8" s="67">
        <v>143.1</v>
      </c>
      <c r="C8" s="67">
        <v>197</v>
      </c>
      <c r="D8" s="67">
        <v>126.7</v>
      </c>
      <c r="E8" s="53">
        <v>337.6</v>
      </c>
      <c r="F8" s="53">
        <v>274.60000000000002</v>
      </c>
      <c r="G8" s="53">
        <v>212.2</v>
      </c>
      <c r="H8" s="53">
        <v>250.2</v>
      </c>
      <c r="I8" s="53">
        <v>253</v>
      </c>
      <c r="J8" s="53">
        <v>219.4</v>
      </c>
      <c r="K8" s="53">
        <v>114.4</v>
      </c>
      <c r="L8" s="53">
        <v>87.9</v>
      </c>
      <c r="M8" s="53">
        <v>162.07</v>
      </c>
      <c r="N8" s="53">
        <v>162.21</v>
      </c>
      <c r="O8" s="53">
        <v>130</v>
      </c>
      <c r="P8" s="53">
        <v>192.648</v>
      </c>
      <c r="Q8" s="106"/>
      <c r="R8" s="106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x14ac:dyDescent="0.25">
      <c r="A9" s="49" t="s">
        <v>336</v>
      </c>
      <c r="B9" s="67">
        <v>2.48271</v>
      </c>
      <c r="C9" s="67">
        <v>0.25920299999999996</v>
      </c>
      <c r="D9" s="67">
        <v>4.5</v>
      </c>
      <c r="E9" s="53">
        <v>6.8</v>
      </c>
      <c r="F9" s="53">
        <v>5.0999999999999996</v>
      </c>
      <c r="G9" s="53">
        <v>0.5</v>
      </c>
      <c r="H9" s="53">
        <v>0.2</v>
      </c>
      <c r="I9" s="53">
        <v>3.5</v>
      </c>
      <c r="J9" s="53">
        <v>31</v>
      </c>
      <c r="K9" s="53">
        <v>97.7</v>
      </c>
      <c r="L9" s="53">
        <v>62.5</v>
      </c>
      <c r="M9" s="53">
        <v>18.79</v>
      </c>
      <c r="N9" s="53">
        <v>0.72</v>
      </c>
      <c r="O9" s="53">
        <v>2</v>
      </c>
      <c r="P9" s="53">
        <v>1.1080000000000001</v>
      </c>
      <c r="Q9" s="106"/>
      <c r="R9" s="106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x14ac:dyDescent="0.25">
      <c r="A10" s="17" t="s">
        <v>380</v>
      </c>
      <c r="B10" s="74">
        <v>10.194000000000001</v>
      </c>
      <c r="C10" s="74">
        <v>0.30599999999999999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53">
        <v>55.94</v>
      </c>
      <c r="O10" s="53">
        <v>374</v>
      </c>
      <c r="P10" s="53">
        <v>180.90199999999999</v>
      </c>
      <c r="Q10" s="106"/>
      <c r="R10" s="106"/>
    </row>
    <row r="11" spans="1:34" x14ac:dyDescent="0.25">
      <c r="Q11" s="106"/>
      <c r="R11" s="106"/>
    </row>
    <row r="12" spans="1:34" x14ac:dyDescent="0.25">
      <c r="Q12" s="106"/>
      <c r="R12" s="106"/>
    </row>
    <row r="13" spans="1:34" x14ac:dyDescent="0.25">
      <c r="Q13" s="106"/>
      <c r="R13" s="106"/>
    </row>
    <row r="14" spans="1:34" x14ac:dyDescent="0.25">
      <c r="Q14" s="106"/>
      <c r="R14" s="106"/>
    </row>
    <row r="15" spans="1:34" x14ac:dyDescent="0.25">
      <c r="Q15" s="106"/>
      <c r="R15" s="106"/>
    </row>
    <row r="16" spans="1:34" x14ac:dyDescent="0.25">
      <c r="Q16" s="106"/>
      <c r="R16" s="106"/>
    </row>
    <row r="38" spans="18:20" x14ac:dyDescent="0.25">
      <c r="R38" s="74"/>
      <c r="S38" s="74"/>
      <c r="T38" s="74"/>
    </row>
    <row r="39" spans="18:20" x14ac:dyDescent="0.25">
      <c r="R39" s="74"/>
      <c r="S39" s="74"/>
      <c r="T39" s="74"/>
    </row>
    <row r="40" spans="18:20" x14ac:dyDescent="0.25">
      <c r="R40" s="74"/>
      <c r="S40" s="74"/>
      <c r="T40" s="74"/>
    </row>
    <row r="44" spans="18:20" x14ac:dyDescent="0.25">
      <c r="R44" s="74"/>
    </row>
    <row r="45" spans="18:20" x14ac:dyDescent="0.25">
      <c r="R45" s="74"/>
    </row>
    <row r="46" spans="18:20" x14ac:dyDescent="0.25">
      <c r="R46" s="74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U71"/>
  <sheetViews>
    <sheetView zoomScale="85" zoomScaleNormal="85" workbookViewId="0">
      <pane xSplit="1" ySplit="2" topLeftCell="M16" activePane="bottomRight" state="frozen"/>
      <selection activeCell="B37" sqref="B37"/>
      <selection pane="topRight" activeCell="B37" sqref="B37"/>
      <selection pane="bottomLeft" activeCell="B37" sqref="B37"/>
      <selection pane="bottomRight" activeCell="U55" sqref="U55"/>
    </sheetView>
  </sheetViews>
  <sheetFormatPr defaultRowHeight="12.75" x14ac:dyDescent="0.25"/>
  <cols>
    <col min="1" max="1" width="52.42578125" style="19" bestFit="1" customWidth="1"/>
    <col min="2" max="19" width="11.7109375" style="24" customWidth="1"/>
    <col min="20" max="20" width="11.7109375" style="19" customWidth="1"/>
    <col min="21" max="21" width="12.42578125" style="19" bestFit="1" customWidth="1"/>
    <col min="22" max="255" width="11.7109375" style="19" customWidth="1"/>
    <col min="256" max="256" width="1.85546875" style="19" customWidth="1"/>
    <col min="257" max="257" width="52.42578125" style="19" bestFit="1" customWidth="1"/>
    <col min="258" max="511" width="11.7109375" style="19" customWidth="1"/>
    <col min="512" max="512" width="1.85546875" style="19" customWidth="1"/>
    <col min="513" max="513" width="52.42578125" style="19" bestFit="1" customWidth="1"/>
    <col min="514" max="767" width="11.7109375" style="19" customWidth="1"/>
    <col min="768" max="768" width="1.85546875" style="19" customWidth="1"/>
    <col min="769" max="769" width="52.42578125" style="19" bestFit="1" customWidth="1"/>
    <col min="770" max="1023" width="11.7109375" style="19" customWidth="1"/>
    <col min="1024" max="1024" width="1.85546875" style="19" customWidth="1"/>
    <col min="1025" max="1025" width="52.42578125" style="19" bestFit="1" customWidth="1"/>
    <col min="1026" max="1279" width="11.7109375" style="19" customWidth="1"/>
    <col min="1280" max="1280" width="1.85546875" style="19" customWidth="1"/>
    <col min="1281" max="1281" width="52.42578125" style="19" bestFit="1" customWidth="1"/>
    <col min="1282" max="1535" width="11.7109375" style="19" customWidth="1"/>
    <col min="1536" max="1536" width="1.85546875" style="19" customWidth="1"/>
    <col min="1537" max="1537" width="52.42578125" style="19" bestFit="1" customWidth="1"/>
    <col min="1538" max="1791" width="11.7109375" style="19" customWidth="1"/>
    <col min="1792" max="1792" width="1.85546875" style="19" customWidth="1"/>
    <col min="1793" max="1793" width="52.42578125" style="19" bestFit="1" customWidth="1"/>
    <col min="1794" max="2047" width="11.7109375" style="19" customWidth="1"/>
    <col min="2048" max="2048" width="1.85546875" style="19" customWidth="1"/>
    <col min="2049" max="2049" width="52.42578125" style="19" bestFit="1" customWidth="1"/>
    <col min="2050" max="2303" width="11.7109375" style="19" customWidth="1"/>
    <col min="2304" max="2304" width="1.85546875" style="19" customWidth="1"/>
    <col min="2305" max="2305" width="52.42578125" style="19" bestFit="1" customWidth="1"/>
    <col min="2306" max="2559" width="11.7109375" style="19" customWidth="1"/>
    <col min="2560" max="2560" width="1.85546875" style="19" customWidth="1"/>
    <col min="2561" max="2561" width="52.42578125" style="19" bestFit="1" customWidth="1"/>
    <col min="2562" max="2815" width="11.7109375" style="19" customWidth="1"/>
    <col min="2816" max="2816" width="1.85546875" style="19" customWidth="1"/>
    <col min="2817" max="2817" width="52.42578125" style="19" bestFit="1" customWidth="1"/>
    <col min="2818" max="3071" width="11.7109375" style="19" customWidth="1"/>
    <col min="3072" max="3072" width="1.85546875" style="19" customWidth="1"/>
    <col min="3073" max="3073" width="52.42578125" style="19" bestFit="1" customWidth="1"/>
    <col min="3074" max="3327" width="11.7109375" style="19" customWidth="1"/>
    <col min="3328" max="3328" width="1.85546875" style="19" customWidth="1"/>
    <col min="3329" max="3329" width="52.42578125" style="19" bestFit="1" customWidth="1"/>
    <col min="3330" max="3583" width="11.7109375" style="19" customWidth="1"/>
    <col min="3584" max="3584" width="1.85546875" style="19" customWidth="1"/>
    <col min="3585" max="3585" width="52.42578125" style="19" bestFit="1" customWidth="1"/>
    <col min="3586" max="3839" width="11.7109375" style="19" customWidth="1"/>
    <col min="3840" max="3840" width="1.85546875" style="19" customWidth="1"/>
    <col min="3841" max="3841" width="52.42578125" style="19" bestFit="1" customWidth="1"/>
    <col min="3842" max="4095" width="11.7109375" style="19" customWidth="1"/>
    <col min="4096" max="4096" width="1.85546875" style="19" customWidth="1"/>
    <col min="4097" max="4097" width="52.42578125" style="19" bestFit="1" customWidth="1"/>
    <col min="4098" max="4351" width="11.7109375" style="19" customWidth="1"/>
    <col min="4352" max="4352" width="1.85546875" style="19" customWidth="1"/>
    <col min="4353" max="4353" width="52.42578125" style="19" bestFit="1" customWidth="1"/>
    <col min="4354" max="4607" width="11.7109375" style="19" customWidth="1"/>
    <col min="4608" max="4608" width="1.85546875" style="19" customWidth="1"/>
    <col min="4609" max="4609" width="52.42578125" style="19" bestFit="1" customWidth="1"/>
    <col min="4610" max="4863" width="11.7109375" style="19" customWidth="1"/>
    <col min="4864" max="4864" width="1.85546875" style="19" customWidth="1"/>
    <col min="4865" max="4865" width="52.42578125" style="19" bestFit="1" customWidth="1"/>
    <col min="4866" max="5119" width="11.7109375" style="19" customWidth="1"/>
    <col min="5120" max="5120" width="1.85546875" style="19" customWidth="1"/>
    <col min="5121" max="5121" width="52.42578125" style="19" bestFit="1" customWidth="1"/>
    <col min="5122" max="5375" width="11.7109375" style="19" customWidth="1"/>
    <col min="5376" max="5376" width="1.85546875" style="19" customWidth="1"/>
    <col min="5377" max="5377" width="52.42578125" style="19" bestFit="1" customWidth="1"/>
    <col min="5378" max="5631" width="11.7109375" style="19" customWidth="1"/>
    <col min="5632" max="5632" width="1.85546875" style="19" customWidth="1"/>
    <col min="5633" max="5633" width="52.42578125" style="19" bestFit="1" customWidth="1"/>
    <col min="5634" max="5887" width="11.7109375" style="19" customWidth="1"/>
    <col min="5888" max="5888" width="1.85546875" style="19" customWidth="1"/>
    <col min="5889" max="5889" width="52.42578125" style="19" bestFit="1" customWidth="1"/>
    <col min="5890" max="6143" width="11.7109375" style="19" customWidth="1"/>
    <col min="6144" max="6144" width="1.85546875" style="19" customWidth="1"/>
    <col min="6145" max="6145" width="52.42578125" style="19" bestFit="1" customWidth="1"/>
    <col min="6146" max="6399" width="11.7109375" style="19" customWidth="1"/>
    <col min="6400" max="6400" width="1.85546875" style="19" customWidth="1"/>
    <col min="6401" max="6401" width="52.42578125" style="19" bestFit="1" customWidth="1"/>
    <col min="6402" max="6655" width="11.7109375" style="19" customWidth="1"/>
    <col min="6656" max="6656" width="1.85546875" style="19" customWidth="1"/>
    <col min="6657" max="6657" width="52.42578125" style="19" bestFit="1" customWidth="1"/>
    <col min="6658" max="6911" width="11.7109375" style="19" customWidth="1"/>
    <col min="6912" max="6912" width="1.85546875" style="19" customWidth="1"/>
    <col min="6913" max="6913" width="52.42578125" style="19" bestFit="1" customWidth="1"/>
    <col min="6914" max="7167" width="11.7109375" style="19" customWidth="1"/>
    <col min="7168" max="7168" width="1.85546875" style="19" customWidth="1"/>
    <col min="7169" max="7169" width="52.42578125" style="19" bestFit="1" customWidth="1"/>
    <col min="7170" max="7423" width="11.7109375" style="19" customWidth="1"/>
    <col min="7424" max="7424" width="1.85546875" style="19" customWidth="1"/>
    <col min="7425" max="7425" width="52.42578125" style="19" bestFit="1" customWidth="1"/>
    <col min="7426" max="7679" width="11.7109375" style="19" customWidth="1"/>
    <col min="7680" max="7680" width="1.85546875" style="19" customWidth="1"/>
    <col min="7681" max="7681" width="52.42578125" style="19" bestFit="1" customWidth="1"/>
    <col min="7682" max="7935" width="11.7109375" style="19" customWidth="1"/>
    <col min="7936" max="7936" width="1.85546875" style="19" customWidth="1"/>
    <col min="7937" max="7937" width="52.42578125" style="19" bestFit="1" customWidth="1"/>
    <col min="7938" max="8191" width="11.7109375" style="19" customWidth="1"/>
    <col min="8192" max="8192" width="1.85546875" style="19" customWidth="1"/>
    <col min="8193" max="8193" width="52.42578125" style="19" bestFit="1" customWidth="1"/>
    <col min="8194" max="8447" width="11.7109375" style="19" customWidth="1"/>
    <col min="8448" max="8448" width="1.85546875" style="19" customWidth="1"/>
    <col min="8449" max="8449" width="52.42578125" style="19" bestFit="1" customWidth="1"/>
    <col min="8450" max="8703" width="11.7109375" style="19" customWidth="1"/>
    <col min="8704" max="8704" width="1.85546875" style="19" customWidth="1"/>
    <col min="8705" max="8705" width="52.42578125" style="19" bestFit="1" customWidth="1"/>
    <col min="8706" max="8959" width="11.7109375" style="19" customWidth="1"/>
    <col min="8960" max="8960" width="1.85546875" style="19" customWidth="1"/>
    <col min="8961" max="8961" width="52.42578125" style="19" bestFit="1" customWidth="1"/>
    <col min="8962" max="9215" width="11.7109375" style="19" customWidth="1"/>
    <col min="9216" max="9216" width="1.85546875" style="19" customWidth="1"/>
    <col min="9217" max="9217" width="52.42578125" style="19" bestFit="1" customWidth="1"/>
    <col min="9218" max="9471" width="11.7109375" style="19" customWidth="1"/>
    <col min="9472" max="9472" width="1.85546875" style="19" customWidth="1"/>
    <col min="9473" max="9473" width="52.42578125" style="19" bestFit="1" customWidth="1"/>
    <col min="9474" max="9727" width="11.7109375" style="19" customWidth="1"/>
    <col min="9728" max="9728" width="1.85546875" style="19" customWidth="1"/>
    <col min="9729" max="9729" width="52.42578125" style="19" bestFit="1" customWidth="1"/>
    <col min="9730" max="9983" width="11.7109375" style="19" customWidth="1"/>
    <col min="9984" max="9984" width="1.85546875" style="19" customWidth="1"/>
    <col min="9985" max="9985" width="52.42578125" style="19" bestFit="1" customWidth="1"/>
    <col min="9986" max="10239" width="11.7109375" style="19" customWidth="1"/>
    <col min="10240" max="10240" width="1.85546875" style="19" customWidth="1"/>
    <col min="10241" max="10241" width="52.42578125" style="19" bestFit="1" customWidth="1"/>
    <col min="10242" max="10495" width="11.7109375" style="19" customWidth="1"/>
    <col min="10496" max="10496" width="1.85546875" style="19" customWidth="1"/>
    <col min="10497" max="10497" width="52.42578125" style="19" bestFit="1" customWidth="1"/>
    <col min="10498" max="10751" width="11.7109375" style="19" customWidth="1"/>
    <col min="10752" max="10752" width="1.85546875" style="19" customWidth="1"/>
    <col min="10753" max="10753" width="52.42578125" style="19" bestFit="1" customWidth="1"/>
    <col min="10754" max="11007" width="11.7109375" style="19" customWidth="1"/>
    <col min="11008" max="11008" width="1.85546875" style="19" customWidth="1"/>
    <col min="11009" max="11009" width="52.42578125" style="19" bestFit="1" customWidth="1"/>
    <col min="11010" max="11263" width="11.7109375" style="19" customWidth="1"/>
    <col min="11264" max="11264" width="1.85546875" style="19" customWidth="1"/>
    <col min="11265" max="11265" width="52.42578125" style="19" bestFit="1" customWidth="1"/>
    <col min="11266" max="11519" width="11.7109375" style="19" customWidth="1"/>
    <col min="11520" max="11520" width="1.85546875" style="19" customWidth="1"/>
    <col min="11521" max="11521" width="52.42578125" style="19" bestFit="1" customWidth="1"/>
    <col min="11522" max="11775" width="11.7109375" style="19" customWidth="1"/>
    <col min="11776" max="11776" width="1.85546875" style="19" customWidth="1"/>
    <col min="11777" max="11777" width="52.42578125" style="19" bestFit="1" customWidth="1"/>
    <col min="11778" max="12031" width="11.7109375" style="19" customWidth="1"/>
    <col min="12032" max="12032" width="1.85546875" style="19" customWidth="1"/>
    <col min="12033" max="12033" width="52.42578125" style="19" bestFit="1" customWidth="1"/>
    <col min="12034" max="12287" width="11.7109375" style="19" customWidth="1"/>
    <col min="12288" max="12288" width="1.85546875" style="19" customWidth="1"/>
    <col min="12289" max="12289" width="52.42578125" style="19" bestFit="1" customWidth="1"/>
    <col min="12290" max="12543" width="11.7109375" style="19" customWidth="1"/>
    <col min="12544" max="12544" width="1.85546875" style="19" customWidth="1"/>
    <col min="12545" max="12545" width="52.42578125" style="19" bestFit="1" customWidth="1"/>
    <col min="12546" max="12799" width="11.7109375" style="19" customWidth="1"/>
    <col min="12800" max="12800" width="1.85546875" style="19" customWidth="1"/>
    <col min="12801" max="12801" width="52.42578125" style="19" bestFit="1" customWidth="1"/>
    <col min="12802" max="13055" width="11.7109375" style="19" customWidth="1"/>
    <col min="13056" max="13056" width="1.85546875" style="19" customWidth="1"/>
    <col min="13057" max="13057" width="52.42578125" style="19" bestFit="1" customWidth="1"/>
    <col min="13058" max="13311" width="11.7109375" style="19" customWidth="1"/>
    <col min="13312" max="13312" width="1.85546875" style="19" customWidth="1"/>
    <col min="13313" max="13313" width="52.42578125" style="19" bestFit="1" customWidth="1"/>
    <col min="13314" max="13567" width="11.7109375" style="19" customWidth="1"/>
    <col min="13568" max="13568" width="1.85546875" style="19" customWidth="1"/>
    <col min="13569" max="13569" width="52.42578125" style="19" bestFit="1" customWidth="1"/>
    <col min="13570" max="13823" width="11.7109375" style="19" customWidth="1"/>
    <col min="13824" max="13824" width="1.85546875" style="19" customWidth="1"/>
    <col min="13825" max="13825" width="52.42578125" style="19" bestFit="1" customWidth="1"/>
    <col min="13826" max="14079" width="11.7109375" style="19" customWidth="1"/>
    <col min="14080" max="14080" width="1.85546875" style="19" customWidth="1"/>
    <col min="14081" max="14081" width="52.42578125" style="19" bestFit="1" customWidth="1"/>
    <col min="14082" max="14335" width="11.7109375" style="19" customWidth="1"/>
    <col min="14336" max="14336" width="1.85546875" style="19" customWidth="1"/>
    <col min="14337" max="14337" width="52.42578125" style="19" bestFit="1" customWidth="1"/>
    <col min="14338" max="14591" width="11.7109375" style="19" customWidth="1"/>
    <col min="14592" max="14592" width="1.85546875" style="19" customWidth="1"/>
    <col min="14593" max="14593" width="52.42578125" style="19" bestFit="1" customWidth="1"/>
    <col min="14594" max="14847" width="11.7109375" style="19" customWidth="1"/>
    <col min="14848" max="14848" width="1.85546875" style="19" customWidth="1"/>
    <col min="14849" max="14849" width="52.42578125" style="19" bestFit="1" customWidth="1"/>
    <col min="14850" max="15103" width="11.7109375" style="19" customWidth="1"/>
    <col min="15104" max="15104" width="1.85546875" style="19" customWidth="1"/>
    <col min="15105" max="15105" width="52.42578125" style="19" bestFit="1" customWidth="1"/>
    <col min="15106" max="15359" width="11.7109375" style="19" customWidth="1"/>
    <col min="15360" max="15360" width="1.85546875" style="19" customWidth="1"/>
    <col min="15361" max="15361" width="52.42578125" style="19" bestFit="1" customWidth="1"/>
    <col min="15362" max="15615" width="11.7109375" style="19" customWidth="1"/>
    <col min="15616" max="15616" width="1.85546875" style="19" customWidth="1"/>
    <col min="15617" max="15617" width="52.42578125" style="19" bestFit="1" customWidth="1"/>
    <col min="15618" max="15871" width="11.7109375" style="19" customWidth="1"/>
    <col min="15872" max="15872" width="1.85546875" style="19" customWidth="1"/>
    <col min="15873" max="15873" width="52.42578125" style="19" bestFit="1" customWidth="1"/>
    <col min="15874" max="16127" width="11.7109375" style="19" customWidth="1"/>
    <col min="16128" max="16128" width="1.85546875" style="19" customWidth="1"/>
    <col min="16129" max="16129" width="52.42578125" style="19" bestFit="1" customWidth="1"/>
    <col min="16130" max="16384" width="11.7109375" style="19" customWidth="1"/>
  </cols>
  <sheetData>
    <row r="2" spans="1:21" ht="12" customHeight="1" x14ac:dyDescent="0.25">
      <c r="A2" s="30" t="s">
        <v>0</v>
      </c>
      <c r="B2" s="31">
        <v>42460</v>
      </c>
      <c r="C2" s="31" t="s">
        <v>1</v>
      </c>
      <c r="D2" s="31" t="s">
        <v>2</v>
      </c>
      <c r="E2" s="31">
        <v>42551</v>
      </c>
      <c r="F2" s="31" t="s">
        <v>3</v>
      </c>
      <c r="G2" s="31" t="s">
        <v>4</v>
      </c>
      <c r="H2" s="31">
        <v>42643</v>
      </c>
      <c r="I2" s="31" t="s">
        <v>5</v>
      </c>
      <c r="J2" s="31">
        <v>42735</v>
      </c>
      <c r="K2" s="31">
        <v>42825</v>
      </c>
      <c r="L2" s="31">
        <v>42916</v>
      </c>
      <c r="M2" s="31">
        <v>43008</v>
      </c>
      <c r="N2" s="31">
        <v>43100</v>
      </c>
      <c r="O2" s="31">
        <v>43190</v>
      </c>
      <c r="P2" s="31">
        <v>43281</v>
      </c>
      <c r="Q2" s="31">
        <v>43373</v>
      </c>
      <c r="R2" s="31">
        <v>43465</v>
      </c>
      <c r="S2" s="31">
        <v>43555</v>
      </c>
      <c r="T2" s="31">
        <v>43646</v>
      </c>
      <c r="U2" s="31">
        <v>43738</v>
      </c>
    </row>
    <row r="3" spans="1:21" ht="5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s="5" customFormat="1" ht="12" customHeight="1" x14ac:dyDescent="0.2">
      <c r="A4" s="34" t="s">
        <v>7</v>
      </c>
      <c r="B4" s="35">
        <v>13697372</v>
      </c>
      <c r="C4" s="35">
        <v>13697372</v>
      </c>
      <c r="D4" s="35">
        <v>13697372</v>
      </c>
      <c r="E4" s="35">
        <v>11925609</v>
      </c>
      <c r="F4" s="35">
        <v>11925609</v>
      </c>
      <c r="G4" s="35">
        <v>11925609</v>
      </c>
      <c r="H4" s="35">
        <v>12127269</v>
      </c>
      <c r="I4" s="35">
        <v>12127269</v>
      </c>
      <c r="J4" s="35">
        <v>12444918</v>
      </c>
      <c r="K4" s="35">
        <v>12149265</v>
      </c>
      <c r="L4" s="35">
        <v>12164101</v>
      </c>
      <c r="M4" s="35">
        <v>11653843</v>
      </c>
      <c r="N4" s="35">
        <v>11881496</v>
      </c>
      <c r="O4" s="35">
        <v>11110356</v>
      </c>
      <c r="P4" s="35">
        <v>13086676</v>
      </c>
      <c r="Q4" s="35">
        <v>12708158</v>
      </c>
      <c r="R4" s="35">
        <v>12014483</v>
      </c>
      <c r="S4" s="35">
        <v>13825742</v>
      </c>
      <c r="T4" s="35">
        <v>14021052</v>
      </c>
      <c r="U4" s="35">
        <v>12968644</v>
      </c>
    </row>
    <row r="5" spans="1:21" ht="12" customHeight="1" x14ac:dyDescent="0.2">
      <c r="A5" s="20" t="s">
        <v>8</v>
      </c>
      <c r="B5" s="21">
        <v>5540940</v>
      </c>
      <c r="C5" s="21">
        <v>5540940</v>
      </c>
      <c r="D5" s="21">
        <v>5508066</v>
      </c>
      <c r="E5" s="21">
        <v>5249156</v>
      </c>
      <c r="F5" s="21">
        <v>5249156</v>
      </c>
      <c r="G5" s="21">
        <v>5139041</v>
      </c>
      <c r="H5" s="21">
        <v>5127122</v>
      </c>
      <c r="I5" s="21">
        <v>5091372</v>
      </c>
      <c r="J5" s="21">
        <v>4871162</v>
      </c>
      <c r="K5" s="21">
        <v>4315796</v>
      </c>
      <c r="L5" s="21">
        <v>3591339</v>
      </c>
      <c r="M5" s="21">
        <v>3381432</v>
      </c>
      <c r="N5" s="21">
        <v>3411572</v>
      </c>
      <c r="O5" s="21">
        <v>2234154</v>
      </c>
      <c r="P5" s="21">
        <v>3511332</v>
      </c>
      <c r="Q5" s="21">
        <v>2995240</v>
      </c>
      <c r="R5" s="21">
        <v>2248004</v>
      </c>
      <c r="S5" s="21">
        <v>2702077</v>
      </c>
      <c r="T5" s="21">
        <v>2154630</v>
      </c>
      <c r="U5" s="21">
        <v>1895863</v>
      </c>
    </row>
    <row r="6" spans="1:21" s="5" customFormat="1" ht="12" customHeight="1" x14ac:dyDescent="0.2">
      <c r="A6" s="20" t="s">
        <v>9</v>
      </c>
      <c r="B6" s="21">
        <v>764132</v>
      </c>
      <c r="C6" s="21">
        <v>764132</v>
      </c>
      <c r="D6" s="21">
        <v>797006</v>
      </c>
      <c r="E6" s="21">
        <v>212810</v>
      </c>
      <c r="F6" s="21">
        <v>212810</v>
      </c>
      <c r="G6" s="21">
        <v>322925</v>
      </c>
      <c r="H6" s="21">
        <v>305934</v>
      </c>
      <c r="I6" s="21">
        <v>341684</v>
      </c>
      <c r="J6" s="21">
        <v>760391</v>
      </c>
      <c r="K6" s="21">
        <v>734688</v>
      </c>
      <c r="L6" s="21">
        <v>737165</v>
      </c>
      <c r="M6" s="21">
        <v>757338</v>
      </c>
      <c r="N6" s="21">
        <v>735712</v>
      </c>
      <c r="O6" s="21">
        <v>729027</v>
      </c>
      <c r="P6" s="21">
        <v>741184</v>
      </c>
      <c r="Q6" s="21">
        <v>902403</v>
      </c>
      <c r="R6" s="21">
        <v>895713</v>
      </c>
      <c r="S6" s="21">
        <v>778608</v>
      </c>
      <c r="T6" s="21">
        <v>678891</v>
      </c>
      <c r="U6" s="21">
        <v>696153</v>
      </c>
    </row>
    <row r="7" spans="1:21" ht="12" customHeight="1" x14ac:dyDescent="0.2">
      <c r="A7" s="20" t="s">
        <v>10</v>
      </c>
      <c r="B7" s="21">
        <v>1816106</v>
      </c>
      <c r="C7" s="21">
        <v>1816106</v>
      </c>
      <c r="D7" s="21">
        <v>1816106</v>
      </c>
      <c r="E7" s="21">
        <v>1688377</v>
      </c>
      <c r="F7" s="21">
        <v>1688377</v>
      </c>
      <c r="G7" s="21">
        <v>1688377</v>
      </c>
      <c r="H7" s="21">
        <v>1859630</v>
      </c>
      <c r="I7" s="21">
        <v>1859630</v>
      </c>
      <c r="J7" s="21">
        <v>1997216</v>
      </c>
      <c r="K7" s="21">
        <v>1931081</v>
      </c>
      <c r="L7" s="21">
        <v>2417950</v>
      </c>
      <c r="M7" s="21">
        <v>2240375</v>
      </c>
      <c r="N7" s="21">
        <v>2276215</v>
      </c>
      <c r="O7" s="21">
        <v>2230749</v>
      </c>
      <c r="P7" s="21">
        <v>2388157</v>
      </c>
      <c r="Q7" s="21">
        <v>2142670</v>
      </c>
      <c r="R7" s="21">
        <v>2078182</v>
      </c>
      <c r="S7" s="21">
        <v>2835396</v>
      </c>
      <c r="T7" s="21">
        <v>3335560</v>
      </c>
      <c r="U7" s="21">
        <v>2409990</v>
      </c>
    </row>
    <row r="8" spans="1:21" ht="12" customHeight="1" x14ac:dyDescent="0.2">
      <c r="A8" s="20" t="s">
        <v>11</v>
      </c>
      <c r="B8" s="21">
        <v>4494832</v>
      </c>
      <c r="C8" s="21">
        <v>4494832</v>
      </c>
      <c r="D8" s="21">
        <v>4494832</v>
      </c>
      <c r="E8" s="21">
        <v>3834048</v>
      </c>
      <c r="F8" s="21">
        <v>3834048</v>
      </c>
      <c r="G8" s="21">
        <v>3834048</v>
      </c>
      <c r="H8" s="21">
        <v>3799306</v>
      </c>
      <c r="I8" s="21">
        <v>3799306</v>
      </c>
      <c r="J8" s="21">
        <v>3964136</v>
      </c>
      <c r="K8" s="21">
        <v>4259964</v>
      </c>
      <c r="L8" s="21">
        <v>4449326</v>
      </c>
      <c r="M8" s="21">
        <v>4246458</v>
      </c>
      <c r="N8" s="21">
        <v>4464419</v>
      </c>
      <c r="O8" s="21">
        <v>4902125</v>
      </c>
      <c r="P8" s="21">
        <v>5131411</v>
      </c>
      <c r="Q8" s="21">
        <v>4788365</v>
      </c>
      <c r="R8" s="21">
        <v>5039560</v>
      </c>
      <c r="S8" s="21">
        <v>5665830</v>
      </c>
      <c r="T8" s="21">
        <v>5983700</v>
      </c>
      <c r="U8" s="21">
        <v>5900197</v>
      </c>
    </row>
    <row r="9" spans="1:21" ht="12" customHeight="1" x14ac:dyDescent="0.2">
      <c r="A9" s="20" t="s">
        <v>12</v>
      </c>
      <c r="B9" s="21">
        <v>1081362</v>
      </c>
      <c r="C9" s="21">
        <v>1081362</v>
      </c>
      <c r="D9" s="21">
        <v>1081362</v>
      </c>
      <c r="E9" s="21">
        <v>941218</v>
      </c>
      <c r="F9" s="21">
        <v>941218</v>
      </c>
      <c r="G9" s="21">
        <v>941218</v>
      </c>
      <c r="H9" s="21">
        <v>1035277</v>
      </c>
      <c r="I9" s="21">
        <v>1035277</v>
      </c>
      <c r="J9" s="21">
        <v>852013</v>
      </c>
      <c r="K9" s="21">
        <v>907736</v>
      </c>
      <c r="L9" s="21">
        <v>968321</v>
      </c>
      <c r="M9" s="21">
        <v>1028240</v>
      </c>
      <c r="N9" s="21">
        <v>993578</v>
      </c>
      <c r="O9" s="21">
        <v>1014301</v>
      </c>
      <c r="P9" s="21">
        <v>1314592</v>
      </c>
      <c r="Q9" s="21">
        <v>1879480</v>
      </c>
      <c r="R9" s="21">
        <v>1753024</v>
      </c>
      <c r="S9" s="21">
        <v>1843831</v>
      </c>
      <c r="T9" s="21">
        <v>1868271</v>
      </c>
      <c r="U9" s="21">
        <v>2066441</v>
      </c>
    </row>
    <row r="10" spans="1:21" ht="12" customHeight="1" x14ac:dyDescent="0.2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157792</v>
      </c>
      <c r="I10" s="21">
        <v>157792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5" customFormat="1" ht="12" customHeight="1" x14ac:dyDescent="0.2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877485</v>
      </c>
      <c r="I11" s="21">
        <v>877485</v>
      </c>
      <c r="J11" s="21">
        <v>0</v>
      </c>
      <c r="K11" s="21">
        <v>907736</v>
      </c>
      <c r="L11" s="21">
        <v>0</v>
      </c>
      <c r="M11" s="21">
        <v>0</v>
      </c>
      <c r="N11" s="21">
        <v>993578</v>
      </c>
      <c r="O11" s="21">
        <v>1014301</v>
      </c>
      <c r="P11" s="21">
        <v>1314592</v>
      </c>
      <c r="Q11" s="21">
        <v>1879480</v>
      </c>
      <c r="R11" s="21">
        <v>1753024</v>
      </c>
      <c r="S11" s="21">
        <v>1843831</v>
      </c>
      <c r="T11" s="21">
        <f>T9</f>
        <v>1868271</v>
      </c>
      <c r="U11" s="21">
        <v>2066441</v>
      </c>
    </row>
    <row r="12" spans="1:21" ht="12" customHeight="1" x14ac:dyDescent="0.2">
      <c r="A12" s="34" t="s">
        <v>15</v>
      </c>
      <c r="B12" s="35">
        <v>32237652</v>
      </c>
      <c r="C12" s="35">
        <v>32237652</v>
      </c>
      <c r="D12" s="35">
        <v>30956418</v>
      </c>
      <c r="E12" s="35">
        <v>32404128</v>
      </c>
      <c r="F12" s="35">
        <v>32404128</v>
      </c>
      <c r="G12" s="35">
        <v>31220078</v>
      </c>
      <c r="H12" s="35">
        <v>33134046</v>
      </c>
      <c r="I12" s="35">
        <v>32025354</v>
      </c>
      <c r="J12" s="35">
        <v>31708705</v>
      </c>
      <c r="K12" s="35">
        <v>31628900</v>
      </c>
      <c r="L12" s="35">
        <v>31682889</v>
      </c>
      <c r="M12" s="35">
        <v>32219870</v>
      </c>
      <c r="N12" s="35">
        <v>33328474</v>
      </c>
      <c r="O12" s="35">
        <v>33731354</v>
      </c>
      <c r="P12" s="35">
        <v>33117864</v>
      </c>
      <c r="Q12" s="35">
        <v>33518044</v>
      </c>
      <c r="R12" s="35">
        <v>35313041</v>
      </c>
      <c r="S12" s="35">
        <v>36126764</v>
      </c>
      <c r="T12" s="35">
        <v>37703302</v>
      </c>
      <c r="U12" s="35">
        <v>37928867</v>
      </c>
    </row>
    <row r="13" spans="1:21" s="5" customFormat="1" ht="12" customHeight="1" x14ac:dyDescent="0.2">
      <c r="A13" s="20" t="s">
        <v>16</v>
      </c>
      <c r="B13" s="21">
        <v>4853541</v>
      </c>
      <c r="C13" s="21">
        <v>4853541</v>
      </c>
      <c r="D13" s="21">
        <v>1653911</v>
      </c>
      <c r="E13" s="21">
        <v>4708126</v>
      </c>
      <c r="F13" s="21">
        <v>4708126</v>
      </c>
      <c r="G13" s="21">
        <v>1605680</v>
      </c>
      <c r="H13" s="21">
        <v>4652525</v>
      </c>
      <c r="I13" s="21">
        <v>1625437</v>
      </c>
      <c r="J13" s="21">
        <v>1745971</v>
      </c>
      <c r="K13" s="21">
        <v>1791202</v>
      </c>
      <c r="L13" s="21">
        <v>1764303</v>
      </c>
      <c r="M13" s="21">
        <v>1778197</v>
      </c>
      <c r="N13" s="21">
        <v>2591594</v>
      </c>
      <c r="O13" s="21">
        <v>2672981</v>
      </c>
      <c r="P13" s="21">
        <v>2671027</v>
      </c>
      <c r="Q13" s="21">
        <v>2832006</v>
      </c>
      <c r="R13" s="21">
        <v>4382389</v>
      </c>
      <c r="S13" s="21">
        <v>4419990</v>
      </c>
      <c r="T13" s="21">
        <v>6048310</v>
      </c>
      <c r="U13" s="21">
        <v>6264173</v>
      </c>
    </row>
    <row r="14" spans="1:21" ht="12" customHeight="1" x14ac:dyDescent="0.2">
      <c r="A14" s="20" t="s">
        <v>17</v>
      </c>
      <c r="B14" s="21">
        <v>4084727</v>
      </c>
      <c r="C14" s="21">
        <v>4084727</v>
      </c>
      <c r="D14" s="21">
        <v>4084739</v>
      </c>
      <c r="E14" s="21">
        <v>4400282</v>
      </c>
      <c r="F14" s="21">
        <v>4400282</v>
      </c>
      <c r="G14" s="21">
        <v>4400294</v>
      </c>
      <c r="H14" s="21">
        <v>5078276</v>
      </c>
      <c r="I14" s="21">
        <v>5078288</v>
      </c>
      <c r="J14" s="21">
        <v>4568451</v>
      </c>
      <c r="K14" s="21">
        <v>4652783</v>
      </c>
      <c r="L14" s="21">
        <v>4728154</v>
      </c>
      <c r="M14" s="21">
        <v>5293244</v>
      </c>
      <c r="N14" s="21">
        <v>5499995</v>
      </c>
      <c r="O14" s="21">
        <v>5865593</v>
      </c>
      <c r="P14" s="21">
        <v>5340373</v>
      </c>
      <c r="Q14" s="21">
        <v>5521085</v>
      </c>
      <c r="R14" s="21">
        <v>5630613</v>
      </c>
      <c r="S14" s="21">
        <v>5791267</v>
      </c>
      <c r="T14" s="21">
        <v>5606951</v>
      </c>
      <c r="U14" s="21">
        <v>5439094</v>
      </c>
    </row>
    <row r="15" spans="1:21" s="5" customFormat="1" ht="12" customHeight="1" x14ac:dyDescent="0.2">
      <c r="A15" s="20" t="s">
        <v>18</v>
      </c>
      <c r="B15" s="21">
        <v>17880257</v>
      </c>
      <c r="C15" s="21">
        <v>17880257</v>
      </c>
      <c r="D15" s="21">
        <v>17834884</v>
      </c>
      <c r="E15" s="21">
        <v>17953537</v>
      </c>
      <c r="F15" s="21">
        <v>17953537</v>
      </c>
      <c r="G15" s="21">
        <v>17908164</v>
      </c>
      <c r="H15" s="21">
        <v>18058891</v>
      </c>
      <c r="I15" s="21">
        <v>18013518</v>
      </c>
      <c r="J15" s="21">
        <v>18135879</v>
      </c>
      <c r="K15" s="21">
        <v>17921071</v>
      </c>
      <c r="L15" s="21">
        <v>17897741</v>
      </c>
      <c r="M15" s="21">
        <v>17875819</v>
      </c>
      <c r="N15" s="21">
        <v>17964839</v>
      </c>
      <c r="O15" s="21">
        <v>17923452</v>
      </c>
      <c r="P15" s="21">
        <v>17807367</v>
      </c>
      <c r="Q15" s="21">
        <v>17868945</v>
      </c>
      <c r="R15" s="21">
        <v>18046864</v>
      </c>
      <c r="S15" s="21">
        <v>18682759</v>
      </c>
      <c r="T15" s="21">
        <v>18829665</v>
      </c>
      <c r="U15" s="21">
        <v>18994384</v>
      </c>
    </row>
    <row r="16" spans="1:21" ht="12" customHeight="1" x14ac:dyDescent="0.2">
      <c r="A16" s="20" t="s">
        <v>19</v>
      </c>
      <c r="B16" s="21">
        <v>5419127</v>
      </c>
      <c r="C16" s="21">
        <v>5419127</v>
      </c>
      <c r="D16" s="21">
        <v>7382884</v>
      </c>
      <c r="E16" s="21">
        <v>5342183</v>
      </c>
      <c r="F16" s="21">
        <v>5342183</v>
      </c>
      <c r="G16" s="21">
        <v>7305940</v>
      </c>
      <c r="H16" s="21">
        <v>5344354</v>
      </c>
      <c r="I16" s="21">
        <v>7308111</v>
      </c>
      <c r="J16" s="21">
        <v>7258404</v>
      </c>
      <c r="K16" s="21">
        <v>7263844</v>
      </c>
      <c r="L16" s="21">
        <v>7292691</v>
      </c>
      <c r="M16" s="21">
        <v>7272610</v>
      </c>
      <c r="N16" s="21">
        <v>7272046</v>
      </c>
      <c r="O16" s="21">
        <v>7269328</v>
      </c>
      <c r="P16" s="21">
        <v>7299097</v>
      </c>
      <c r="Q16" s="21">
        <v>7296008</v>
      </c>
      <c r="R16" s="21">
        <v>7253175</v>
      </c>
      <c r="S16" s="21">
        <v>7232748</v>
      </c>
      <c r="T16" s="21">
        <v>7218376</v>
      </c>
      <c r="U16" s="21">
        <v>7231216</v>
      </c>
    </row>
    <row r="17" spans="1:21" ht="12" customHeight="1" x14ac:dyDescent="0.2">
      <c r="A17" s="34" t="s">
        <v>6</v>
      </c>
      <c r="B17" s="35">
        <v>45935024</v>
      </c>
      <c r="C17" s="35">
        <v>45935024</v>
      </c>
      <c r="D17" s="35">
        <v>44653790</v>
      </c>
      <c r="E17" s="35">
        <v>44329737</v>
      </c>
      <c r="F17" s="35">
        <v>44329737</v>
      </c>
      <c r="G17" s="35">
        <v>43145687</v>
      </c>
      <c r="H17" s="35">
        <v>45261315</v>
      </c>
      <c r="I17" s="35">
        <v>44152623</v>
      </c>
      <c r="J17" s="35">
        <v>44153623</v>
      </c>
      <c r="K17" s="35">
        <v>43778165</v>
      </c>
      <c r="L17" s="35">
        <v>43846990</v>
      </c>
      <c r="M17" s="35">
        <v>43873713</v>
      </c>
      <c r="N17" s="35">
        <v>45209970</v>
      </c>
      <c r="O17" s="35">
        <v>44841710</v>
      </c>
      <c r="P17" s="35">
        <v>46204540</v>
      </c>
      <c r="Q17" s="35">
        <v>46226202</v>
      </c>
      <c r="R17" s="35">
        <v>47327524</v>
      </c>
      <c r="S17" s="35">
        <v>49952506</v>
      </c>
      <c r="T17" s="35">
        <v>51724354</v>
      </c>
      <c r="U17" s="35">
        <v>50897511</v>
      </c>
    </row>
    <row r="18" spans="1:21" ht="12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" customHeight="1" x14ac:dyDescent="0.25">
      <c r="A19" s="30" t="s">
        <v>20</v>
      </c>
      <c r="B19" s="32">
        <v>42460</v>
      </c>
      <c r="C19" s="33" t="s">
        <v>1</v>
      </c>
      <c r="D19" s="33" t="s">
        <v>2</v>
      </c>
      <c r="E19" s="32">
        <v>42551</v>
      </c>
      <c r="F19" s="33" t="s">
        <v>3</v>
      </c>
      <c r="G19" s="33" t="s">
        <v>4</v>
      </c>
      <c r="H19" s="33">
        <v>42643</v>
      </c>
      <c r="I19" s="33" t="s">
        <v>5</v>
      </c>
      <c r="J19" s="33">
        <v>42735</v>
      </c>
      <c r="K19" s="33">
        <v>42825</v>
      </c>
      <c r="L19" s="33">
        <v>42916</v>
      </c>
      <c r="M19" s="33">
        <v>43008</v>
      </c>
      <c r="N19" s="33">
        <v>43100</v>
      </c>
      <c r="O19" s="33">
        <v>43190</v>
      </c>
      <c r="P19" s="33">
        <v>43281</v>
      </c>
      <c r="Q19" s="33">
        <v>43373</v>
      </c>
      <c r="R19" s="33">
        <f>R2</f>
        <v>43465</v>
      </c>
      <c r="S19" s="33">
        <f>S2</f>
        <v>43555</v>
      </c>
      <c r="T19" s="33">
        <f>T2</f>
        <v>43646</v>
      </c>
      <c r="U19" s="33">
        <f>U2</f>
        <v>43738</v>
      </c>
    </row>
    <row r="20" spans="1:21" ht="6.75" customHeigh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21" ht="12" customHeight="1" x14ac:dyDescent="0.2">
      <c r="A21" s="34" t="s">
        <v>22</v>
      </c>
      <c r="B21" s="93">
        <v>4819168</v>
      </c>
      <c r="C21" s="93">
        <v>4819168</v>
      </c>
      <c r="D21" s="93">
        <v>4504777</v>
      </c>
      <c r="E21" s="93">
        <v>4511055</v>
      </c>
      <c r="F21" s="93">
        <v>4511055</v>
      </c>
      <c r="G21" s="93">
        <v>4181108</v>
      </c>
      <c r="H21" s="93">
        <v>5406604</v>
      </c>
      <c r="I21" s="93">
        <v>5034019</v>
      </c>
      <c r="J21" s="93">
        <v>5496683</v>
      </c>
      <c r="K21" s="93">
        <v>5407953</v>
      </c>
      <c r="L21" s="93">
        <v>6710153</v>
      </c>
      <c r="M21" s="93">
        <v>7848924</v>
      </c>
      <c r="N21" s="93">
        <v>10670050</v>
      </c>
      <c r="O21" s="93">
        <v>9492525</v>
      </c>
      <c r="P21" s="93">
        <v>10456884</v>
      </c>
      <c r="Q21" s="93">
        <v>10814432</v>
      </c>
      <c r="R21" s="93">
        <v>11438552</v>
      </c>
      <c r="S21" s="93">
        <v>12077635</v>
      </c>
      <c r="T21" s="93">
        <v>11382608</v>
      </c>
      <c r="U21" s="93">
        <f>'[1]Balanço em IFRS'!$B$22</f>
        <v>12274298</v>
      </c>
    </row>
    <row r="22" spans="1:21" ht="12" customHeight="1" x14ac:dyDescent="0.2">
      <c r="A22" s="9" t="s">
        <v>23</v>
      </c>
      <c r="B22" s="94">
        <v>245177</v>
      </c>
      <c r="C22" s="94">
        <v>245177</v>
      </c>
      <c r="D22" s="94">
        <v>245177</v>
      </c>
      <c r="E22" s="94">
        <v>261743</v>
      </c>
      <c r="F22" s="94">
        <v>261743</v>
      </c>
      <c r="G22" s="94">
        <v>261743</v>
      </c>
      <c r="H22" s="94">
        <v>286640</v>
      </c>
      <c r="I22" s="94">
        <v>286640</v>
      </c>
      <c r="J22" s="94">
        <v>253837</v>
      </c>
      <c r="K22" s="94">
        <v>251521</v>
      </c>
      <c r="L22" s="94">
        <v>294273</v>
      </c>
      <c r="M22" s="94">
        <v>296167</v>
      </c>
      <c r="N22" s="94">
        <v>252418</v>
      </c>
      <c r="O22" s="94">
        <v>233216</v>
      </c>
      <c r="P22" s="94">
        <v>264689</v>
      </c>
      <c r="Q22" s="94">
        <v>315445</v>
      </c>
      <c r="R22" s="94">
        <v>248185</v>
      </c>
      <c r="S22" s="94">
        <v>261717</v>
      </c>
      <c r="T22" s="94">
        <v>291714</v>
      </c>
      <c r="U22" s="94">
        <f>'[1]Balanço em IFRS'!$B$23</f>
        <v>349583</v>
      </c>
    </row>
    <row r="23" spans="1:21" ht="12" customHeight="1" x14ac:dyDescent="0.2">
      <c r="A23" s="9" t="s">
        <v>24</v>
      </c>
      <c r="B23" s="94">
        <v>1235417</v>
      </c>
      <c r="C23" s="94">
        <v>1235417</v>
      </c>
      <c r="D23" s="94">
        <v>1235417</v>
      </c>
      <c r="E23" s="94">
        <v>1194942</v>
      </c>
      <c r="F23" s="94">
        <v>1194942</v>
      </c>
      <c r="G23" s="94">
        <v>1194942</v>
      </c>
      <c r="H23" s="94">
        <v>1580180</v>
      </c>
      <c r="I23" s="94">
        <v>1580180</v>
      </c>
      <c r="J23" s="94">
        <v>1763206</v>
      </c>
      <c r="K23" s="94">
        <v>1934358</v>
      </c>
      <c r="L23" s="94">
        <v>2077763</v>
      </c>
      <c r="M23" s="94">
        <v>2249151</v>
      </c>
      <c r="N23" s="94">
        <v>2460774</v>
      </c>
      <c r="O23" s="94">
        <v>3077448</v>
      </c>
      <c r="P23" s="94">
        <v>3226249</v>
      </c>
      <c r="Q23" s="94">
        <v>2933989</v>
      </c>
      <c r="R23" s="94">
        <v>3473822</v>
      </c>
      <c r="S23" s="94">
        <v>3228213</v>
      </c>
      <c r="T23" s="94">
        <v>3493753</v>
      </c>
      <c r="U23" s="94">
        <f>'[1]Balanço em IFRS'!$B$24</f>
        <v>3268951</v>
      </c>
    </row>
    <row r="24" spans="1:21" ht="12" customHeight="1" x14ac:dyDescent="0.2">
      <c r="A24" s="9" t="s">
        <v>25</v>
      </c>
      <c r="B24" s="94">
        <v>708138</v>
      </c>
      <c r="C24" s="94">
        <v>708138</v>
      </c>
      <c r="D24" s="94">
        <v>393747</v>
      </c>
      <c r="E24" s="94">
        <v>727095</v>
      </c>
      <c r="F24" s="94">
        <v>727095</v>
      </c>
      <c r="G24" s="94">
        <v>397148</v>
      </c>
      <c r="H24" s="94">
        <v>593038</v>
      </c>
      <c r="I24" s="94">
        <v>220453</v>
      </c>
      <c r="J24" s="94">
        <v>231861</v>
      </c>
      <c r="K24" s="94">
        <v>177488</v>
      </c>
      <c r="L24" s="94">
        <v>177863</v>
      </c>
      <c r="M24" s="94">
        <v>269168</v>
      </c>
      <c r="N24" s="94">
        <v>264097</v>
      </c>
      <c r="O24" s="94">
        <v>269302</v>
      </c>
      <c r="P24" s="94">
        <v>316129</v>
      </c>
      <c r="Q24" s="94">
        <v>302277</v>
      </c>
      <c r="R24" s="94">
        <v>251746</v>
      </c>
      <c r="S24" s="94">
        <v>535681</v>
      </c>
      <c r="T24" s="94">
        <v>782716</v>
      </c>
      <c r="U24" s="94">
        <f>'[1]Balanço em IFRS'!$B$25</f>
        <v>486482</v>
      </c>
    </row>
    <row r="25" spans="1:21" s="5" customFormat="1" ht="12" customHeight="1" x14ac:dyDescent="0.2">
      <c r="A25" s="9" t="s">
        <v>26</v>
      </c>
      <c r="B25" s="94">
        <v>1459777</v>
      </c>
      <c r="C25" s="94">
        <v>1459777</v>
      </c>
      <c r="D25" s="94">
        <v>1459777</v>
      </c>
      <c r="E25" s="94">
        <v>1337872</v>
      </c>
      <c r="F25" s="94">
        <v>1337872</v>
      </c>
      <c r="G25" s="94">
        <v>1337872</v>
      </c>
      <c r="H25" s="94">
        <v>1831210</v>
      </c>
      <c r="I25" s="94">
        <v>1831210</v>
      </c>
      <c r="J25" s="94">
        <v>2117448</v>
      </c>
      <c r="K25" s="94">
        <v>1837999</v>
      </c>
      <c r="L25" s="94">
        <v>3094761</v>
      </c>
      <c r="M25" s="94">
        <v>3983810</v>
      </c>
      <c r="N25" s="94">
        <v>6526902</v>
      </c>
      <c r="O25" s="94">
        <v>5178612</v>
      </c>
      <c r="P25" s="94">
        <v>5831919</v>
      </c>
      <c r="Q25" s="94">
        <v>6409689</v>
      </c>
      <c r="R25" s="94">
        <v>5653439</v>
      </c>
      <c r="S25" s="94">
        <v>5415138</v>
      </c>
      <c r="T25" s="94">
        <v>4967888</v>
      </c>
      <c r="U25" s="94">
        <f>'[1]Balanço em IFRS'!$B$26</f>
        <v>5603094</v>
      </c>
    </row>
    <row r="26" spans="1:21" ht="12" customHeight="1" x14ac:dyDescent="0.2">
      <c r="A26" s="9" t="s">
        <v>27</v>
      </c>
      <c r="B26" s="94">
        <v>1046262</v>
      </c>
      <c r="C26" s="94">
        <v>1046262</v>
      </c>
      <c r="D26" s="94">
        <v>1046262</v>
      </c>
      <c r="E26" s="94">
        <v>865285</v>
      </c>
      <c r="F26" s="94">
        <v>865285</v>
      </c>
      <c r="G26" s="94">
        <v>865285</v>
      </c>
      <c r="H26" s="94">
        <v>970386</v>
      </c>
      <c r="I26" s="94">
        <v>970386</v>
      </c>
      <c r="J26" s="94">
        <v>1021724</v>
      </c>
      <c r="K26" s="94">
        <v>1105992</v>
      </c>
      <c r="L26" s="94">
        <v>976654</v>
      </c>
      <c r="M26" s="94">
        <v>950560</v>
      </c>
      <c r="N26" s="94">
        <v>1059901</v>
      </c>
      <c r="O26" s="94">
        <v>646345</v>
      </c>
      <c r="P26" s="94">
        <v>732693</v>
      </c>
      <c r="Q26" s="94">
        <v>755917</v>
      </c>
      <c r="R26" s="94">
        <v>1704857</v>
      </c>
      <c r="S26" s="94">
        <v>2530746</v>
      </c>
      <c r="T26" s="94">
        <v>1735114</v>
      </c>
      <c r="U26" s="94">
        <f>'[1]Balanço em IFRS'!$B$28</f>
        <v>2460287</v>
      </c>
    </row>
    <row r="27" spans="1:21" ht="12" customHeight="1" x14ac:dyDescent="0.2">
      <c r="A27" s="9" t="s">
        <v>29</v>
      </c>
      <c r="B27" s="94">
        <v>124397</v>
      </c>
      <c r="C27" s="94">
        <v>124397</v>
      </c>
      <c r="D27" s="94">
        <v>124397</v>
      </c>
      <c r="E27" s="94">
        <v>124118</v>
      </c>
      <c r="F27" s="94">
        <v>124118</v>
      </c>
      <c r="G27" s="94">
        <v>124118</v>
      </c>
      <c r="H27" s="94">
        <v>110648</v>
      </c>
      <c r="I27" s="94">
        <v>110648</v>
      </c>
      <c r="J27" s="94">
        <v>108607</v>
      </c>
      <c r="K27" s="94">
        <v>100595</v>
      </c>
      <c r="L27" s="94">
        <v>88839</v>
      </c>
      <c r="M27" s="94">
        <v>100068</v>
      </c>
      <c r="N27" s="94">
        <v>105958</v>
      </c>
      <c r="O27" s="94">
        <v>87602</v>
      </c>
      <c r="P27" s="94">
        <v>85205</v>
      </c>
      <c r="Q27" s="94">
        <v>97115</v>
      </c>
      <c r="R27" s="94">
        <v>106503</v>
      </c>
      <c r="S27" s="94">
        <v>106140</v>
      </c>
      <c r="T27" s="94">
        <v>111423</v>
      </c>
      <c r="U27" s="94">
        <f>'[1]Balanço em IFRS'!$B$35</f>
        <v>105901</v>
      </c>
    </row>
    <row r="28" spans="1:21" ht="12" customHeight="1" x14ac:dyDescent="0.2">
      <c r="A28" s="9" t="s">
        <v>30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34502</v>
      </c>
      <c r="I28" s="94">
        <v>34502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</row>
    <row r="29" spans="1:21" s="22" customFormat="1" ht="12" customHeight="1" x14ac:dyDescent="0.2">
      <c r="A29" s="34" t="s">
        <v>31</v>
      </c>
      <c r="B29" s="93">
        <v>32796957</v>
      </c>
      <c r="C29" s="93">
        <v>32796957</v>
      </c>
      <c r="D29" s="93">
        <v>33417720</v>
      </c>
      <c r="E29" s="93">
        <v>31149356</v>
      </c>
      <c r="F29" s="93">
        <v>31149356</v>
      </c>
      <c r="G29" s="93">
        <v>31774542</v>
      </c>
      <c r="H29" s="93">
        <v>30671949</v>
      </c>
      <c r="I29" s="93">
        <v>31333687</v>
      </c>
      <c r="J29" s="93">
        <v>31272419</v>
      </c>
      <c r="K29" s="93">
        <v>30700275</v>
      </c>
      <c r="L29" s="93">
        <v>30093872</v>
      </c>
      <c r="M29" s="93">
        <v>28058141</v>
      </c>
      <c r="N29" s="93">
        <v>26251691</v>
      </c>
      <c r="O29" s="93">
        <v>27125565</v>
      </c>
      <c r="P29" s="93">
        <v>27526328</v>
      </c>
      <c r="Q29" s="93">
        <v>26664512</v>
      </c>
      <c r="R29" s="93">
        <v>25875532</v>
      </c>
      <c r="S29" s="93">
        <v>27624483</v>
      </c>
      <c r="T29" s="93">
        <v>27972798</v>
      </c>
      <c r="U29" s="93">
        <f>U30+U31+U32+U34+U35</f>
        <v>28587144</v>
      </c>
    </row>
    <row r="30" spans="1:21" ht="12" customHeight="1" x14ac:dyDescent="0.2">
      <c r="A30" s="9" t="s">
        <v>26</v>
      </c>
      <c r="B30" s="94">
        <v>30561057</v>
      </c>
      <c r="C30" s="94">
        <v>30561057</v>
      </c>
      <c r="D30" s="94">
        <v>30561057</v>
      </c>
      <c r="E30" s="94">
        <v>29004967</v>
      </c>
      <c r="F30" s="94">
        <v>29004967</v>
      </c>
      <c r="G30" s="94">
        <v>29004967</v>
      </c>
      <c r="H30" s="94">
        <v>28497797</v>
      </c>
      <c r="I30" s="94">
        <v>28497797</v>
      </c>
      <c r="J30" s="94">
        <v>28323570</v>
      </c>
      <c r="K30" s="94">
        <v>27688594</v>
      </c>
      <c r="L30" s="94">
        <v>27046927</v>
      </c>
      <c r="M30" s="94">
        <v>25020128</v>
      </c>
      <c r="N30" s="94">
        <v>22983942</v>
      </c>
      <c r="O30" s="94">
        <v>23335287</v>
      </c>
      <c r="P30" s="94">
        <v>24594168</v>
      </c>
      <c r="Q30" s="94">
        <v>23666381</v>
      </c>
      <c r="R30" s="94">
        <v>23173635</v>
      </c>
      <c r="S30" s="94">
        <v>22887556</v>
      </c>
      <c r="T30" s="94">
        <v>23547680</v>
      </c>
      <c r="U30" s="94">
        <f>'[1]Balanço em IFRS'!$B$37</f>
        <v>23674181</v>
      </c>
    </row>
    <row r="31" spans="1:21" ht="12" customHeight="1" x14ac:dyDescent="0.2">
      <c r="A31" s="9" t="s">
        <v>27</v>
      </c>
      <c r="B31" s="94">
        <v>148318</v>
      </c>
      <c r="C31" s="94">
        <v>148318</v>
      </c>
      <c r="D31" s="94">
        <v>148318</v>
      </c>
      <c r="E31" s="94">
        <v>137032</v>
      </c>
      <c r="F31" s="94">
        <v>137032</v>
      </c>
      <c r="G31" s="94">
        <v>137032</v>
      </c>
      <c r="H31" s="94">
        <v>131539</v>
      </c>
      <c r="I31" s="94">
        <v>131539</v>
      </c>
      <c r="J31" s="94">
        <v>131137</v>
      </c>
      <c r="K31" s="94">
        <v>128301</v>
      </c>
      <c r="L31" s="94">
        <v>133606</v>
      </c>
      <c r="M31" s="94">
        <v>129811</v>
      </c>
      <c r="N31" s="94">
        <v>129323</v>
      </c>
      <c r="O31" s="94">
        <v>133817</v>
      </c>
      <c r="P31" s="94">
        <v>135346</v>
      </c>
      <c r="Q31" s="94">
        <v>229163</v>
      </c>
      <c r="R31" s="94">
        <v>227328</v>
      </c>
      <c r="S31" s="94">
        <v>2259172</v>
      </c>
      <c r="T31" s="94">
        <v>2159838</v>
      </c>
      <c r="U31" s="94">
        <f>'[1]Balanço em IFRS'!$B$38</f>
        <v>2632543</v>
      </c>
    </row>
    <row r="32" spans="1:21" s="23" customFormat="1" ht="12" customHeight="1" x14ac:dyDescent="0.2">
      <c r="A32" s="9" t="s">
        <v>32</v>
      </c>
      <c r="B32" s="94">
        <v>508363</v>
      </c>
      <c r="C32" s="94">
        <v>508363</v>
      </c>
      <c r="D32" s="94">
        <v>1129126</v>
      </c>
      <c r="E32" s="94">
        <v>478257</v>
      </c>
      <c r="F32" s="94">
        <v>478257</v>
      </c>
      <c r="G32" s="94">
        <v>1103443</v>
      </c>
      <c r="H32" s="94">
        <v>495365</v>
      </c>
      <c r="I32" s="94">
        <v>1157103</v>
      </c>
      <c r="J32" s="94">
        <v>1046897</v>
      </c>
      <c r="K32" s="94">
        <v>1084701</v>
      </c>
      <c r="L32" s="94">
        <v>1146699</v>
      </c>
      <c r="M32" s="94">
        <v>1167974</v>
      </c>
      <c r="N32" s="94">
        <v>1173559</v>
      </c>
      <c r="O32" s="94">
        <v>1674988</v>
      </c>
      <c r="P32" s="94">
        <v>859593</v>
      </c>
      <c r="Q32" s="94">
        <v>894098</v>
      </c>
      <c r="R32" s="94">
        <v>601731</v>
      </c>
      <c r="S32" s="94">
        <v>667907</v>
      </c>
      <c r="T32" s="94">
        <v>609525</v>
      </c>
      <c r="U32" s="94">
        <f>'[1]Balanço em IFRS'!$B$42</f>
        <v>624583</v>
      </c>
    </row>
    <row r="33" spans="1:21" ht="12" customHeight="1" x14ac:dyDescent="0.2">
      <c r="A33" s="9" t="s">
        <v>28</v>
      </c>
      <c r="B33" s="94">
        <v>1579219</v>
      </c>
      <c r="C33" s="94">
        <v>1579219</v>
      </c>
      <c r="D33" s="94">
        <v>1579219</v>
      </c>
      <c r="E33" s="94">
        <v>1529100</v>
      </c>
      <c r="F33" s="94">
        <v>1529100</v>
      </c>
      <c r="G33" s="94">
        <v>1529100</v>
      </c>
      <c r="H33" s="94">
        <v>1547248</v>
      </c>
      <c r="I33" s="94">
        <v>1547248</v>
      </c>
      <c r="J33" s="94">
        <v>1770815</v>
      </c>
      <c r="K33" s="94">
        <v>1798679</v>
      </c>
      <c r="L33" s="94">
        <v>1766640</v>
      </c>
      <c r="M33" s="94">
        <v>1740228</v>
      </c>
      <c r="N33" s="94">
        <v>1964867</v>
      </c>
      <c r="O33" s="94">
        <v>1981473</v>
      </c>
      <c r="P33" s="94">
        <v>1937221</v>
      </c>
      <c r="Q33" s="94">
        <v>1874870</v>
      </c>
      <c r="R33" s="94">
        <v>1872838</v>
      </c>
      <c r="S33" s="94">
        <v>1809848</v>
      </c>
      <c r="T33" s="94">
        <v>1655755</v>
      </c>
      <c r="U33" s="94">
        <f>U34+U35</f>
        <v>1655837</v>
      </c>
    </row>
    <row r="34" spans="1:21" ht="12" customHeight="1" x14ac:dyDescent="0.2">
      <c r="A34" s="38" t="s">
        <v>29</v>
      </c>
      <c r="B34" s="94">
        <v>730862</v>
      </c>
      <c r="C34" s="94">
        <v>730862</v>
      </c>
      <c r="D34" s="94">
        <v>730862</v>
      </c>
      <c r="E34" s="94">
        <v>690707</v>
      </c>
      <c r="F34" s="94">
        <v>690707</v>
      </c>
      <c r="G34" s="94">
        <v>690707</v>
      </c>
      <c r="H34" s="94">
        <v>704087</v>
      </c>
      <c r="I34" s="94">
        <v>704087</v>
      </c>
      <c r="J34" s="94">
        <v>704485</v>
      </c>
      <c r="K34" s="94">
        <v>729831</v>
      </c>
      <c r="L34" s="94">
        <v>735868</v>
      </c>
      <c r="M34" s="94">
        <v>718592</v>
      </c>
      <c r="N34" s="94">
        <v>719133</v>
      </c>
      <c r="O34" s="94">
        <v>739009</v>
      </c>
      <c r="P34" s="94">
        <v>749757</v>
      </c>
      <c r="Q34" s="94">
        <v>690635</v>
      </c>
      <c r="R34" s="94">
        <v>685953</v>
      </c>
      <c r="S34" s="94">
        <v>615371</v>
      </c>
      <c r="T34" s="94">
        <v>552006</v>
      </c>
      <c r="U34" s="94">
        <f>'[1]Balanço em IFRS'!$B$43</f>
        <v>553456</v>
      </c>
    </row>
    <row r="35" spans="1:21" ht="12" customHeight="1" x14ac:dyDescent="0.2">
      <c r="A35" s="38" t="s">
        <v>33</v>
      </c>
      <c r="B35" s="94">
        <v>848357</v>
      </c>
      <c r="C35" s="94">
        <v>848357</v>
      </c>
      <c r="D35" s="94">
        <v>848357</v>
      </c>
      <c r="E35" s="94">
        <v>838393</v>
      </c>
      <c r="F35" s="94">
        <v>838393</v>
      </c>
      <c r="G35" s="94">
        <v>838393</v>
      </c>
      <c r="H35" s="94">
        <v>843161</v>
      </c>
      <c r="I35" s="94">
        <v>843161</v>
      </c>
      <c r="J35" s="94">
        <v>1066330</v>
      </c>
      <c r="K35" s="94">
        <v>1068848</v>
      </c>
      <c r="L35" s="94">
        <v>1030772</v>
      </c>
      <c r="M35" s="94">
        <v>1021636</v>
      </c>
      <c r="N35" s="94">
        <v>1245734</v>
      </c>
      <c r="O35" s="94">
        <v>1242464</v>
      </c>
      <c r="P35" s="94">
        <v>1187464</v>
      </c>
      <c r="Q35" s="94">
        <v>1184235</v>
      </c>
      <c r="R35" s="94">
        <v>1186885</v>
      </c>
      <c r="S35" s="94">
        <v>1194477</v>
      </c>
      <c r="T35" s="94">
        <v>1103749</v>
      </c>
      <c r="U35" s="94">
        <f>'[1]Balanço em IFRS'!$B$44</f>
        <v>1102381</v>
      </c>
    </row>
    <row r="36" spans="1:21" ht="12" customHeight="1" x14ac:dyDescent="0.2">
      <c r="A36" s="39" t="s">
        <v>34</v>
      </c>
      <c r="B36" s="94">
        <v>333989</v>
      </c>
      <c r="C36" s="94">
        <v>333989</v>
      </c>
      <c r="D36" s="94">
        <v>333989</v>
      </c>
      <c r="E36" s="94">
        <v>324025</v>
      </c>
      <c r="F36" s="94">
        <v>324025</v>
      </c>
      <c r="G36" s="94">
        <v>324025</v>
      </c>
      <c r="H36" s="94">
        <v>328793</v>
      </c>
      <c r="I36" s="94">
        <v>328793</v>
      </c>
      <c r="J36" s="94">
        <v>347064</v>
      </c>
      <c r="K36" s="94">
        <v>349582</v>
      </c>
      <c r="L36" s="94">
        <v>311506</v>
      </c>
      <c r="M36" s="94">
        <v>302370</v>
      </c>
      <c r="N36" s="94">
        <v>337013</v>
      </c>
      <c r="O36" s="94">
        <v>333743</v>
      </c>
      <c r="P36" s="94">
        <v>278743</v>
      </c>
      <c r="Q36" s="94">
        <v>275514</v>
      </c>
      <c r="R36" s="94">
        <v>281766</v>
      </c>
      <c r="S36" s="94">
        <v>289358</v>
      </c>
      <c r="T36" s="94">
        <v>291011</v>
      </c>
      <c r="U36" s="94">
        <v>289643</v>
      </c>
    </row>
    <row r="37" spans="1:21" ht="12" customHeight="1" x14ac:dyDescent="0.2">
      <c r="A37" s="39" t="s">
        <v>35</v>
      </c>
      <c r="B37" s="94">
        <v>514368</v>
      </c>
      <c r="C37" s="94">
        <v>514368</v>
      </c>
      <c r="D37" s="94">
        <v>514368</v>
      </c>
      <c r="E37" s="94">
        <v>514368</v>
      </c>
      <c r="F37" s="94">
        <v>514368</v>
      </c>
      <c r="G37" s="94">
        <v>514368</v>
      </c>
      <c r="H37" s="94">
        <v>514368</v>
      </c>
      <c r="I37" s="94">
        <v>514368</v>
      </c>
      <c r="J37" s="94">
        <v>719266</v>
      </c>
      <c r="K37" s="94">
        <v>719266</v>
      </c>
      <c r="L37" s="94">
        <v>719266</v>
      </c>
      <c r="M37" s="94">
        <v>719266</v>
      </c>
      <c r="N37" s="94">
        <v>908721</v>
      </c>
      <c r="O37" s="94">
        <v>908721</v>
      </c>
      <c r="P37" s="94">
        <v>908721</v>
      </c>
      <c r="Q37" s="94">
        <v>908721</v>
      </c>
      <c r="R37" s="94">
        <v>905119</v>
      </c>
      <c r="S37" s="94">
        <v>905119</v>
      </c>
      <c r="T37" s="94">
        <v>812738</v>
      </c>
      <c r="U37" s="94">
        <v>812738</v>
      </c>
    </row>
    <row r="38" spans="1:21" ht="12" customHeight="1" x14ac:dyDescent="0.2">
      <c r="A38" s="34" t="s">
        <v>36</v>
      </c>
      <c r="B38" s="93">
        <v>8318899</v>
      </c>
      <c r="C38" s="93">
        <v>8318899</v>
      </c>
      <c r="D38" s="93">
        <v>6731293</v>
      </c>
      <c r="E38" s="93">
        <v>8669326</v>
      </c>
      <c r="F38" s="93">
        <v>8669326</v>
      </c>
      <c r="G38" s="93">
        <v>7190037</v>
      </c>
      <c r="H38" s="93">
        <v>9182762</v>
      </c>
      <c r="I38" s="93">
        <v>7784917</v>
      </c>
      <c r="J38" s="93">
        <v>7384521</v>
      </c>
      <c r="K38" s="93">
        <v>7669937</v>
      </c>
      <c r="L38" s="93">
        <v>7042965</v>
      </c>
      <c r="M38" s="93">
        <v>7966648</v>
      </c>
      <c r="N38" s="93">
        <v>8288229</v>
      </c>
      <c r="O38" s="93">
        <v>8223620</v>
      </c>
      <c r="P38" s="93">
        <v>8221328</v>
      </c>
      <c r="Q38" s="93">
        <v>8747258</v>
      </c>
      <c r="R38" s="93">
        <v>10013440</v>
      </c>
      <c r="S38" s="93">
        <v>10250388</v>
      </c>
      <c r="T38" s="93">
        <v>12368948</v>
      </c>
      <c r="U38" s="93">
        <v>10036069</v>
      </c>
    </row>
    <row r="39" spans="1:21" ht="12" customHeight="1" x14ac:dyDescent="0.2">
      <c r="A39" s="9" t="s">
        <v>37</v>
      </c>
      <c r="B39" s="94">
        <v>4540000</v>
      </c>
      <c r="C39" s="94">
        <v>4540000</v>
      </c>
      <c r="D39" s="94">
        <v>4540000</v>
      </c>
      <c r="E39" s="94">
        <v>4540000</v>
      </c>
      <c r="F39" s="94">
        <v>4540000</v>
      </c>
      <c r="G39" s="94">
        <v>4540000</v>
      </c>
      <c r="H39" s="94">
        <v>4540000</v>
      </c>
      <c r="I39" s="94">
        <v>4540000</v>
      </c>
      <c r="J39" s="94">
        <v>4540000</v>
      </c>
      <c r="K39" s="94">
        <v>4540000</v>
      </c>
      <c r="L39" s="94">
        <v>4540000</v>
      </c>
      <c r="M39" s="94">
        <v>4540000</v>
      </c>
      <c r="N39" s="94">
        <v>4540000</v>
      </c>
      <c r="O39" s="94">
        <v>4540000</v>
      </c>
      <c r="P39" s="94">
        <v>4540000</v>
      </c>
      <c r="Q39" s="94">
        <v>4540000</v>
      </c>
      <c r="R39" s="94">
        <v>4540000</v>
      </c>
      <c r="S39" s="94">
        <v>4540000</v>
      </c>
      <c r="T39" s="94">
        <v>4540000</v>
      </c>
      <c r="U39" s="94">
        <f>'[1]Balanço em IFRS'!$B$46</f>
        <v>4540000</v>
      </c>
    </row>
    <row r="40" spans="1:21" s="23" customFormat="1" ht="12" customHeight="1" x14ac:dyDescent="0.2">
      <c r="A40" s="9" t="s">
        <v>38</v>
      </c>
      <c r="B40" s="94">
        <v>30</v>
      </c>
      <c r="C40" s="94">
        <v>30</v>
      </c>
      <c r="D40" s="94">
        <v>30</v>
      </c>
      <c r="E40" s="94">
        <v>30</v>
      </c>
      <c r="F40" s="94">
        <v>30</v>
      </c>
      <c r="G40" s="94">
        <v>30</v>
      </c>
      <c r="H40" s="94">
        <v>30</v>
      </c>
      <c r="I40" s="94">
        <v>30</v>
      </c>
      <c r="J40" s="94">
        <v>30</v>
      </c>
      <c r="K40" s="94">
        <v>30</v>
      </c>
      <c r="L40" s="94">
        <v>30</v>
      </c>
      <c r="M40" s="94">
        <v>30</v>
      </c>
      <c r="N40" s="94">
        <v>30</v>
      </c>
      <c r="O40" s="94">
        <v>30</v>
      </c>
      <c r="P40" s="94">
        <v>32720</v>
      </c>
      <c r="Q40" s="94">
        <v>32720</v>
      </c>
      <c r="R40" s="94">
        <v>32720</v>
      </c>
      <c r="S40" s="94">
        <v>32720</v>
      </c>
      <c r="T40" s="94">
        <v>32720</v>
      </c>
      <c r="U40" s="94">
        <f>'[1]Balanço em IFRS'!$B$47</f>
        <v>32720</v>
      </c>
    </row>
    <row r="41" spans="1:21" ht="12" customHeight="1" x14ac:dyDescent="0.2">
      <c r="A41" s="9" t="s">
        <v>39</v>
      </c>
      <c r="B41" s="94">
        <v>2104804</v>
      </c>
      <c r="C41" s="94">
        <v>2464701</v>
      </c>
      <c r="D41" s="94">
        <v>0</v>
      </c>
      <c r="E41" s="94">
        <v>2104804</v>
      </c>
      <c r="F41" s="94">
        <v>2464701</v>
      </c>
      <c r="G41" s="94">
        <v>0</v>
      </c>
      <c r="H41" s="94">
        <v>2464701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180712</v>
      </c>
      <c r="Q41" s="94">
        <v>180712</v>
      </c>
      <c r="R41" s="94">
        <v>3064827</v>
      </c>
      <c r="S41" s="94">
        <v>3064827</v>
      </c>
      <c r="T41" s="94">
        <v>3064827</v>
      </c>
      <c r="U41" s="94">
        <f>'[1]Balanço em IFRS'!$B$48</f>
        <v>3064827</v>
      </c>
    </row>
    <row r="42" spans="1:21" ht="12" customHeight="1" x14ac:dyDescent="0.2">
      <c r="A42" s="38" t="s">
        <v>40</v>
      </c>
      <c r="B42" s="94">
        <v>424536</v>
      </c>
      <c r="C42" s="94">
        <v>442531</v>
      </c>
      <c r="D42" s="94">
        <v>0</v>
      </c>
      <c r="E42" s="94">
        <v>424536</v>
      </c>
      <c r="F42" s="94">
        <v>442531</v>
      </c>
      <c r="G42" s="94">
        <v>0</v>
      </c>
      <c r="H42" s="94">
        <v>442531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189122</v>
      </c>
      <c r="S42" s="94">
        <v>189122</v>
      </c>
      <c r="T42" s="94">
        <v>189122</v>
      </c>
      <c r="U42" s="94">
        <v>189122</v>
      </c>
    </row>
    <row r="43" spans="1:21" ht="12" customHeight="1" x14ac:dyDescent="0.2">
      <c r="A43" s="38" t="s">
        <v>41</v>
      </c>
      <c r="B43" s="94">
        <v>1895494</v>
      </c>
      <c r="C43" s="94">
        <v>2151920</v>
      </c>
      <c r="D43" s="94">
        <v>238976</v>
      </c>
      <c r="E43" s="94">
        <v>1895494</v>
      </c>
      <c r="F43" s="94">
        <v>2151920</v>
      </c>
      <c r="G43" s="94">
        <v>238976</v>
      </c>
      <c r="H43" s="94">
        <v>2151920</v>
      </c>
      <c r="I43" s="94">
        <v>238976</v>
      </c>
      <c r="J43" s="94">
        <v>238976</v>
      </c>
      <c r="K43" s="94">
        <v>238976</v>
      </c>
      <c r="L43" s="94">
        <v>238976</v>
      </c>
      <c r="M43" s="94">
        <v>238976</v>
      </c>
      <c r="N43" s="94">
        <v>238976</v>
      </c>
      <c r="O43" s="94">
        <v>238976</v>
      </c>
      <c r="P43" s="94">
        <v>238976</v>
      </c>
      <c r="Q43" s="94">
        <v>238976</v>
      </c>
      <c r="R43" s="94">
        <v>2933969</v>
      </c>
      <c r="S43" s="94">
        <v>2933969</v>
      </c>
      <c r="T43" s="94">
        <v>2933969</v>
      </c>
      <c r="U43" s="94">
        <v>2933969</v>
      </c>
    </row>
    <row r="44" spans="1:21" ht="12" customHeight="1" x14ac:dyDescent="0.2">
      <c r="A44" s="38" t="s">
        <v>42</v>
      </c>
      <c r="B44" s="94">
        <v>23750</v>
      </c>
      <c r="C44" s="94">
        <v>109226</v>
      </c>
      <c r="D44" s="94">
        <v>0</v>
      </c>
      <c r="E44" s="94">
        <v>23750</v>
      </c>
      <c r="F44" s="94">
        <v>109226</v>
      </c>
      <c r="G44" s="94">
        <v>0</v>
      </c>
      <c r="H44" s="94">
        <v>109226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</row>
    <row r="45" spans="1:21" ht="12" customHeight="1" x14ac:dyDescent="0.2">
      <c r="A45" s="38" t="s">
        <v>43</v>
      </c>
      <c r="B45" s="94">
        <v>-238976</v>
      </c>
      <c r="C45" s="94">
        <v>-238976</v>
      </c>
      <c r="D45" s="94">
        <v>-238976</v>
      </c>
      <c r="E45" s="94">
        <v>-238976</v>
      </c>
      <c r="F45" s="94">
        <v>-238976</v>
      </c>
      <c r="G45" s="94">
        <v>-238976</v>
      </c>
      <c r="H45" s="94">
        <v>-238976</v>
      </c>
      <c r="I45" s="94">
        <v>-238976</v>
      </c>
      <c r="J45" s="94">
        <v>-238976</v>
      </c>
      <c r="K45" s="94">
        <v>-238976</v>
      </c>
      <c r="L45" s="94">
        <v>-238976</v>
      </c>
      <c r="M45" s="94">
        <v>-238976</v>
      </c>
      <c r="N45" s="94">
        <v>-238976</v>
      </c>
      <c r="O45" s="94">
        <v>-238976</v>
      </c>
      <c r="P45" s="94">
        <v>0</v>
      </c>
      <c r="Q45" s="94">
        <v>0</v>
      </c>
      <c r="R45" s="94">
        <v>-58264</v>
      </c>
      <c r="S45" s="94">
        <v>-58264</v>
      </c>
      <c r="T45" s="94">
        <v>-58264</v>
      </c>
      <c r="U45" s="94">
        <v>-58264</v>
      </c>
    </row>
    <row r="46" spans="1:21" ht="12" customHeight="1" x14ac:dyDescent="0.2">
      <c r="A46" s="9" t="s">
        <v>44</v>
      </c>
      <c r="B46" s="94">
        <v>-836690</v>
      </c>
      <c r="C46" s="94">
        <v>-836690</v>
      </c>
      <c r="D46" s="94">
        <v>-1152405</v>
      </c>
      <c r="E46" s="94">
        <v>-893927</v>
      </c>
      <c r="F46" s="94">
        <v>-893927</v>
      </c>
      <c r="G46" s="94">
        <v>-1121552</v>
      </c>
      <c r="H46" s="94">
        <v>-1031122</v>
      </c>
      <c r="I46" s="94">
        <v>-1219797</v>
      </c>
      <c r="J46" s="94">
        <v>-1301961</v>
      </c>
      <c r="K46" s="94">
        <v>-1216331</v>
      </c>
      <c r="L46" s="94">
        <v>-1875725</v>
      </c>
      <c r="M46" s="94">
        <v>-1649259</v>
      </c>
      <c r="N46" s="94">
        <v>-1291689</v>
      </c>
      <c r="O46" s="94">
        <v>180174</v>
      </c>
      <c r="P46" s="94">
        <v>1340624</v>
      </c>
      <c r="Q46" s="94">
        <v>2062159</v>
      </c>
      <c r="R46" s="94">
        <v>0</v>
      </c>
      <c r="S46" s="94">
        <v>-7572</v>
      </c>
      <c r="T46" s="94">
        <v>1737511</v>
      </c>
      <c r="U46" s="94">
        <f>'[1]Balanço em IFRS'!$B$49</f>
        <v>331894</v>
      </c>
    </row>
    <row r="47" spans="1:21" s="23" customFormat="1" ht="12" customHeight="1" x14ac:dyDescent="0.2">
      <c r="A47" s="9" t="s">
        <v>45</v>
      </c>
      <c r="B47" s="94">
        <v>1435049</v>
      </c>
      <c r="C47" s="94">
        <v>1075152</v>
      </c>
      <c r="D47" s="94">
        <v>2208004</v>
      </c>
      <c r="E47" s="94">
        <v>1828190</v>
      </c>
      <c r="F47" s="94">
        <v>1468293</v>
      </c>
      <c r="G47" s="94">
        <v>2620623</v>
      </c>
      <c r="H47" s="94">
        <v>2088372</v>
      </c>
      <c r="I47" s="94">
        <v>3282253</v>
      </c>
      <c r="J47" s="94">
        <v>2956459</v>
      </c>
      <c r="K47" s="94">
        <v>3124251</v>
      </c>
      <c r="L47" s="94">
        <v>3137243</v>
      </c>
      <c r="M47" s="94">
        <v>3804741</v>
      </c>
      <c r="N47" s="94">
        <v>3779032</v>
      </c>
      <c r="O47" s="94">
        <v>2247566</v>
      </c>
      <c r="P47" s="94">
        <v>867515</v>
      </c>
      <c r="Q47" s="94">
        <v>641279</v>
      </c>
      <c r="R47" s="94">
        <v>1065188</v>
      </c>
      <c r="S47" s="94">
        <v>1215371</v>
      </c>
      <c r="T47" s="94">
        <v>1660867</v>
      </c>
      <c r="U47" s="94">
        <f>'[1]Balanço em IFRS'!$B$50</f>
        <v>868952</v>
      </c>
    </row>
    <row r="48" spans="1:21" s="5" customFormat="1" ht="12" customHeight="1" x14ac:dyDescent="0.2">
      <c r="A48" s="9" t="s">
        <v>46</v>
      </c>
      <c r="B48" s="94">
        <v>1075706</v>
      </c>
      <c r="C48" s="94">
        <v>1075706</v>
      </c>
      <c r="D48" s="94">
        <v>1135664</v>
      </c>
      <c r="E48" s="94">
        <v>1090229</v>
      </c>
      <c r="F48" s="94">
        <v>1090229</v>
      </c>
      <c r="G48" s="94">
        <v>1150936</v>
      </c>
      <c r="H48" s="94">
        <v>1120781</v>
      </c>
      <c r="I48" s="94">
        <v>1182431</v>
      </c>
      <c r="J48" s="94">
        <v>1189993</v>
      </c>
      <c r="K48" s="94">
        <v>1221987</v>
      </c>
      <c r="L48" s="94">
        <v>1241417</v>
      </c>
      <c r="M48" s="94">
        <v>1271136</v>
      </c>
      <c r="N48" s="94">
        <v>1260856</v>
      </c>
      <c r="O48" s="94">
        <v>1255850</v>
      </c>
      <c r="P48" s="94">
        <v>1259757</v>
      </c>
      <c r="Q48" s="94">
        <v>1290388</v>
      </c>
      <c r="R48" s="94">
        <v>1310705</v>
      </c>
      <c r="S48" s="94">
        <v>1405042</v>
      </c>
      <c r="T48" s="94">
        <v>1333023</v>
      </c>
      <c r="U48" s="94">
        <f>'[1]Balanço em IFRS'!$B$51</f>
        <v>1197676</v>
      </c>
    </row>
    <row r="49" spans="1:21" ht="12" customHeight="1" x14ac:dyDescent="0.2">
      <c r="A49" s="34" t="s">
        <v>21</v>
      </c>
      <c r="B49" s="93">
        <v>45935024</v>
      </c>
      <c r="C49" s="93">
        <v>45935024</v>
      </c>
      <c r="D49" s="93">
        <v>44653790</v>
      </c>
      <c r="E49" s="93">
        <v>44329737</v>
      </c>
      <c r="F49" s="93">
        <v>44329737</v>
      </c>
      <c r="G49" s="93">
        <v>43145687</v>
      </c>
      <c r="H49" s="93">
        <v>45261315</v>
      </c>
      <c r="I49" s="93">
        <v>44152623</v>
      </c>
      <c r="J49" s="93">
        <v>44153623</v>
      </c>
      <c r="K49" s="93">
        <v>43778165</v>
      </c>
      <c r="L49" s="93">
        <v>43846990</v>
      </c>
      <c r="M49" s="93">
        <v>43873713</v>
      </c>
      <c r="N49" s="93">
        <v>45209970</v>
      </c>
      <c r="O49" s="93">
        <v>44841710</v>
      </c>
      <c r="P49" s="93">
        <v>46204540</v>
      </c>
      <c r="Q49" s="93">
        <v>46226202</v>
      </c>
      <c r="R49" s="93">
        <v>47327524</v>
      </c>
      <c r="S49" s="93">
        <v>49952506</v>
      </c>
      <c r="T49" s="93">
        <v>51724354</v>
      </c>
      <c r="U49" s="93">
        <f>U38+U29+U21</f>
        <v>50897511</v>
      </c>
    </row>
    <row r="50" spans="1:21" ht="12" customHeight="1" x14ac:dyDescent="0.25">
      <c r="U50" s="140"/>
    </row>
    <row r="51" spans="1:21" ht="12" customHeight="1" x14ac:dyDescent="0.25"/>
    <row r="52" spans="1:21" ht="12" customHeight="1" x14ac:dyDescent="0.25"/>
    <row r="53" spans="1:21" ht="12" customHeight="1" x14ac:dyDescent="0.25">
      <c r="A53" s="25"/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21" ht="12" customHeight="1" x14ac:dyDescent="0.25">
      <c r="A54" s="28"/>
      <c r="B54" s="29"/>
      <c r="C54" s="29"/>
      <c r="D54" s="29"/>
      <c r="E54" s="29"/>
      <c r="F54" s="29"/>
      <c r="G54" s="29"/>
    </row>
    <row r="55" spans="1:21" ht="12" customHeight="1" x14ac:dyDescent="0.25">
      <c r="B55" s="29"/>
      <c r="C55" s="29"/>
      <c r="D55" s="29"/>
      <c r="E55" s="29"/>
      <c r="F55" s="29"/>
      <c r="G55" s="29"/>
    </row>
    <row r="56" spans="1:21" ht="12" customHeight="1" x14ac:dyDescent="0.25">
      <c r="B56" s="29"/>
      <c r="C56" s="29"/>
      <c r="D56" s="29"/>
      <c r="E56" s="29"/>
      <c r="F56" s="29"/>
      <c r="G56" s="29"/>
    </row>
    <row r="57" spans="1:21" ht="12" customHeight="1" x14ac:dyDescent="0.25">
      <c r="B57" s="29"/>
      <c r="C57" s="29"/>
      <c r="D57" s="29"/>
      <c r="E57" s="29"/>
      <c r="F57" s="29"/>
      <c r="G57" s="29"/>
    </row>
    <row r="58" spans="1:21" ht="12" customHeight="1" x14ac:dyDescent="0.25">
      <c r="B58" s="29"/>
      <c r="C58" s="29"/>
      <c r="D58" s="29"/>
      <c r="E58" s="29"/>
      <c r="F58" s="29"/>
      <c r="G58" s="29"/>
    </row>
    <row r="59" spans="1:21" ht="12" customHeight="1" x14ac:dyDescent="0.25">
      <c r="B59" s="29"/>
      <c r="C59" s="29"/>
      <c r="D59" s="29"/>
      <c r="E59" s="29"/>
      <c r="F59" s="29"/>
      <c r="G59" s="29"/>
    </row>
    <row r="60" spans="1:21" ht="12" customHeight="1" x14ac:dyDescent="0.25">
      <c r="B60" s="29"/>
      <c r="C60" s="29"/>
      <c r="D60" s="29"/>
      <c r="E60" s="29"/>
      <c r="F60" s="29"/>
      <c r="G60" s="29"/>
    </row>
    <row r="61" spans="1:21" ht="12" customHeight="1" x14ac:dyDescent="0.25">
      <c r="B61" s="29"/>
      <c r="C61" s="29"/>
      <c r="D61" s="29"/>
      <c r="E61" s="29"/>
      <c r="F61" s="29"/>
      <c r="G61" s="29"/>
    </row>
    <row r="62" spans="1:21" ht="12" customHeight="1" x14ac:dyDescent="0.25">
      <c r="B62" s="29"/>
      <c r="C62" s="29"/>
      <c r="D62" s="29"/>
      <c r="E62" s="29"/>
      <c r="F62" s="29"/>
      <c r="G62" s="29"/>
    </row>
    <row r="63" spans="1:21" ht="12" customHeight="1" x14ac:dyDescent="0.25">
      <c r="B63" s="29"/>
      <c r="C63" s="29"/>
      <c r="D63" s="29"/>
      <c r="E63" s="29"/>
      <c r="F63" s="29"/>
      <c r="G63" s="29"/>
    </row>
    <row r="64" spans="1:21" ht="12" customHeight="1" x14ac:dyDescent="0.25">
      <c r="B64" s="29"/>
      <c r="C64" s="29"/>
      <c r="D64" s="29"/>
      <c r="E64" s="29"/>
      <c r="F64" s="29"/>
      <c r="G64" s="29"/>
    </row>
    <row r="65" spans="2:7" ht="12" customHeight="1" x14ac:dyDescent="0.25">
      <c r="B65" s="29"/>
      <c r="C65" s="29"/>
      <c r="D65" s="29"/>
      <c r="E65" s="29"/>
      <c r="F65" s="29"/>
      <c r="G65" s="29"/>
    </row>
    <row r="66" spans="2:7" ht="12" customHeight="1" x14ac:dyDescent="0.25">
      <c r="B66" s="29"/>
      <c r="C66" s="29"/>
      <c r="D66" s="29"/>
      <c r="E66" s="29"/>
      <c r="F66" s="29"/>
      <c r="G66" s="29"/>
    </row>
    <row r="67" spans="2:7" ht="12" customHeight="1" x14ac:dyDescent="0.25"/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>
      <c r="B71" s="29"/>
      <c r="C71" s="29"/>
      <c r="D71" s="29"/>
      <c r="E71" s="29"/>
      <c r="F71" s="29"/>
      <c r="G71" s="29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G65"/>
  <sheetViews>
    <sheetView zoomScale="85" zoomScaleNormal="85" workbookViewId="0">
      <pane xSplit="1" ySplit="2" topLeftCell="X3" activePane="bottomRight" state="frozen"/>
      <selection activeCell="B37" sqref="B37"/>
      <selection pane="topRight" activeCell="B37" sqref="B37"/>
      <selection pane="bottomLeft" activeCell="B37" sqref="B37"/>
      <selection pane="bottomRight" activeCell="AB11" sqref="AB11"/>
    </sheetView>
  </sheetViews>
  <sheetFormatPr defaultRowHeight="12.75" x14ac:dyDescent="0.25"/>
  <cols>
    <col min="1" max="1" width="52.42578125" style="1" bestFit="1" customWidth="1"/>
    <col min="2" max="12" width="15.140625" style="8" customWidth="1"/>
    <col min="13" max="24" width="15.140625" style="1" customWidth="1"/>
    <col min="25" max="25" width="15.28515625" style="1" customWidth="1"/>
    <col min="26" max="256" width="11.7109375" style="1" customWidth="1"/>
    <col min="257" max="257" width="52.42578125" style="1" bestFit="1" customWidth="1"/>
    <col min="258" max="278" width="15.140625" style="1" customWidth="1"/>
    <col min="279" max="512" width="11.7109375" style="1" customWidth="1"/>
    <col min="513" max="513" width="52.42578125" style="1" bestFit="1" customWidth="1"/>
    <col min="514" max="534" width="15.140625" style="1" customWidth="1"/>
    <col min="535" max="768" width="11.7109375" style="1" customWidth="1"/>
    <col min="769" max="769" width="52.42578125" style="1" bestFit="1" customWidth="1"/>
    <col min="770" max="790" width="15.140625" style="1" customWidth="1"/>
    <col min="791" max="1024" width="11.7109375" style="1" customWidth="1"/>
    <col min="1025" max="1025" width="52.42578125" style="1" bestFit="1" customWidth="1"/>
    <col min="1026" max="1046" width="15.140625" style="1" customWidth="1"/>
    <col min="1047" max="1280" width="11.7109375" style="1" customWidth="1"/>
    <col min="1281" max="1281" width="52.42578125" style="1" bestFit="1" customWidth="1"/>
    <col min="1282" max="1302" width="15.140625" style="1" customWidth="1"/>
    <col min="1303" max="1536" width="11.7109375" style="1" customWidth="1"/>
    <col min="1537" max="1537" width="52.42578125" style="1" bestFit="1" customWidth="1"/>
    <col min="1538" max="1558" width="15.140625" style="1" customWidth="1"/>
    <col min="1559" max="1792" width="11.7109375" style="1" customWidth="1"/>
    <col min="1793" max="1793" width="52.42578125" style="1" bestFit="1" customWidth="1"/>
    <col min="1794" max="1814" width="15.140625" style="1" customWidth="1"/>
    <col min="1815" max="2048" width="11.7109375" style="1" customWidth="1"/>
    <col min="2049" max="2049" width="52.42578125" style="1" bestFit="1" customWidth="1"/>
    <col min="2050" max="2070" width="15.140625" style="1" customWidth="1"/>
    <col min="2071" max="2304" width="11.7109375" style="1" customWidth="1"/>
    <col min="2305" max="2305" width="52.42578125" style="1" bestFit="1" customWidth="1"/>
    <col min="2306" max="2326" width="15.140625" style="1" customWidth="1"/>
    <col min="2327" max="2560" width="11.7109375" style="1" customWidth="1"/>
    <col min="2561" max="2561" width="52.42578125" style="1" bestFit="1" customWidth="1"/>
    <col min="2562" max="2582" width="15.140625" style="1" customWidth="1"/>
    <col min="2583" max="2816" width="11.7109375" style="1" customWidth="1"/>
    <col min="2817" max="2817" width="52.42578125" style="1" bestFit="1" customWidth="1"/>
    <col min="2818" max="2838" width="15.140625" style="1" customWidth="1"/>
    <col min="2839" max="3072" width="11.7109375" style="1" customWidth="1"/>
    <col min="3073" max="3073" width="52.42578125" style="1" bestFit="1" customWidth="1"/>
    <col min="3074" max="3094" width="15.140625" style="1" customWidth="1"/>
    <col min="3095" max="3328" width="11.7109375" style="1" customWidth="1"/>
    <col min="3329" max="3329" width="52.42578125" style="1" bestFit="1" customWidth="1"/>
    <col min="3330" max="3350" width="15.140625" style="1" customWidth="1"/>
    <col min="3351" max="3584" width="11.7109375" style="1" customWidth="1"/>
    <col min="3585" max="3585" width="52.42578125" style="1" bestFit="1" customWidth="1"/>
    <col min="3586" max="3606" width="15.140625" style="1" customWidth="1"/>
    <col min="3607" max="3840" width="11.7109375" style="1" customWidth="1"/>
    <col min="3841" max="3841" width="52.42578125" style="1" bestFit="1" customWidth="1"/>
    <col min="3842" max="3862" width="15.140625" style="1" customWidth="1"/>
    <col min="3863" max="4096" width="11.7109375" style="1" customWidth="1"/>
    <col min="4097" max="4097" width="52.42578125" style="1" bestFit="1" customWidth="1"/>
    <col min="4098" max="4118" width="15.140625" style="1" customWidth="1"/>
    <col min="4119" max="4352" width="11.7109375" style="1" customWidth="1"/>
    <col min="4353" max="4353" width="52.42578125" style="1" bestFit="1" customWidth="1"/>
    <col min="4354" max="4374" width="15.140625" style="1" customWidth="1"/>
    <col min="4375" max="4608" width="11.7109375" style="1" customWidth="1"/>
    <col min="4609" max="4609" width="52.42578125" style="1" bestFit="1" customWidth="1"/>
    <col min="4610" max="4630" width="15.140625" style="1" customWidth="1"/>
    <col min="4631" max="4864" width="11.7109375" style="1" customWidth="1"/>
    <col min="4865" max="4865" width="52.42578125" style="1" bestFit="1" customWidth="1"/>
    <col min="4866" max="4886" width="15.140625" style="1" customWidth="1"/>
    <col min="4887" max="5120" width="11.7109375" style="1" customWidth="1"/>
    <col min="5121" max="5121" width="52.42578125" style="1" bestFit="1" customWidth="1"/>
    <col min="5122" max="5142" width="15.140625" style="1" customWidth="1"/>
    <col min="5143" max="5376" width="11.7109375" style="1" customWidth="1"/>
    <col min="5377" max="5377" width="52.42578125" style="1" bestFit="1" customWidth="1"/>
    <col min="5378" max="5398" width="15.140625" style="1" customWidth="1"/>
    <col min="5399" max="5632" width="11.7109375" style="1" customWidth="1"/>
    <col min="5633" max="5633" width="52.42578125" style="1" bestFit="1" customWidth="1"/>
    <col min="5634" max="5654" width="15.140625" style="1" customWidth="1"/>
    <col min="5655" max="5888" width="11.7109375" style="1" customWidth="1"/>
    <col min="5889" max="5889" width="52.42578125" style="1" bestFit="1" customWidth="1"/>
    <col min="5890" max="5910" width="15.140625" style="1" customWidth="1"/>
    <col min="5911" max="6144" width="11.7109375" style="1" customWidth="1"/>
    <col min="6145" max="6145" width="52.42578125" style="1" bestFit="1" customWidth="1"/>
    <col min="6146" max="6166" width="15.140625" style="1" customWidth="1"/>
    <col min="6167" max="6400" width="11.7109375" style="1" customWidth="1"/>
    <col min="6401" max="6401" width="52.42578125" style="1" bestFit="1" customWidth="1"/>
    <col min="6402" max="6422" width="15.140625" style="1" customWidth="1"/>
    <col min="6423" max="6656" width="11.7109375" style="1" customWidth="1"/>
    <col min="6657" max="6657" width="52.42578125" style="1" bestFit="1" customWidth="1"/>
    <col min="6658" max="6678" width="15.140625" style="1" customWidth="1"/>
    <col min="6679" max="6912" width="11.7109375" style="1" customWidth="1"/>
    <col min="6913" max="6913" width="52.42578125" style="1" bestFit="1" customWidth="1"/>
    <col min="6914" max="6934" width="15.140625" style="1" customWidth="1"/>
    <col min="6935" max="7168" width="11.7109375" style="1" customWidth="1"/>
    <col min="7169" max="7169" width="52.42578125" style="1" bestFit="1" customWidth="1"/>
    <col min="7170" max="7190" width="15.140625" style="1" customWidth="1"/>
    <col min="7191" max="7424" width="11.7109375" style="1" customWidth="1"/>
    <col min="7425" max="7425" width="52.42578125" style="1" bestFit="1" customWidth="1"/>
    <col min="7426" max="7446" width="15.140625" style="1" customWidth="1"/>
    <col min="7447" max="7680" width="11.7109375" style="1" customWidth="1"/>
    <col min="7681" max="7681" width="52.42578125" style="1" bestFit="1" customWidth="1"/>
    <col min="7682" max="7702" width="15.140625" style="1" customWidth="1"/>
    <col min="7703" max="7936" width="11.7109375" style="1" customWidth="1"/>
    <col min="7937" max="7937" width="52.42578125" style="1" bestFit="1" customWidth="1"/>
    <col min="7938" max="7958" width="15.140625" style="1" customWidth="1"/>
    <col min="7959" max="8192" width="11.7109375" style="1" customWidth="1"/>
    <col min="8193" max="8193" width="52.42578125" style="1" bestFit="1" customWidth="1"/>
    <col min="8194" max="8214" width="15.140625" style="1" customWidth="1"/>
    <col min="8215" max="8448" width="11.7109375" style="1" customWidth="1"/>
    <col min="8449" max="8449" width="52.42578125" style="1" bestFit="1" customWidth="1"/>
    <col min="8450" max="8470" width="15.140625" style="1" customWidth="1"/>
    <col min="8471" max="8704" width="11.7109375" style="1" customWidth="1"/>
    <col min="8705" max="8705" width="52.42578125" style="1" bestFit="1" customWidth="1"/>
    <col min="8706" max="8726" width="15.140625" style="1" customWidth="1"/>
    <col min="8727" max="8960" width="11.7109375" style="1" customWidth="1"/>
    <col min="8961" max="8961" width="52.42578125" style="1" bestFit="1" customWidth="1"/>
    <col min="8962" max="8982" width="15.140625" style="1" customWidth="1"/>
    <col min="8983" max="9216" width="11.7109375" style="1" customWidth="1"/>
    <col min="9217" max="9217" width="52.42578125" style="1" bestFit="1" customWidth="1"/>
    <col min="9218" max="9238" width="15.140625" style="1" customWidth="1"/>
    <col min="9239" max="9472" width="11.7109375" style="1" customWidth="1"/>
    <col min="9473" max="9473" width="52.42578125" style="1" bestFit="1" customWidth="1"/>
    <col min="9474" max="9494" width="15.140625" style="1" customWidth="1"/>
    <col min="9495" max="9728" width="11.7109375" style="1" customWidth="1"/>
    <col min="9729" max="9729" width="52.42578125" style="1" bestFit="1" customWidth="1"/>
    <col min="9730" max="9750" width="15.140625" style="1" customWidth="1"/>
    <col min="9751" max="9984" width="11.7109375" style="1" customWidth="1"/>
    <col min="9985" max="9985" width="52.42578125" style="1" bestFit="1" customWidth="1"/>
    <col min="9986" max="10006" width="15.140625" style="1" customWidth="1"/>
    <col min="10007" max="10240" width="11.7109375" style="1" customWidth="1"/>
    <col min="10241" max="10241" width="52.42578125" style="1" bestFit="1" customWidth="1"/>
    <col min="10242" max="10262" width="15.140625" style="1" customWidth="1"/>
    <col min="10263" max="10496" width="11.7109375" style="1" customWidth="1"/>
    <col min="10497" max="10497" width="52.42578125" style="1" bestFit="1" customWidth="1"/>
    <col min="10498" max="10518" width="15.140625" style="1" customWidth="1"/>
    <col min="10519" max="10752" width="11.7109375" style="1" customWidth="1"/>
    <col min="10753" max="10753" width="52.42578125" style="1" bestFit="1" customWidth="1"/>
    <col min="10754" max="10774" width="15.140625" style="1" customWidth="1"/>
    <col min="10775" max="11008" width="11.7109375" style="1" customWidth="1"/>
    <col min="11009" max="11009" width="52.42578125" style="1" bestFit="1" customWidth="1"/>
    <col min="11010" max="11030" width="15.140625" style="1" customWidth="1"/>
    <col min="11031" max="11264" width="11.7109375" style="1" customWidth="1"/>
    <col min="11265" max="11265" width="52.42578125" style="1" bestFit="1" customWidth="1"/>
    <col min="11266" max="11286" width="15.140625" style="1" customWidth="1"/>
    <col min="11287" max="11520" width="11.7109375" style="1" customWidth="1"/>
    <col min="11521" max="11521" width="52.42578125" style="1" bestFit="1" customWidth="1"/>
    <col min="11522" max="11542" width="15.140625" style="1" customWidth="1"/>
    <col min="11543" max="11776" width="11.7109375" style="1" customWidth="1"/>
    <col min="11777" max="11777" width="52.42578125" style="1" bestFit="1" customWidth="1"/>
    <col min="11778" max="11798" width="15.140625" style="1" customWidth="1"/>
    <col min="11799" max="12032" width="11.7109375" style="1" customWidth="1"/>
    <col min="12033" max="12033" width="52.42578125" style="1" bestFit="1" customWidth="1"/>
    <col min="12034" max="12054" width="15.140625" style="1" customWidth="1"/>
    <col min="12055" max="12288" width="11.7109375" style="1" customWidth="1"/>
    <col min="12289" max="12289" width="52.42578125" style="1" bestFit="1" customWidth="1"/>
    <col min="12290" max="12310" width="15.140625" style="1" customWidth="1"/>
    <col min="12311" max="12544" width="11.7109375" style="1" customWidth="1"/>
    <col min="12545" max="12545" width="52.42578125" style="1" bestFit="1" customWidth="1"/>
    <col min="12546" max="12566" width="15.140625" style="1" customWidth="1"/>
    <col min="12567" max="12800" width="11.7109375" style="1" customWidth="1"/>
    <col min="12801" max="12801" width="52.42578125" style="1" bestFit="1" customWidth="1"/>
    <col min="12802" max="12822" width="15.140625" style="1" customWidth="1"/>
    <col min="12823" max="13056" width="11.7109375" style="1" customWidth="1"/>
    <col min="13057" max="13057" width="52.42578125" style="1" bestFit="1" customWidth="1"/>
    <col min="13058" max="13078" width="15.140625" style="1" customWidth="1"/>
    <col min="13079" max="13312" width="11.7109375" style="1" customWidth="1"/>
    <col min="13313" max="13313" width="52.42578125" style="1" bestFit="1" customWidth="1"/>
    <col min="13314" max="13334" width="15.140625" style="1" customWidth="1"/>
    <col min="13335" max="13568" width="11.7109375" style="1" customWidth="1"/>
    <col min="13569" max="13569" width="52.42578125" style="1" bestFit="1" customWidth="1"/>
    <col min="13570" max="13590" width="15.140625" style="1" customWidth="1"/>
    <col min="13591" max="13824" width="11.7109375" style="1" customWidth="1"/>
    <col min="13825" max="13825" width="52.42578125" style="1" bestFit="1" customWidth="1"/>
    <col min="13826" max="13846" width="15.140625" style="1" customWidth="1"/>
    <col min="13847" max="14080" width="11.7109375" style="1" customWidth="1"/>
    <col min="14081" max="14081" width="52.42578125" style="1" bestFit="1" customWidth="1"/>
    <col min="14082" max="14102" width="15.140625" style="1" customWidth="1"/>
    <col min="14103" max="14336" width="11.7109375" style="1" customWidth="1"/>
    <col min="14337" max="14337" width="52.42578125" style="1" bestFit="1" customWidth="1"/>
    <col min="14338" max="14358" width="15.140625" style="1" customWidth="1"/>
    <col min="14359" max="14592" width="11.7109375" style="1" customWidth="1"/>
    <col min="14593" max="14593" width="52.42578125" style="1" bestFit="1" customWidth="1"/>
    <col min="14594" max="14614" width="15.140625" style="1" customWidth="1"/>
    <col min="14615" max="14848" width="11.7109375" style="1" customWidth="1"/>
    <col min="14849" max="14849" width="52.42578125" style="1" bestFit="1" customWidth="1"/>
    <col min="14850" max="14870" width="15.140625" style="1" customWidth="1"/>
    <col min="14871" max="15104" width="11.7109375" style="1" customWidth="1"/>
    <col min="15105" max="15105" width="52.42578125" style="1" bestFit="1" customWidth="1"/>
    <col min="15106" max="15126" width="15.140625" style="1" customWidth="1"/>
    <col min="15127" max="15360" width="11.7109375" style="1" customWidth="1"/>
    <col min="15361" max="15361" width="52.42578125" style="1" bestFit="1" customWidth="1"/>
    <col min="15362" max="15382" width="15.140625" style="1" customWidth="1"/>
    <col min="15383" max="15616" width="11.7109375" style="1" customWidth="1"/>
    <col min="15617" max="15617" width="52.42578125" style="1" bestFit="1" customWidth="1"/>
    <col min="15618" max="15638" width="15.140625" style="1" customWidth="1"/>
    <col min="15639" max="15872" width="11.7109375" style="1" customWidth="1"/>
    <col min="15873" max="15873" width="52.42578125" style="1" bestFit="1" customWidth="1"/>
    <col min="15874" max="15894" width="15.140625" style="1" customWidth="1"/>
    <col min="15895" max="16128" width="11.7109375" style="1" customWidth="1"/>
    <col min="16129" max="16129" width="52.42578125" style="1" bestFit="1" customWidth="1"/>
    <col min="16130" max="16150" width="15.140625" style="1" customWidth="1"/>
    <col min="16151" max="16384" width="11.7109375" style="1" customWidth="1"/>
  </cols>
  <sheetData>
    <row r="2" spans="1:26" ht="51" x14ac:dyDescent="0.25">
      <c r="A2" s="36" t="s">
        <v>47</v>
      </c>
      <c r="B2" s="33" t="s">
        <v>68</v>
      </c>
      <c r="C2" s="33" t="s">
        <v>67</v>
      </c>
      <c r="D2" s="33" t="s">
        <v>66</v>
      </c>
      <c r="E2" s="33" t="s">
        <v>65</v>
      </c>
      <c r="F2" s="33" t="s">
        <v>64</v>
      </c>
      <c r="G2" s="33" t="s">
        <v>63</v>
      </c>
      <c r="H2" s="33" t="s">
        <v>62</v>
      </c>
      <c r="I2" s="33" t="s">
        <v>61</v>
      </c>
      <c r="J2" s="33" t="s">
        <v>60</v>
      </c>
      <c r="K2" s="33" t="s">
        <v>59</v>
      </c>
      <c r="L2" s="33" t="s">
        <v>58</v>
      </c>
      <c r="M2" s="33" t="s">
        <v>57</v>
      </c>
      <c r="N2" s="33" t="s">
        <v>56</v>
      </c>
      <c r="O2" s="33" t="s">
        <v>55</v>
      </c>
      <c r="P2" s="33" t="s">
        <v>54</v>
      </c>
      <c r="Q2" s="33" t="s">
        <v>53</v>
      </c>
      <c r="R2" s="33" t="s">
        <v>52</v>
      </c>
      <c r="S2" s="33" t="s">
        <v>51</v>
      </c>
      <c r="T2" s="33" t="s">
        <v>50</v>
      </c>
      <c r="U2" s="33" t="s">
        <v>49</v>
      </c>
      <c r="V2" s="33" t="s">
        <v>48</v>
      </c>
      <c r="W2" s="33" t="s">
        <v>372</v>
      </c>
      <c r="X2" s="33" t="s">
        <v>373</v>
      </c>
      <c r="Y2" s="33" t="s">
        <v>391</v>
      </c>
      <c r="Z2" s="33" t="s">
        <v>402</v>
      </c>
    </row>
    <row r="3" spans="1:26" s="3" customFormat="1" x14ac:dyDescent="0.2">
      <c r="A3" s="34" t="s">
        <v>69</v>
      </c>
      <c r="B3" s="90">
        <v>3843803</v>
      </c>
      <c r="C3" s="90">
        <v>3843803</v>
      </c>
      <c r="D3" s="90">
        <v>4008071</v>
      </c>
      <c r="E3" s="90">
        <v>8193149</v>
      </c>
      <c r="F3" s="90">
        <v>4349346</v>
      </c>
      <c r="G3" s="90">
        <v>8193149</v>
      </c>
      <c r="H3" s="90">
        <v>4349346</v>
      </c>
      <c r="I3" s="90">
        <v>8193149</v>
      </c>
      <c r="J3" s="90">
        <v>4185078</v>
      </c>
      <c r="K3" s="90">
        <v>12630353</v>
      </c>
      <c r="L3" s="90">
        <v>4469240</v>
      </c>
      <c r="M3" s="90">
        <v>12630353</v>
      </c>
      <c r="N3" s="90">
        <v>4469240</v>
      </c>
      <c r="O3" s="90">
        <v>17148949</v>
      </c>
      <c r="P3" s="90">
        <v>4411596</v>
      </c>
      <c r="Q3" s="90">
        <v>4310609</v>
      </c>
      <c r="R3" s="90">
        <v>4809671</v>
      </c>
      <c r="S3" s="90">
        <v>4992725</v>
      </c>
      <c r="T3" s="90">
        <v>5065950</v>
      </c>
      <c r="U3" s="90">
        <v>5687014</v>
      </c>
      <c r="V3" s="90">
        <v>6164989</v>
      </c>
      <c r="W3" s="90">
        <v>6050932</v>
      </c>
      <c r="X3" s="90">
        <v>6005466</v>
      </c>
      <c r="Y3" s="90">
        <v>6900742</v>
      </c>
      <c r="Z3" s="90">
        <v>6006393</v>
      </c>
    </row>
    <row r="4" spans="1:26" x14ac:dyDescent="0.2">
      <c r="A4" s="38" t="s">
        <v>70</v>
      </c>
      <c r="B4" s="91">
        <v>-2917758</v>
      </c>
      <c r="C4" s="91">
        <v>-2917758</v>
      </c>
      <c r="D4" s="91">
        <v>-3082026</v>
      </c>
      <c r="E4" s="91">
        <v>-6344665</v>
      </c>
      <c r="F4" s="91">
        <v>-3426907</v>
      </c>
      <c r="G4" s="91">
        <v>-6344665</v>
      </c>
      <c r="H4" s="91">
        <v>-3426907</v>
      </c>
      <c r="I4" s="91">
        <v>-6344665</v>
      </c>
      <c r="J4" s="91">
        <v>-3262639</v>
      </c>
      <c r="K4" s="91">
        <v>-9470412</v>
      </c>
      <c r="L4" s="91">
        <v>-3157057</v>
      </c>
      <c r="M4" s="91">
        <v>-9470412</v>
      </c>
      <c r="N4" s="91">
        <v>-3157057</v>
      </c>
      <c r="O4" s="91">
        <v>-12640042</v>
      </c>
      <c r="P4" s="91">
        <v>-3093474</v>
      </c>
      <c r="Q4" s="91">
        <v>-3325893</v>
      </c>
      <c r="R4" s="91">
        <v>-3596936</v>
      </c>
      <c r="S4" s="91">
        <v>-3579838</v>
      </c>
      <c r="T4" s="91">
        <v>-3684743</v>
      </c>
      <c r="U4" s="91">
        <v>-4123918</v>
      </c>
      <c r="V4" s="91">
        <v>-4298540</v>
      </c>
      <c r="W4" s="91">
        <v>-3998456</v>
      </c>
      <c r="X4" s="91">
        <v>-4021495</v>
      </c>
      <c r="Y4" s="91">
        <f>-4442269</f>
        <v>-4442269</v>
      </c>
      <c r="Z4" s="91">
        <v>-4370357</v>
      </c>
    </row>
    <row r="5" spans="1:26" s="3" customFormat="1" x14ac:dyDescent="0.2">
      <c r="A5" s="13" t="s">
        <v>71</v>
      </c>
      <c r="B5" s="89">
        <v>926045</v>
      </c>
      <c r="C5" s="89">
        <v>926045</v>
      </c>
      <c r="D5" s="89">
        <v>926045</v>
      </c>
      <c r="E5" s="89">
        <v>1848484</v>
      </c>
      <c r="F5" s="89">
        <v>922439</v>
      </c>
      <c r="G5" s="89">
        <v>1848484</v>
      </c>
      <c r="H5" s="89">
        <v>922439</v>
      </c>
      <c r="I5" s="89">
        <v>1848484</v>
      </c>
      <c r="J5" s="89">
        <v>922439</v>
      </c>
      <c r="K5" s="89">
        <v>3159941</v>
      </c>
      <c r="L5" s="89">
        <v>1312183</v>
      </c>
      <c r="M5" s="89">
        <v>3159941</v>
      </c>
      <c r="N5" s="89">
        <v>1312183</v>
      </c>
      <c r="O5" s="89">
        <v>4508907</v>
      </c>
      <c r="P5" s="89">
        <v>1318122</v>
      </c>
      <c r="Q5" s="89">
        <v>984716</v>
      </c>
      <c r="R5" s="89">
        <v>1212735</v>
      </c>
      <c r="S5" s="89">
        <v>1412887</v>
      </c>
      <c r="T5" s="89">
        <v>1381207</v>
      </c>
      <c r="U5" s="89">
        <v>1563096</v>
      </c>
      <c r="V5" s="89">
        <v>1866449</v>
      </c>
      <c r="W5" s="89">
        <v>2052476</v>
      </c>
      <c r="X5" s="89">
        <v>1983971</v>
      </c>
      <c r="Y5" s="89">
        <v>2458473</v>
      </c>
      <c r="Z5" s="89">
        <v>1636036</v>
      </c>
    </row>
    <row r="6" spans="1:26" s="4" customFormat="1" x14ac:dyDescent="0.2">
      <c r="A6" s="9" t="s">
        <v>72</v>
      </c>
      <c r="B6" s="91">
        <v>-692113</v>
      </c>
      <c r="C6" s="91">
        <v>-692113</v>
      </c>
      <c r="D6" s="91">
        <v>-692113</v>
      </c>
      <c r="E6" s="91">
        <v>-1343279</v>
      </c>
      <c r="F6" s="91">
        <v>-651166</v>
      </c>
      <c r="G6" s="91">
        <v>-1343279</v>
      </c>
      <c r="H6" s="91">
        <v>-651166</v>
      </c>
      <c r="I6" s="91">
        <v>-1343279</v>
      </c>
      <c r="J6" s="91">
        <v>-651166</v>
      </c>
      <c r="K6" s="91">
        <v>-1840607</v>
      </c>
      <c r="L6" s="91">
        <v>-498861</v>
      </c>
      <c r="M6" s="91">
        <v>-1840607</v>
      </c>
      <c r="N6" s="91">
        <v>-498862</v>
      </c>
      <c r="O6" s="91">
        <v>-2563431</v>
      </c>
      <c r="P6" s="91">
        <v>-566335</v>
      </c>
      <c r="Q6" s="91">
        <v>-651325</v>
      </c>
      <c r="R6" s="91">
        <v>-550540</v>
      </c>
      <c r="S6" s="91">
        <v>-176295</v>
      </c>
      <c r="T6" s="91">
        <v>1257703</v>
      </c>
      <c r="U6" s="91">
        <v>-19767</v>
      </c>
      <c r="V6" s="91">
        <v>-453100</v>
      </c>
      <c r="W6" s="91">
        <v>-701504</v>
      </c>
      <c r="X6" s="91">
        <v>-803252</v>
      </c>
      <c r="Y6" s="91">
        <v>-1325395</v>
      </c>
      <c r="Z6" s="91">
        <v>-1365864</v>
      </c>
    </row>
    <row r="7" spans="1:26" x14ac:dyDescent="0.2">
      <c r="A7" s="38" t="s">
        <v>73</v>
      </c>
      <c r="B7" s="91">
        <v>-450421</v>
      </c>
      <c r="C7" s="91">
        <v>-450421</v>
      </c>
      <c r="D7" s="91">
        <v>-450421</v>
      </c>
      <c r="E7" s="91">
        <v>-844604</v>
      </c>
      <c r="F7" s="91">
        <v>-394183</v>
      </c>
      <c r="G7" s="91">
        <v>-844604</v>
      </c>
      <c r="H7" s="91">
        <v>-394183</v>
      </c>
      <c r="I7" s="91">
        <v>-844604</v>
      </c>
      <c r="J7" s="91">
        <v>-394183</v>
      </c>
      <c r="K7" s="91">
        <v>-1247971</v>
      </c>
      <c r="L7" s="91">
        <v>-405411</v>
      </c>
      <c r="M7" s="91">
        <v>-1247971</v>
      </c>
      <c r="N7" s="91">
        <v>-405411</v>
      </c>
      <c r="O7" s="91">
        <v>-1696896</v>
      </c>
      <c r="P7" s="91">
        <v>-369792</v>
      </c>
      <c r="Q7" s="91">
        <v>-479275</v>
      </c>
      <c r="R7" s="91">
        <v>-414544</v>
      </c>
      <c r="S7" s="91">
        <v>-551496</v>
      </c>
      <c r="T7" s="91">
        <v>-456503</v>
      </c>
      <c r="U7" s="91">
        <v>-471509</v>
      </c>
      <c r="V7" s="91">
        <v>-569294</v>
      </c>
      <c r="W7" s="91">
        <v>-766382</v>
      </c>
      <c r="X7" s="91">
        <v>-573484</v>
      </c>
      <c r="Y7" s="91">
        <v>-426273</v>
      </c>
      <c r="Z7" s="91">
        <v>-429836</v>
      </c>
    </row>
    <row r="8" spans="1:26" x14ac:dyDescent="0.2">
      <c r="A8" s="38" t="s">
        <v>74</v>
      </c>
      <c r="B8" s="91">
        <v>-160111</v>
      </c>
      <c r="C8" s="91">
        <v>-160111</v>
      </c>
      <c r="D8" s="91">
        <v>-160111</v>
      </c>
      <c r="E8" s="91">
        <v>-264341</v>
      </c>
      <c r="F8" s="91">
        <v>-104230</v>
      </c>
      <c r="G8" s="91">
        <v>-264341</v>
      </c>
      <c r="H8" s="91">
        <v>-104230</v>
      </c>
      <c r="I8" s="91">
        <v>-264341</v>
      </c>
      <c r="J8" s="91">
        <v>-104230</v>
      </c>
      <c r="K8" s="91">
        <v>-382114</v>
      </c>
      <c r="L8" s="91">
        <v>-117792</v>
      </c>
      <c r="M8" s="91">
        <v>-382114</v>
      </c>
      <c r="N8" s="91">
        <v>-117792</v>
      </c>
      <c r="O8" s="91">
        <v>-518232</v>
      </c>
      <c r="P8" s="91">
        <v>-118459</v>
      </c>
      <c r="Q8" s="91">
        <v>-112418</v>
      </c>
      <c r="R8" s="91">
        <v>-76174</v>
      </c>
      <c r="S8" s="91">
        <v>-108790</v>
      </c>
      <c r="T8" s="91">
        <v>-107573</v>
      </c>
      <c r="U8" s="91">
        <v>-117675</v>
      </c>
      <c r="V8" s="91">
        <v>-105785</v>
      </c>
      <c r="W8" s="91">
        <v>-162990</v>
      </c>
      <c r="X8" s="91">
        <v>-120181</v>
      </c>
      <c r="Y8" s="91">
        <v>-125701</v>
      </c>
      <c r="Z8" s="91">
        <v>-137497</v>
      </c>
    </row>
    <row r="9" spans="1:26" x14ac:dyDescent="0.2">
      <c r="A9" s="38" t="s">
        <v>75</v>
      </c>
      <c r="B9" s="91">
        <v>22272</v>
      </c>
      <c r="C9" s="91">
        <v>22272</v>
      </c>
      <c r="D9" s="91">
        <v>22272</v>
      </c>
      <c r="E9" s="91">
        <v>34018</v>
      </c>
      <c r="F9" s="91">
        <v>11746</v>
      </c>
      <c r="G9" s="91">
        <v>34018</v>
      </c>
      <c r="H9" s="91">
        <v>11746</v>
      </c>
      <c r="I9" s="91">
        <v>34018</v>
      </c>
      <c r="J9" s="91">
        <v>11746</v>
      </c>
      <c r="K9" s="91">
        <v>202617</v>
      </c>
      <c r="L9" s="91">
        <v>168599</v>
      </c>
      <c r="M9" s="91">
        <v>202617</v>
      </c>
      <c r="N9" s="91">
        <v>168600</v>
      </c>
      <c r="O9" s="91">
        <v>663509</v>
      </c>
      <c r="P9" s="91">
        <v>6499</v>
      </c>
      <c r="Q9" s="91">
        <v>5647</v>
      </c>
      <c r="R9" s="91">
        <v>8956</v>
      </c>
      <c r="S9" s="91">
        <v>803184</v>
      </c>
      <c r="T9" s="91">
        <v>1945587</v>
      </c>
      <c r="U9" s="91">
        <v>683857</v>
      </c>
      <c r="V9" s="91">
        <v>598458</v>
      </c>
      <c r="W9" s="91">
        <v>808141</v>
      </c>
      <c r="X9" s="91">
        <v>228952</v>
      </c>
      <c r="Y9" s="91">
        <v>-209786</v>
      </c>
      <c r="Z9" s="91">
        <v>-183090</v>
      </c>
    </row>
    <row r="10" spans="1:26" x14ac:dyDescent="0.2">
      <c r="A10" s="38" t="s">
        <v>76</v>
      </c>
      <c r="B10" s="91">
        <v>-148832</v>
      </c>
      <c r="C10" s="91">
        <v>-148832</v>
      </c>
      <c r="D10" s="91">
        <v>-148832</v>
      </c>
      <c r="E10" s="91">
        <v>-331759</v>
      </c>
      <c r="F10" s="91">
        <v>-182927</v>
      </c>
      <c r="G10" s="91">
        <v>-331759</v>
      </c>
      <c r="H10" s="91">
        <v>-182927</v>
      </c>
      <c r="I10" s="91">
        <v>-331759</v>
      </c>
      <c r="J10" s="91">
        <v>-182927</v>
      </c>
      <c r="K10" s="91">
        <v>-501612</v>
      </c>
      <c r="L10" s="91">
        <v>-170377</v>
      </c>
      <c r="M10" s="91">
        <v>-501612</v>
      </c>
      <c r="N10" s="91">
        <v>-170376</v>
      </c>
      <c r="O10" s="91">
        <v>-1076730</v>
      </c>
      <c r="P10" s="91">
        <v>-105688</v>
      </c>
      <c r="Q10" s="91">
        <v>-104672</v>
      </c>
      <c r="R10" s="91">
        <v>-106780</v>
      </c>
      <c r="S10" s="91">
        <v>-329804</v>
      </c>
      <c r="T10" s="91">
        <v>-148659</v>
      </c>
      <c r="U10" s="91">
        <v>-141753</v>
      </c>
      <c r="V10" s="91">
        <v>-420325</v>
      </c>
      <c r="W10" s="91">
        <v>-619969</v>
      </c>
      <c r="X10" s="91">
        <v>-364372</v>
      </c>
      <c r="Y10" s="91">
        <v>-592701</v>
      </c>
      <c r="Z10" s="91">
        <v>-679510</v>
      </c>
    </row>
    <row r="11" spans="1:26" x14ac:dyDescent="0.2">
      <c r="A11" s="38" t="s">
        <v>77</v>
      </c>
      <c r="B11" s="91">
        <v>44979</v>
      </c>
      <c r="C11" s="91">
        <v>44979</v>
      </c>
      <c r="D11" s="91">
        <v>44979</v>
      </c>
      <c r="E11" s="91">
        <v>63407</v>
      </c>
      <c r="F11" s="91">
        <v>18428</v>
      </c>
      <c r="G11" s="91">
        <v>63407</v>
      </c>
      <c r="H11" s="91">
        <v>18428</v>
      </c>
      <c r="I11" s="91">
        <v>63407</v>
      </c>
      <c r="J11" s="91">
        <v>18428</v>
      </c>
      <c r="K11" s="91">
        <v>88473</v>
      </c>
      <c r="L11" s="91">
        <v>26120</v>
      </c>
      <c r="M11" s="91">
        <v>88473</v>
      </c>
      <c r="N11" s="91">
        <v>26117</v>
      </c>
      <c r="O11" s="91">
        <v>64918</v>
      </c>
      <c r="P11" s="91">
        <v>21105</v>
      </c>
      <c r="Q11" s="91">
        <v>39393</v>
      </c>
      <c r="R11" s="91">
        <v>38002</v>
      </c>
      <c r="S11" s="91">
        <v>10611</v>
      </c>
      <c r="T11" s="91">
        <v>24851</v>
      </c>
      <c r="U11" s="91">
        <v>27313</v>
      </c>
      <c r="V11" s="91">
        <v>43846</v>
      </c>
      <c r="W11" s="91">
        <v>39696</v>
      </c>
      <c r="X11" s="91">
        <v>25833</v>
      </c>
      <c r="Y11" s="91">
        <v>29066</v>
      </c>
      <c r="Z11" s="91">
        <v>64069</v>
      </c>
    </row>
    <row r="12" spans="1:26" s="3" customFormat="1" x14ac:dyDescent="0.2">
      <c r="A12" s="34" t="s">
        <v>78</v>
      </c>
      <c r="B12" s="90">
        <v>233932</v>
      </c>
      <c r="C12" s="90">
        <v>233932</v>
      </c>
      <c r="D12" s="90">
        <v>233932</v>
      </c>
      <c r="E12" s="90">
        <v>505205</v>
      </c>
      <c r="F12" s="90">
        <v>271273</v>
      </c>
      <c r="G12" s="90">
        <v>505205</v>
      </c>
      <c r="H12" s="90">
        <v>271273</v>
      </c>
      <c r="I12" s="90">
        <v>505205</v>
      </c>
      <c r="J12" s="90">
        <v>271273</v>
      </c>
      <c r="K12" s="90">
        <v>1319334</v>
      </c>
      <c r="L12" s="90">
        <v>813322</v>
      </c>
      <c r="M12" s="90">
        <v>1319334</v>
      </c>
      <c r="N12" s="90">
        <v>813321</v>
      </c>
      <c r="O12" s="90">
        <v>1945476</v>
      </c>
      <c r="P12" s="90">
        <v>751787</v>
      </c>
      <c r="Q12" s="90">
        <v>333391</v>
      </c>
      <c r="R12" s="90">
        <v>662195</v>
      </c>
      <c r="S12" s="90">
        <v>1236592</v>
      </c>
      <c r="T12" s="90">
        <v>2638910</v>
      </c>
      <c r="U12" s="90">
        <v>1543329</v>
      </c>
      <c r="V12" s="90">
        <v>1413349</v>
      </c>
      <c r="W12" s="90">
        <v>1350972</v>
      </c>
      <c r="X12" s="90">
        <v>1180719</v>
      </c>
      <c r="Y12" s="90">
        <v>1133078</v>
      </c>
      <c r="Z12" s="90">
        <v>270172</v>
      </c>
    </row>
    <row r="13" spans="1:26" x14ac:dyDescent="0.2">
      <c r="A13" s="9" t="s">
        <v>79</v>
      </c>
      <c r="B13" s="91">
        <v>-943014</v>
      </c>
      <c r="C13" s="91">
        <v>-943014</v>
      </c>
      <c r="D13" s="91">
        <v>-896939</v>
      </c>
      <c r="E13" s="91">
        <v>-1147497</v>
      </c>
      <c r="F13" s="91">
        <v>-204483</v>
      </c>
      <c r="G13" s="91">
        <v>-1147497</v>
      </c>
      <c r="H13" s="91">
        <v>-204483</v>
      </c>
      <c r="I13" s="91">
        <v>-1093958</v>
      </c>
      <c r="J13" s="91">
        <v>-197019</v>
      </c>
      <c r="K13" s="91">
        <v>-1908517</v>
      </c>
      <c r="L13" s="91">
        <v>-760015</v>
      </c>
      <c r="M13" s="91">
        <v>-1845256</v>
      </c>
      <c r="N13" s="91">
        <v>-750292</v>
      </c>
      <c r="O13" s="91">
        <v>-2522427</v>
      </c>
      <c r="P13" s="91">
        <v>-497224</v>
      </c>
      <c r="Q13" s="91">
        <v>-828619</v>
      </c>
      <c r="R13" s="91">
        <v>-277797</v>
      </c>
      <c r="S13" s="91">
        <v>-859987</v>
      </c>
      <c r="T13" s="91">
        <v>-593704</v>
      </c>
      <c r="U13" s="91">
        <v>-989064</v>
      </c>
      <c r="V13" s="91">
        <v>-423225</v>
      </c>
      <c r="W13" s="91">
        <v>510350</v>
      </c>
      <c r="X13" s="91">
        <v>-635099</v>
      </c>
      <c r="Y13" s="91">
        <v>-357676</v>
      </c>
      <c r="Z13" s="91">
        <v>-840074</v>
      </c>
    </row>
    <row r="14" spans="1:26" s="3" customFormat="1" x14ac:dyDescent="0.2">
      <c r="A14" s="38" t="s">
        <v>80</v>
      </c>
      <c r="B14" s="91">
        <v>243154</v>
      </c>
      <c r="C14" s="91">
        <v>243154</v>
      </c>
      <c r="D14" s="91">
        <v>243154</v>
      </c>
      <c r="E14" s="91">
        <v>383883</v>
      </c>
      <c r="F14" s="91">
        <v>140729</v>
      </c>
      <c r="G14" s="91">
        <v>383883</v>
      </c>
      <c r="H14" s="91">
        <v>140729</v>
      </c>
      <c r="I14" s="91">
        <v>383883</v>
      </c>
      <c r="J14" s="91">
        <v>140729</v>
      </c>
      <c r="K14" s="91">
        <v>522995</v>
      </c>
      <c r="L14" s="91">
        <v>140423</v>
      </c>
      <c r="M14" s="91">
        <v>522995</v>
      </c>
      <c r="N14" s="91">
        <v>140423</v>
      </c>
      <c r="O14" s="91">
        <v>643590</v>
      </c>
      <c r="P14" s="91">
        <v>116519</v>
      </c>
      <c r="Q14" s="91">
        <v>88710</v>
      </c>
      <c r="R14" s="91">
        <v>80841</v>
      </c>
      <c r="S14" s="91">
        <v>9004</v>
      </c>
      <c r="T14" s="91">
        <v>42896</v>
      </c>
      <c r="U14" s="91">
        <v>47878</v>
      </c>
      <c r="V14" s="91">
        <v>335885</v>
      </c>
      <c r="W14" s="91">
        <v>883855</v>
      </c>
      <c r="X14" s="91">
        <v>111314</v>
      </c>
      <c r="Y14" s="91">
        <v>85467</v>
      </c>
      <c r="Z14" s="91">
        <v>114213</v>
      </c>
    </row>
    <row r="15" spans="1:26" x14ac:dyDescent="0.2">
      <c r="A15" s="38" t="s">
        <v>81</v>
      </c>
      <c r="B15" s="91">
        <v>-1186168</v>
      </c>
      <c r="C15" s="91">
        <v>-1186168</v>
      </c>
      <c r="D15" s="91">
        <v>-1140093</v>
      </c>
      <c r="E15" s="91">
        <v>-1531380</v>
      </c>
      <c r="F15" s="91">
        <v>-345212</v>
      </c>
      <c r="G15" s="91">
        <v>-1531380</v>
      </c>
      <c r="H15" s="91">
        <v>-345212</v>
      </c>
      <c r="I15" s="91">
        <v>-1477841</v>
      </c>
      <c r="J15" s="91">
        <v>-337748</v>
      </c>
      <c r="K15" s="91">
        <v>-2431512</v>
      </c>
      <c r="L15" s="91">
        <v>-900438</v>
      </c>
      <c r="M15" s="91">
        <v>-2368251</v>
      </c>
      <c r="N15" s="91">
        <v>-890715</v>
      </c>
      <c r="O15" s="91">
        <v>-3166017</v>
      </c>
      <c r="P15" s="91">
        <v>-613743</v>
      </c>
      <c r="Q15" s="91">
        <v>-917329</v>
      </c>
      <c r="R15" s="91">
        <v>-358638</v>
      </c>
      <c r="S15" s="91">
        <v>-868991</v>
      </c>
      <c r="T15" s="91">
        <v>-636600</v>
      </c>
      <c r="U15" s="91">
        <v>-1036942</v>
      </c>
      <c r="V15" s="91">
        <v>-759110</v>
      </c>
      <c r="W15" s="91">
        <v>-373505</v>
      </c>
      <c r="X15" s="91">
        <v>-746413</v>
      </c>
      <c r="Y15" s="91">
        <v>-443143</v>
      </c>
      <c r="Z15" s="91">
        <v>-954287</v>
      </c>
    </row>
    <row r="16" spans="1:26" s="3" customFormat="1" x14ac:dyDescent="0.2">
      <c r="A16" s="39" t="s">
        <v>82</v>
      </c>
      <c r="B16" s="91">
        <v>-318240</v>
      </c>
      <c r="C16" s="91">
        <v>-318240</v>
      </c>
      <c r="D16" s="91">
        <v>-318240</v>
      </c>
      <c r="E16" s="91">
        <v>169435</v>
      </c>
      <c r="F16" s="91">
        <v>487675</v>
      </c>
      <c r="G16" s="91">
        <v>169435</v>
      </c>
      <c r="H16" s="91">
        <v>487675</v>
      </c>
      <c r="I16" s="91">
        <v>169435</v>
      </c>
      <c r="J16" s="91">
        <v>487675</v>
      </c>
      <c r="K16" s="91">
        <v>102278</v>
      </c>
      <c r="L16" s="91">
        <v>-67202</v>
      </c>
      <c r="M16" s="91">
        <v>102278</v>
      </c>
      <c r="N16" s="91">
        <v>-67202</v>
      </c>
      <c r="O16" s="91">
        <v>116948</v>
      </c>
      <c r="P16" s="91">
        <v>172744</v>
      </c>
      <c r="Q16" s="91">
        <v>-233939</v>
      </c>
      <c r="R16" s="91">
        <v>269925</v>
      </c>
      <c r="S16" s="91">
        <v>-225180</v>
      </c>
      <c r="T16" s="91">
        <v>-113344</v>
      </c>
      <c r="U16" s="91">
        <v>-548435</v>
      </c>
      <c r="V16" s="91">
        <v>-87663</v>
      </c>
      <c r="W16" s="91">
        <v>215523</v>
      </c>
      <c r="X16" s="91">
        <v>-113564</v>
      </c>
      <c r="Y16" s="91">
        <v>198207</v>
      </c>
      <c r="Z16" s="91">
        <v>-282224</v>
      </c>
    </row>
    <row r="17" spans="1:267" x14ac:dyDescent="0.2">
      <c r="A17" s="39" t="s">
        <v>81</v>
      </c>
      <c r="B17" s="91">
        <v>-867928</v>
      </c>
      <c r="C17" s="91">
        <v>-867928</v>
      </c>
      <c r="D17" s="91">
        <v>-821853</v>
      </c>
      <c r="E17" s="91">
        <v>-1700815</v>
      </c>
      <c r="F17" s="91">
        <v>-832887</v>
      </c>
      <c r="G17" s="91">
        <v>-1700815</v>
      </c>
      <c r="H17" s="91">
        <v>-832887</v>
      </c>
      <c r="I17" s="91">
        <v>-1647276</v>
      </c>
      <c r="J17" s="91">
        <v>-825423</v>
      </c>
      <c r="K17" s="91">
        <v>-2533790</v>
      </c>
      <c r="L17" s="91">
        <v>-833236</v>
      </c>
      <c r="M17" s="91">
        <v>-2470529</v>
      </c>
      <c r="N17" s="91">
        <v>-823513</v>
      </c>
      <c r="O17" s="91">
        <v>-3282965</v>
      </c>
      <c r="P17" s="91">
        <v>-786487</v>
      </c>
      <c r="Q17" s="91">
        <v>-683390</v>
      </c>
      <c r="R17" s="91">
        <v>-628563</v>
      </c>
      <c r="S17" s="91">
        <v>-643811</v>
      </c>
      <c r="T17" s="91">
        <v>-523256</v>
      </c>
      <c r="U17" s="91">
        <v>-488507</v>
      </c>
      <c r="V17" s="91">
        <v>-671447</v>
      </c>
      <c r="W17" s="91">
        <v>-589028</v>
      </c>
      <c r="X17" s="91">
        <v>-632849</v>
      </c>
      <c r="Y17" s="91">
        <v>-641350</v>
      </c>
      <c r="Z17" s="91">
        <v>-672063</v>
      </c>
    </row>
    <row r="18" spans="1:267" x14ac:dyDescent="0.2">
      <c r="A18" s="34" t="s">
        <v>83</v>
      </c>
      <c r="B18" s="90">
        <v>-709082</v>
      </c>
      <c r="C18" s="90">
        <v>-709082</v>
      </c>
      <c r="D18" s="90">
        <v>-663007</v>
      </c>
      <c r="E18" s="90">
        <v>-642292</v>
      </c>
      <c r="F18" s="90">
        <v>66790</v>
      </c>
      <c r="G18" s="90">
        <v>-642292</v>
      </c>
      <c r="H18" s="90">
        <v>66790</v>
      </c>
      <c r="I18" s="90">
        <v>-588753</v>
      </c>
      <c r="J18" s="90">
        <v>74254</v>
      </c>
      <c r="K18" s="90">
        <v>-589183</v>
      </c>
      <c r="L18" s="90">
        <v>53307</v>
      </c>
      <c r="M18" s="90">
        <v>-525922</v>
      </c>
      <c r="N18" s="90">
        <v>63029</v>
      </c>
      <c r="O18" s="90">
        <v>-576951</v>
      </c>
      <c r="P18" s="90">
        <v>254563</v>
      </c>
      <c r="Q18" s="90">
        <v>-495228</v>
      </c>
      <c r="R18" s="90">
        <v>384398</v>
      </c>
      <c r="S18" s="90">
        <v>376605</v>
      </c>
      <c r="T18" s="90">
        <v>2045206</v>
      </c>
      <c r="U18" s="90">
        <v>554265</v>
      </c>
      <c r="V18" s="90">
        <v>990124</v>
      </c>
      <c r="W18" s="90">
        <v>1861322</v>
      </c>
      <c r="X18" s="90">
        <v>545620</v>
      </c>
      <c r="Y18" s="90">
        <v>775402</v>
      </c>
      <c r="Z18" s="90">
        <v>-569902</v>
      </c>
    </row>
    <row r="19" spans="1:267" x14ac:dyDescent="0.2">
      <c r="A19" s="38" t="s">
        <v>84</v>
      </c>
      <c r="B19" s="91">
        <v>-122210</v>
      </c>
      <c r="C19" s="91">
        <v>-122210</v>
      </c>
      <c r="D19" s="91">
        <v>-113690</v>
      </c>
      <c r="E19" s="91">
        <v>-231715</v>
      </c>
      <c r="F19" s="91">
        <v>-109505</v>
      </c>
      <c r="G19" s="91">
        <v>-231715</v>
      </c>
      <c r="H19" s="91">
        <v>-109505</v>
      </c>
      <c r="I19" s="91">
        <v>-141821</v>
      </c>
      <c r="J19" s="91">
        <v>-28131</v>
      </c>
      <c r="K19" s="91">
        <v>-384682</v>
      </c>
      <c r="L19" s="91">
        <v>-152967</v>
      </c>
      <c r="M19" s="91">
        <v>-264617</v>
      </c>
      <c r="N19" s="91">
        <v>-122796</v>
      </c>
      <c r="O19" s="91">
        <v>-266546</v>
      </c>
      <c r="P19" s="91">
        <v>-136948</v>
      </c>
      <c r="Q19" s="91">
        <v>-144728</v>
      </c>
      <c r="R19" s="91">
        <v>-128214</v>
      </c>
      <c r="S19" s="91">
        <v>781</v>
      </c>
      <c r="T19" s="91">
        <v>-558711</v>
      </c>
      <c r="U19" s="91">
        <v>635422</v>
      </c>
      <c r="V19" s="91">
        <v>-237960</v>
      </c>
      <c r="W19" s="91">
        <v>-89085</v>
      </c>
      <c r="X19" s="91">
        <v>-458857</v>
      </c>
      <c r="Y19" s="91">
        <v>1119060</v>
      </c>
      <c r="Z19" s="91">
        <v>-278777</v>
      </c>
    </row>
    <row r="20" spans="1:267" x14ac:dyDescent="0.2">
      <c r="A20" s="38" t="s">
        <v>85</v>
      </c>
      <c r="B20" s="91">
        <v>-831292</v>
      </c>
      <c r="C20" s="91">
        <v>-831292</v>
      </c>
      <c r="D20" s="91">
        <v>-776697</v>
      </c>
      <c r="E20" s="91">
        <v>-874007</v>
      </c>
      <c r="F20" s="91">
        <v>-42715</v>
      </c>
      <c r="G20" s="91">
        <v>-874007</v>
      </c>
      <c r="H20" s="91">
        <v>-42715</v>
      </c>
      <c r="I20" s="91">
        <v>-730574</v>
      </c>
      <c r="J20" s="91">
        <v>46123</v>
      </c>
      <c r="K20" s="91">
        <v>-973865</v>
      </c>
      <c r="L20" s="91">
        <v>-99660</v>
      </c>
      <c r="M20" s="91">
        <v>-790539</v>
      </c>
      <c r="N20" s="91">
        <v>-59767</v>
      </c>
      <c r="O20" s="91">
        <v>-843497</v>
      </c>
      <c r="P20" s="91">
        <v>117615</v>
      </c>
      <c r="Q20" s="91">
        <v>-639956</v>
      </c>
      <c r="R20" s="91">
        <v>256184</v>
      </c>
      <c r="S20" s="91">
        <v>377386</v>
      </c>
      <c r="T20" s="91">
        <v>1486495</v>
      </c>
      <c r="U20" s="91">
        <v>1189687</v>
      </c>
      <c r="V20" s="91">
        <v>752164</v>
      </c>
      <c r="W20" s="91">
        <v>1772237</v>
      </c>
      <c r="X20" s="91">
        <v>86763</v>
      </c>
      <c r="Y20" s="91">
        <v>1894462</v>
      </c>
      <c r="Z20" s="91">
        <v>-21977</v>
      </c>
    </row>
    <row r="21" spans="1:267" x14ac:dyDescent="0.2">
      <c r="A21" s="38" t="s">
        <v>86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-6786</v>
      </c>
      <c r="L21" s="91">
        <v>-6984</v>
      </c>
      <c r="M21" s="91">
        <v>-6786</v>
      </c>
      <c r="N21" s="91">
        <v>-6984</v>
      </c>
      <c r="O21" s="91">
        <v>-9561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/>
    </row>
    <row r="22" spans="1:267" x14ac:dyDescent="0.2">
      <c r="A22" s="34" t="s">
        <v>87</v>
      </c>
      <c r="B22" s="90">
        <v>-831292</v>
      </c>
      <c r="C22" s="90">
        <v>-831292</v>
      </c>
      <c r="D22" s="90">
        <v>-776697</v>
      </c>
      <c r="E22" s="90">
        <v>-874007</v>
      </c>
      <c r="F22" s="90">
        <v>-42715</v>
      </c>
      <c r="G22" s="90">
        <v>-874007</v>
      </c>
      <c r="H22" s="90">
        <v>-42715</v>
      </c>
      <c r="I22" s="90">
        <v>-730574</v>
      </c>
      <c r="J22" s="90">
        <v>46123</v>
      </c>
      <c r="K22" s="90">
        <v>-980651</v>
      </c>
      <c r="L22" s="90">
        <v>-106644</v>
      </c>
      <c r="M22" s="90">
        <v>-797325</v>
      </c>
      <c r="N22" s="90">
        <v>-66751</v>
      </c>
      <c r="O22" s="90">
        <v>-853058</v>
      </c>
      <c r="P22" s="90">
        <v>117615</v>
      </c>
      <c r="Q22" s="90">
        <v>-639956</v>
      </c>
      <c r="R22" s="90">
        <v>256184</v>
      </c>
      <c r="S22" s="90">
        <v>377386</v>
      </c>
      <c r="T22" s="90">
        <v>1486495</v>
      </c>
      <c r="U22" s="90">
        <v>1189687</v>
      </c>
      <c r="V22" s="90">
        <v>752164</v>
      </c>
      <c r="W22" s="90">
        <v>1772237</v>
      </c>
      <c r="X22" s="90">
        <v>86763</v>
      </c>
      <c r="Y22" s="90">
        <f>Y18+Y19</f>
        <v>1894462</v>
      </c>
      <c r="Z22" s="90">
        <v>-870656</v>
      </c>
    </row>
    <row r="23" spans="1:267" x14ac:dyDescent="0.2">
      <c r="A23" s="9" t="s">
        <v>88</v>
      </c>
      <c r="B23" s="91">
        <v>-836690</v>
      </c>
      <c r="C23" s="91">
        <v>-836690</v>
      </c>
      <c r="D23" s="91">
        <v>-785191</v>
      </c>
      <c r="E23" s="91">
        <v>-893927</v>
      </c>
      <c r="F23" s="91">
        <v>-57237</v>
      </c>
      <c r="G23" s="91">
        <v>-893927</v>
      </c>
      <c r="H23" s="91">
        <v>-57237</v>
      </c>
      <c r="I23" s="91">
        <v>-754338</v>
      </c>
      <c r="J23" s="91">
        <v>30853</v>
      </c>
      <c r="K23" s="91">
        <v>-1031122</v>
      </c>
      <c r="L23" s="91">
        <v>-137195</v>
      </c>
      <c r="M23" s="91">
        <v>-852583</v>
      </c>
      <c r="N23" s="91">
        <v>-98245</v>
      </c>
      <c r="O23" s="91">
        <v>-934747</v>
      </c>
      <c r="P23" s="91">
        <v>85630</v>
      </c>
      <c r="Q23" s="91">
        <v>-659394</v>
      </c>
      <c r="R23" s="91">
        <v>226466</v>
      </c>
      <c r="S23" s="91">
        <v>357570</v>
      </c>
      <c r="T23" s="91">
        <v>1471863</v>
      </c>
      <c r="U23" s="91">
        <v>1160450</v>
      </c>
      <c r="V23" s="91">
        <v>721535</v>
      </c>
      <c r="W23" s="91">
        <v>1720288</v>
      </c>
      <c r="X23" s="91">
        <v>-7572</v>
      </c>
      <c r="Y23" s="91">
        <v>1745083</v>
      </c>
      <c r="Z23" s="91">
        <v>-992958</v>
      </c>
    </row>
    <row r="24" spans="1:267" x14ac:dyDescent="0.2">
      <c r="A24" s="9" t="s">
        <v>89</v>
      </c>
      <c r="B24" s="91">
        <v>5398</v>
      </c>
      <c r="C24" s="91">
        <v>5398</v>
      </c>
      <c r="D24" s="91">
        <v>8494</v>
      </c>
      <c r="E24" s="91">
        <v>19920</v>
      </c>
      <c r="F24" s="91">
        <v>14522</v>
      </c>
      <c r="G24" s="91">
        <v>19920</v>
      </c>
      <c r="H24" s="91">
        <v>14522</v>
      </c>
      <c r="I24" s="91">
        <v>23764</v>
      </c>
      <c r="J24" s="91">
        <v>15270</v>
      </c>
      <c r="K24" s="91">
        <v>50471</v>
      </c>
      <c r="L24" s="91">
        <v>30551</v>
      </c>
      <c r="M24" s="91">
        <v>55258</v>
      </c>
      <c r="N24" s="91">
        <v>31494</v>
      </c>
      <c r="O24" s="91">
        <v>81689</v>
      </c>
      <c r="P24" s="91">
        <v>31985</v>
      </c>
      <c r="Q24" s="91">
        <v>19438</v>
      </c>
      <c r="R24" s="91">
        <v>29718</v>
      </c>
      <c r="S24" s="91">
        <v>19816</v>
      </c>
      <c r="T24" s="91">
        <v>14632</v>
      </c>
      <c r="U24" s="91">
        <v>29237</v>
      </c>
      <c r="V24" s="91">
        <v>30629</v>
      </c>
      <c r="W24" s="91">
        <v>51949</v>
      </c>
      <c r="X24" s="91">
        <v>94335</v>
      </c>
      <c r="Y24" s="91">
        <v>149379</v>
      </c>
      <c r="Z24" s="91">
        <v>122302</v>
      </c>
    </row>
    <row r="25" spans="1:267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7" s="6" customFormat="1" x14ac:dyDescent="0.2">
      <c r="A26" s="9" t="s">
        <v>90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67" x14ac:dyDescent="0.2">
      <c r="A27" s="9" t="s">
        <v>91</v>
      </c>
      <c r="B27" s="92">
        <v>-0.61651</v>
      </c>
      <c r="C27" s="92">
        <v>-0.61651</v>
      </c>
      <c r="D27" s="92">
        <v>-0.57857000000000003</v>
      </c>
      <c r="E27" s="92">
        <v>-0.65869</v>
      </c>
      <c r="F27" s="92">
        <v>-4.2169999999999999E-2</v>
      </c>
      <c r="G27" s="92">
        <v>-0.65869</v>
      </c>
      <c r="H27" s="92">
        <v>-4.2169999999999999E-2</v>
      </c>
      <c r="I27" s="92">
        <v>-0.55583000000000005</v>
      </c>
      <c r="J27" s="92">
        <v>2.273E-2</v>
      </c>
      <c r="K27" s="92">
        <v>-0.75478000000000001</v>
      </c>
      <c r="L27" s="92">
        <v>-9.5949999999999994E-2</v>
      </c>
      <c r="M27" s="92">
        <v>-0.62822</v>
      </c>
      <c r="N27" s="92">
        <v>-7.2400000000000006E-2</v>
      </c>
      <c r="O27" s="92">
        <v>-0.68876000000000004</v>
      </c>
      <c r="P27" s="92">
        <v>6.3100000000000003E-2</v>
      </c>
      <c r="Q27" s="92">
        <v>-0.48587000000000002</v>
      </c>
      <c r="R27" s="92">
        <v>0.16686999999999999</v>
      </c>
      <c r="S27" s="92">
        <v>0.26348000000000005</v>
      </c>
      <c r="T27" s="92">
        <v>1.0845400000000001</v>
      </c>
      <c r="U27" s="92">
        <v>0.85507</v>
      </c>
      <c r="V27" s="92">
        <v>0.52810000000000001</v>
      </c>
      <c r="W27" s="92">
        <v>1.24024</v>
      </c>
      <c r="X27" s="92">
        <v>-5.5100000000000001E-3</v>
      </c>
      <c r="Y27" s="92">
        <v>1.2644500000000001</v>
      </c>
      <c r="Z27" s="92">
        <v>-0.71948000000000001</v>
      </c>
    </row>
    <row r="28" spans="1:267" x14ac:dyDescent="0.2">
      <c r="A28" s="9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0"/>
      <c r="Q28" s="10"/>
      <c r="R28" s="10"/>
      <c r="S28" s="10"/>
      <c r="T28" s="10"/>
      <c r="U28" s="10"/>
      <c r="V28" s="10"/>
      <c r="W28" s="10"/>
      <c r="X28" s="10"/>
    </row>
    <row r="29" spans="1:267" s="7" customFormat="1" x14ac:dyDescent="0.2">
      <c r="A29" s="2"/>
    </row>
    <row r="32" spans="1:267" s="8" customFormat="1" x14ac:dyDescent="0.25">
      <c r="A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</row>
    <row r="33" spans="1:267" s="8" customFormat="1" x14ac:dyDescent="0.25">
      <c r="A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</row>
    <row r="34" spans="1:267" s="8" customFormat="1" x14ac:dyDescent="0.25">
      <c r="A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</row>
    <row r="35" spans="1:267" s="8" customFormat="1" x14ac:dyDescent="0.25">
      <c r="A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</row>
    <row r="36" spans="1:267" s="8" customFormat="1" x14ac:dyDescent="0.25">
      <c r="A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</row>
    <row r="41" spans="1:267" s="8" customFormat="1" x14ac:dyDescent="0.25">
      <c r="A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X99"/>
  <sheetViews>
    <sheetView tabSelected="1" zoomScale="85" zoomScaleNormal="85" workbookViewId="0">
      <pane xSplit="1" ySplit="2" topLeftCell="Q40" activePane="bottomRight" state="frozen"/>
      <selection activeCell="H33" sqref="H33"/>
      <selection pane="topRight" activeCell="H33" sqref="H33"/>
      <selection pane="bottomLeft" activeCell="H33" sqref="H33"/>
      <selection pane="bottomRight" activeCell="U75" sqref="U75"/>
    </sheetView>
  </sheetViews>
  <sheetFormatPr defaultRowHeight="12.75" x14ac:dyDescent="0.25"/>
  <cols>
    <col min="1" max="1" width="62.85546875" style="1" bestFit="1" customWidth="1"/>
    <col min="2" max="7" width="15.140625" style="1" customWidth="1"/>
    <col min="8" max="19" width="15.140625" style="8" customWidth="1"/>
    <col min="20" max="20" width="14.85546875" style="1" customWidth="1"/>
    <col min="21" max="21" width="15.85546875" style="1" customWidth="1"/>
    <col min="22" max="23" width="17.140625" style="1" bestFit="1" customWidth="1"/>
    <col min="24" max="240" width="9.140625" style="1"/>
    <col min="241" max="241" width="11.5703125" style="1" customWidth="1"/>
    <col min="242" max="242" width="62.85546875" style="1" bestFit="1" customWidth="1"/>
    <col min="243" max="258" width="15.140625" style="1" customWidth="1"/>
    <col min="259" max="496" width="9.140625" style="1"/>
    <col min="497" max="497" width="11.5703125" style="1" customWidth="1"/>
    <col min="498" max="498" width="62.85546875" style="1" bestFit="1" customWidth="1"/>
    <col min="499" max="514" width="15.140625" style="1" customWidth="1"/>
    <col min="515" max="752" width="9.140625" style="1"/>
    <col min="753" max="753" width="11.5703125" style="1" customWidth="1"/>
    <col min="754" max="754" width="62.85546875" style="1" bestFit="1" customWidth="1"/>
    <col min="755" max="770" width="15.140625" style="1" customWidth="1"/>
    <col min="771" max="1008" width="9.140625" style="1"/>
    <col min="1009" max="1009" width="11.5703125" style="1" customWidth="1"/>
    <col min="1010" max="1010" width="62.85546875" style="1" bestFit="1" customWidth="1"/>
    <col min="1011" max="1026" width="15.140625" style="1" customWidth="1"/>
    <col min="1027" max="1264" width="9.140625" style="1"/>
    <col min="1265" max="1265" width="11.5703125" style="1" customWidth="1"/>
    <col min="1266" max="1266" width="62.85546875" style="1" bestFit="1" customWidth="1"/>
    <col min="1267" max="1282" width="15.140625" style="1" customWidth="1"/>
    <col min="1283" max="1520" width="9.140625" style="1"/>
    <col min="1521" max="1521" width="11.5703125" style="1" customWidth="1"/>
    <col min="1522" max="1522" width="62.85546875" style="1" bestFit="1" customWidth="1"/>
    <col min="1523" max="1538" width="15.140625" style="1" customWidth="1"/>
    <col min="1539" max="1776" width="9.140625" style="1"/>
    <col min="1777" max="1777" width="11.5703125" style="1" customWidth="1"/>
    <col min="1778" max="1778" width="62.85546875" style="1" bestFit="1" customWidth="1"/>
    <col min="1779" max="1794" width="15.140625" style="1" customWidth="1"/>
    <col min="1795" max="2032" width="9.140625" style="1"/>
    <col min="2033" max="2033" width="11.5703125" style="1" customWidth="1"/>
    <col min="2034" max="2034" width="62.85546875" style="1" bestFit="1" customWidth="1"/>
    <col min="2035" max="2050" width="15.140625" style="1" customWidth="1"/>
    <col min="2051" max="2288" width="9.140625" style="1"/>
    <col min="2289" max="2289" width="11.5703125" style="1" customWidth="1"/>
    <col min="2290" max="2290" width="62.85546875" style="1" bestFit="1" customWidth="1"/>
    <col min="2291" max="2306" width="15.140625" style="1" customWidth="1"/>
    <col min="2307" max="2544" width="9.140625" style="1"/>
    <col min="2545" max="2545" width="11.5703125" style="1" customWidth="1"/>
    <col min="2546" max="2546" width="62.85546875" style="1" bestFit="1" customWidth="1"/>
    <col min="2547" max="2562" width="15.140625" style="1" customWidth="1"/>
    <col min="2563" max="2800" width="9.140625" style="1"/>
    <col min="2801" max="2801" width="11.5703125" style="1" customWidth="1"/>
    <col min="2802" max="2802" width="62.85546875" style="1" bestFit="1" customWidth="1"/>
    <col min="2803" max="2818" width="15.140625" style="1" customWidth="1"/>
    <col min="2819" max="3056" width="9.140625" style="1"/>
    <col min="3057" max="3057" width="11.5703125" style="1" customWidth="1"/>
    <col min="3058" max="3058" width="62.85546875" style="1" bestFit="1" customWidth="1"/>
    <col min="3059" max="3074" width="15.140625" style="1" customWidth="1"/>
    <col min="3075" max="3312" width="9.140625" style="1"/>
    <col min="3313" max="3313" width="11.5703125" style="1" customWidth="1"/>
    <col min="3314" max="3314" width="62.85546875" style="1" bestFit="1" customWidth="1"/>
    <col min="3315" max="3330" width="15.140625" style="1" customWidth="1"/>
    <col min="3331" max="3568" width="9.140625" style="1"/>
    <col min="3569" max="3569" width="11.5703125" style="1" customWidth="1"/>
    <col min="3570" max="3570" width="62.85546875" style="1" bestFit="1" customWidth="1"/>
    <col min="3571" max="3586" width="15.140625" style="1" customWidth="1"/>
    <col min="3587" max="3824" width="9.140625" style="1"/>
    <col min="3825" max="3825" width="11.5703125" style="1" customWidth="1"/>
    <col min="3826" max="3826" width="62.85546875" style="1" bestFit="1" customWidth="1"/>
    <col min="3827" max="3842" width="15.140625" style="1" customWidth="1"/>
    <col min="3843" max="4080" width="9.140625" style="1"/>
    <col min="4081" max="4081" width="11.5703125" style="1" customWidth="1"/>
    <col min="4082" max="4082" width="62.85546875" style="1" bestFit="1" customWidth="1"/>
    <col min="4083" max="4098" width="15.140625" style="1" customWidth="1"/>
    <col min="4099" max="4336" width="9.140625" style="1"/>
    <col min="4337" max="4337" width="11.5703125" style="1" customWidth="1"/>
    <col min="4338" max="4338" width="62.85546875" style="1" bestFit="1" customWidth="1"/>
    <col min="4339" max="4354" width="15.140625" style="1" customWidth="1"/>
    <col min="4355" max="4592" width="9.140625" style="1"/>
    <col min="4593" max="4593" width="11.5703125" style="1" customWidth="1"/>
    <col min="4594" max="4594" width="62.85546875" style="1" bestFit="1" customWidth="1"/>
    <col min="4595" max="4610" width="15.140625" style="1" customWidth="1"/>
    <col min="4611" max="4848" width="9.140625" style="1"/>
    <col min="4849" max="4849" width="11.5703125" style="1" customWidth="1"/>
    <col min="4850" max="4850" width="62.85546875" style="1" bestFit="1" customWidth="1"/>
    <col min="4851" max="4866" width="15.140625" style="1" customWidth="1"/>
    <col min="4867" max="5104" width="9.140625" style="1"/>
    <col min="5105" max="5105" width="11.5703125" style="1" customWidth="1"/>
    <col min="5106" max="5106" width="62.85546875" style="1" bestFit="1" customWidth="1"/>
    <col min="5107" max="5122" width="15.140625" style="1" customWidth="1"/>
    <col min="5123" max="5360" width="9.140625" style="1"/>
    <col min="5361" max="5361" width="11.5703125" style="1" customWidth="1"/>
    <col min="5362" max="5362" width="62.85546875" style="1" bestFit="1" customWidth="1"/>
    <col min="5363" max="5378" width="15.140625" style="1" customWidth="1"/>
    <col min="5379" max="5616" width="9.140625" style="1"/>
    <col min="5617" max="5617" width="11.5703125" style="1" customWidth="1"/>
    <col min="5618" max="5618" width="62.85546875" style="1" bestFit="1" customWidth="1"/>
    <col min="5619" max="5634" width="15.140625" style="1" customWidth="1"/>
    <col min="5635" max="5872" width="9.140625" style="1"/>
    <col min="5873" max="5873" width="11.5703125" style="1" customWidth="1"/>
    <col min="5874" max="5874" width="62.85546875" style="1" bestFit="1" customWidth="1"/>
    <col min="5875" max="5890" width="15.140625" style="1" customWidth="1"/>
    <col min="5891" max="6128" width="9.140625" style="1"/>
    <col min="6129" max="6129" width="11.5703125" style="1" customWidth="1"/>
    <col min="6130" max="6130" width="62.85546875" style="1" bestFit="1" customWidth="1"/>
    <col min="6131" max="6146" width="15.140625" style="1" customWidth="1"/>
    <col min="6147" max="6384" width="9.140625" style="1"/>
    <col min="6385" max="6385" width="11.5703125" style="1" customWidth="1"/>
    <col min="6386" max="6386" width="62.85546875" style="1" bestFit="1" customWidth="1"/>
    <col min="6387" max="6402" width="15.140625" style="1" customWidth="1"/>
    <col min="6403" max="6640" width="9.140625" style="1"/>
    <col min="6641" max="6641" width="11.5703125" style="1" customWidth="1"/>
    <col min="6642" max="6642" width="62.85546875" style="1" bestFit="1" customWidth="1"/>
    <col min="6643" max="6658" width="15.140625" style="1" customWidth="1"/>
    <col min="6659" max="6896" width="9.140625" style="1"/>
    <col min="6897" max="6897" width="11.5703125" style="1" customWidth="1"/>
    <col min="6898" max="6898" width="62.85546875" style="1" bestFit="1" customWidth="1"/>
    <col min="6899" max="6914" width="15.140625" style="1" customWidth="1"/>
    <col min="6915" max="7152" width="9.140625" style="1"/>
    <col min="7153" max="7153" width="11.5703125" style="1" customWidth="1"/>
    <col min="7154" max="7154" width="62.85546875" style="1" bestFit="1" customWidth="1"/>
    <col min="7155" max="7170" width="15.140625" style="1" customWidth="1"/>
    <col min="7171" max="7408" width="9.140625" style="1"/>
    <col min="7409" max="7409" width="11.5703125" style="1" customWidth="1"/>
    <col min="7410" max="7410" width="62.85546875" style="1" bestFit="1" customWidth="1"/>
    <col min="7411" max="7426" width="15.140625" style="1" customWidth="1"/>
    <col min="7427" max="7664" width="9.140625" style="1"/>
    <col min="7665" max="7665" width="11.5703125" style="1" customWidth="1"/>
    <col min="7666" max="7666" width="62.85546875" style="1" bestFit="1" customWidth="1"/>
    <col min="7667" max="7682" width="15.140625" style="1" customWidth="1"/>
    <col min="7683" max="7920" width="9.140625" style="1"/>
    <col min="7921" max="7921" width="11.5703125" style="1" customWidth="1"/>
    <col min="7922" max="7922" width="62.85546875" style="1" bestFit="1" customWidth="1"/>
    <col min="7923" max="7938" width="15.140625" style="1" customWidth="1"/>
    <col min="7939" max="8176" width="9.140625" style="1"/>
    <col min="8177" max="8177" width="11.5703125" style="1" customWidth="1"/>
    <col min="8178" max="8178" width="62.85546875" style="1" bestFit="1" customWidth="1"/>
    <col min="8179" max="8194" width="15.140625" style="1" customWidth="1"/>
    <col min="8195" max="8432" width="9.140625" style="1"/>
    <col min="8433" max="8433" width="11.5703125" style="1" customWidth="1"/>
    <col min="8434" max="8434" width="62.85546875" style="1" bestFit="1" customWidth="1"/>
    <col min="8435" max="8450" width="15.140625" style="1" customWidth="1"/>
    <col min="8451" max="8688" width="9.140625" style="1"/>
    <col min="8689" max="8689" width="11.5703125" style="1" customWidth="1"/>
    <col min="8690" max="8690" width="62.85546875" style="1" bestFit="1" customWidth="1"/>
    <col min="8691" max="8706" width="15.140625" style="1" customWidth="1"/>
    <col min="8707" max="8944" width="9.140625" style="1"/>
    <col min="8945" max="8945" width="11.5703125" style="1" customWidth="1"/>
    <col min="8946" max="8946" width="62.85546875" style="1" bestFit="1" customWidth="1"/>
    <col min="8947" max="8962" width="15.140625" style="1" customWidth="1"/>
    <col min="8963" max="9200" width="9.140625" style="1"/>
    <col min="9201" max="9201" width="11.5703125" style="1" customWidth="1"/>
    <col min="9202" max="9202" width="62.85546875" style="1" bestFit="1" customWidth="1"/>
    <col min="9203" max="9218" width="15.140625" style="1" customWidth="1"/>
    <col min="9219" max="9456" width="9.140625" style="1"/>
    <col min="9457" max="9457" width="11.5703125" style="1" customWidth="1"/>
    <col min="9458" max="9458" width="62.85546875" style="1" bestFit="1" customWidth="1"/>
    <col min="9459" max="9474" width="15.140625" style="1" customWidth="1"/>
    <col min="9475" max="9712" width="9.140625" style="1"/>
    <col min="9713" max="9713" width="11.5703125" style="1" customWidth="1"/>
    <col min="9714" max="9714" width="62.85546875" style="1" bestFit="1" customWidth="1"/>
    <col min="9715" max="9730" width="15.140625" style="1" customWidth="1"/>
    <col min="9731" max="9968" width="9.140625" style="1"/>
    <col min="9969" max="9969" width="11.5703125" style="1" customWidth="1"/>
    <col min="9970" max="9970" width="62.85546875" style="1" bestFit="1" customWidth="1"/>
    <col min="9971" max="9986" width="15.140625" style="1" customWidth="1"/>
    <col min="9987" max="10224" width="9.140625" style="1"/>
    <col min="10225" max="10225" width="11.5703125" style="1" customWidth="1"/>
    <col min="10226" max="10226" width="62.85546875" style="1" bestFit="1" customWidth="1"/>
    <col min="10227" max="10242" width="15.140625" style="1" customWidth="1"/>
    <col min="10243" max="10480" width="9.140625" style="1"/>
    <col min="10481" max="10481" width="11.5703125" style="1" customWidth="1"/>
    <col min="10482" max="10482" width="62.85546875" style="1" bestFit="1" customWidth="1"/>
    <col min="10483" max="10498" width="15.140625" style="1" customWidth="1"/>
    <col min="10499" max="10736" width="9.140625" style="1"/>
    <col min="10737" max="10737" width="11.5703125" style="1" customWidth="1"/>
    <col min="10738" max="10738" width="62.85546875" style="1" bestFit="1" customWidth="1"/>
    <col min="10739" max="10754" width="15.140625" style="1" customWidth="1"/>
    <col min="10755" max="10992" width="9.140625" style="1"/>
    <col min="10993" max="10993" width="11.5703125" style="1" customWidth="1"/>
    <col min="10994" max="10994" width="62.85546875" style="1" bestFit="1" customWidth="1"/>
    <col min="10995" max="11010" width="15.140625" style="1" customWidth="1"/>
    <col min="11011" max="11248" width="9.140625" style="1"/>
    <col min="11249" max="11249" width="11.5703125" style="1" customWidth="1"/>
    <col min="11250" max="11250" width="62.85546875" style="1" bestFit="1" customWidth="1"/>
    <col min="11251" max="11266" width="15.140625" style="1" customWidth="1"/>
    <col min="11267" max="11504" width="9.140625" style="1"/>
    <col min="11505" max="11505" width="11.5703125" style="1" customWidth="1"/>
    <col min="11506" max="11506" width="62.85546875" style="1" bestFit="1" customWidth="1"/>
    <col min="11507" max="11522" width="15.140625" style="1" customWidth="1"/>
    <col min="11523" max="11760" width="9.140625" style="1"/>
    <col min="11761" max="11761" width="11.5703125" style="1" customWidth="1"/>
    <col min="11762" max="11762" width="62.85546875" style="1" bestFit="1" customWidth="1"/>
    <col min="11763" max="11778" width="15.140625" style="1" customWidth="1"/>
    <col min="11779" max="12016" width="9.140625" style="1"/>
    <col min="12017" max="12017" width="11.5703125" style="1" customWidth="1"/>
    <col min="12018" max="12018" width="62.85546875" style="1" bestFit="1" customWidth="1"/>
    <col min="12019" max="12034" width="15.140625" style="1" customWidth="1"/>
    <col min="12035" max="12272" width="9.140625" style="1"/>
    <col min="12273" max="12273" width="11.5703125" style="1" customWidth="1"/>
    <col min="12274" max="12274" width="62.85546875" style="1" bestFit="1" customWidth="1"/>
    <col min="12275" max="12290" width="15.140625" style="1" customWidth="1"/>
    <col min="12291" max="12528" width="9.140625" style="1"/>
    <col min="12529" max="12529" width="11.5703125" style="1" customWidth="1"/>
    <col min="12530" max="12530" width="62.85546875" style="1" bestFit="1" customWidth="1"/>
    <col min="12531" max="12546" width="15.140625" style="1" customWidth="1"/>
    <col min="12547" max="12784" width="9.140625" style="1"/>
    <col min="12785" max="12785" width="11.5703125" style="1" customWidth="1"/>
    <col min="12786" max="12786" width="62.85546875" style="1" bestFit="1" customWidth="1"/>
    <col min="12787" max="12802" width="15.140625" style="1" customWidth="1"/>
    <col min="12803" max="13040" width="9.140625" style="1"/>
    <col min="13041" max="13041" width="11.5703125" style="1" customWidth="1"/>
    <col min="13042" max="13042" width="62.85546875" style="1" bestFit="1" customWidth="1"/>
    <col min="13043" max="13058" width="15.140625" style="1" customWidth="1"/>
    <col min="13059" max="13296" width="9.140625" style="1"/>
    <col min="13297" max="13297" width="11.5703125" style="1" customWidth="1"/>
    <col min="13298" max="13298" width="62.85546875" style="1" bestFit="1" customWidth="1"/>
    <col min="13299" max="13314" width="15.140625" style="1" customWidth="1"/>
    <col min="13315" max="13552" width="9.140625" style="1"/>
    <col min="13553" max="13553" width="11.5703125" style="1" customWidth="1"/>
    <col min="13554" max="13554" width="62.85546875" style="1" bestFit="1" customWidth="1"/>
    <col min="13555" max="13570" width="15.140625" style="1" customWidth="1"/>
    <col min="13571" max="13808" width="9.140625" style="1"/>
    <col min="13809" max="13809" width="11.5703125" style="1" customWidth="1"/>
    <col min="13810" max="13810" width="62.85546875" style="1" bestFit="1" customWidth="1"/>
    <col min="13811" max="13826" width="15.140625" style="1" customWidth="1"/>
    <col min="13827" max="14064" width="9.140625" style="1"/>
    <col min="14065" max="14065" width="11.5703125" style="1" customWidth="1"/>
    <col min="14066" max="14066" width="62.85546875" style="1" bestFit="1" customWidth="1"/>
    <col min="14067" max="14082" width="15.140625" style="1" customWidth="1"/>
    <col min="14083" max="14320" width="9.140625" style="1"/>
    <col min="14321" max="14321" width="11.5703125" style="1" customWidth="1"/>
    <col min="14322" max="14322" width="62.85546875" style="1" bestFit="1" customWidth="1"/>
    <col min="14323" max="14338" width="15.140625" style="1" customWidth="1"/>
    <col min="14339" max="14576" width="9.140625" style="1"/>
    <col min="14577" max="14577" width="11.5703125" style="1" customWidth="1"/>
    <col min="14578" max="14578" width="62.85546875" style="1" bestFit="1" customWidth="1"/>
    <col min="14579" max="14594" width="15.140625" style="1" customWidth="1"/>
    <col min="14595" max="14832" width="9.140625" style="1"/>
    <col min="14833" max="14833" width="11.5703125" style="1" customWidth="1"/>
    <col min="14834" max="14834" width="62.85546875" style="1" bestFit="1" customWidth="1"/>
    <col min="14835" max="14850" width="15.140625" style="1" customWidth="1"/>
    <col min="14851" max="15088" width="9.140625" style="1"/>
    <col min="15089" max="15089" width="11.5703125" style="1" customWidth="1"/>
    <col min="15090" max="15090" width="62.85546875" style="1" bestFit="1" customWidth="1"/>
    <col min="15091" max="15106" width="15.140625" style="1" customWidth="1"/>
    <col min="15107" max="15344" width="9.140625" style="1"/>
    <col min="15345" max="15345" width="11.5703125" style="1" customWidth="1"/>
    <col min="15346" max="15346" width="62.85546875" style="1" bestFit="1" customWidth="1"/>
    <col min="15347" max="15362" width="15.140625" style="1" customWidth="1"/>
    <col min="15363" max="15600" width="9.140625" style="1"/>
    <col min="15601" max="15601" width="11.5703125" style="1" customWidth="1"/>
    <col min="15602" max="15602" width="62.85546875" style="1" bestFit="1" customWidth="1"/>
    <col min="15603" max="15618" width="15.140625" style="1" customWidth="1"/>
    <col min="15619" max="15856" width="9.140625" style="1"/>
    <col min="15857" max="15857" width="11.5703125" style="1" customWidth="1"/>
    <col min="15858" max="15858" width="62.85546875" style="1" bestFit="1" customWidth="1"/>
    <col min="15859" max="15874" width="15.140625" style="1" customWidth="1"/>
    <col min="15875" max="16112" width="9.140625" style="1"/>
    <col min="16113" max="16113" width="11.5703125" style="1" customWidth="1"/>
    <col min="16114" max="16114" width="62.85546875" style="1" bestFit="1" customWidth="1"/>
    <col min="16115" max="16130" width="15.140625" style="1" customWidth="1"/>
    <col min="16131" max="16384" width="9.140625" style="1"/>
  </cols>
  <sheetData>
    <row r="2" spans="1:24" ht="51" x14ac:dyDescent="0.2">
      <c r="A2" s="36" t="s">
        <v>92</v>
      </c>
      <c r="B2" s="33" t="s">
        <v>102</v>
      </c>
      <c r="C2" s="33" t="s">
        <v>101</v>
      </c>
      <c r="D2" s="33" t="s">
        <v>100</v>
      </c>
      <c r="E2" s="33" t="s">
        <v>65</v>
      </c>
      <c r="F2" s="33" t="s">
        <v>63</v>
      </c>
      <c r="G2" s="33" t="s">
        <v>61</v>
      </c>
      <c r="H2" s="33" t="s">
        <v>59</v>
      </c>
      <c r="I2" s="33" t="s">
        <v>57</v>
      </c>
      <c r="J2" s="33" t="s">
        <v>55</v>
      </c>
      <c r="K2" s="33" t="s">
        <v>99</v>
      </c>
      <c r="L2" s="33" t="s">
        <v>98</v>
      </c>
      <c r="M2" s="33" t="s">
        <v>97</v>
      </c>
      <c r="N2" s="33" t="s">
        <v>96</v>
      </c>
      <c r="O2" s="33" t="s">
        <v>95</v>
      </c>
      <c r="P2" s="33" t="s">
        <v>94</v>
      </c>
      <c r="Q2" s="33" t="s">
        <v>93</v>
      </c>
      <c r="R2" s="33" t="s">
        <v>385</v>
      </c>
      <c r="S2" s="33" t="s">
        <v>373</v>
      </c>
      <c r="T2" s="33" t="s">
        <v>392</v>
      </c>
      <c r="U2" s="33" t="s">
        <v>403</v>
      </c>
      <c r="V2" s="119"/>
      <c r="W2" s="118"/>
    </row>
    <row r="3" spans="1:24" s="3" customFormat="1" ht="12" customHeight="1" x14ac:dyDescent="0.2">
      <c r="A3" s="14" t="s">
        <v>103</v>
      </c>
      <c r="B3" s="89">
        <v>-939450</v>
      </c>
      <c r="C3" s="89">
        <v>-939450</v>
      </c>
      <c r="D3" s="89">
        <v>-939450</v>
      </c>
      <c r="E3" s="89">
        <v>-730946</v>
      </c>
      <c r="F3" s="89">
        <v>-730946</v>
      </c>
      <c r="G3" s="89">
        <v>-730946</v>
      </c>
      <c r="H3" s="89">
        <v>-225880</v>
      </c>
      <c r="I3" s="89">
        <v>-225880</v>
      </c>
      <c r="J3" s="89">
        <v>275918</v>
      </c>
      <c r="K3" s="89">
        <v>-104517</v>
      </c>
      <c r="L3" s="89">
        <v>-491240</v>
      </c>
      <c r="M3" s="89">
        <v>94171</v>
      </c>
      <c r="N3" s="89">
        <v>571851</v>
      </c>
      <c r="O3" s="89">
        <v>459217</v>
      </c>
      <c r="P3" s="89">
        <v>797064</v>
      </c>
      <c r="Q3" s="89">
        <v>1598553</v>
      </c>
      <c r="R3" s="89">
        <v>2208105</v>
      </c>
      <c r="S3" s="89">
        <v>1185970</v>
      </c>
      <c r="T3" s="89">
        <v>1924557</v>
      </c>
      <c r="U3" s="89">
        <f>'[1]DFCconsolidado '!$F$5</f>
        <v>3760369</v>
      </c>
      <c r="V3" s="116"/>
      <c r="W3" s="116"/>
    </row>
    <row r="4" spans="1:24" ht="12" customHeight="1" x14ac:dyDescent="0.2">
      <c r="A4" s="37" t="s">
        <v>104</v>
      </c>
      <c r="B4" s="90">
        <v>-235161</v>
      </c>
      <c r="C4" s="90">
        <v>-235161</v>
      </c>
      <c r="D4" s="90">
        <v>-164143</v>
      </c>
      <c r="E4" s="90">
        <v>-205285</v>
      </c>
      <c r="F4" s="90">
        <v>-205285</v>
      </c>
      <c r="G4" s="90">
        <v>-118710</v>
      </c>
      <c r="H4" s="90">
        <v>980890</v>
      </c>
      <c r="I4" s="90">
        <v>1110102</v>
      </c>
      <c r="J4" s="90">
        <v>2291521</v>
      </c>
      <c r="K4" s="90">
        <v>929170</v>
      </c>
      <c r="L4" s="90">
        <v>1712893</v>
      </c>
      <c r="M4" s="90">
        <v>2420104</v>
      </c>
      <c r="N4" s="90">
        <v>3338379</v>
      </c>
      <c r="O4" s="90">
        <v>822335</v>
      </c>
      <c r="P4" s="131">
        <v>2124510</v>
      </c>
      <c r="Q4" s="90">
        <v>3752663</v>
      </c>
      <c r="R4" s="90">
        <v>3583993</v>
      </c>
      <c r="S4" s="90">
        <v>1018203</v>
      </c>
      <c r="T4" s="90">
        <v>2374041</v>
      </c>
      <c r="U4" s="90">
        <f>SUM(U5:U30)</f>
        <v>3239338</v>
      </c>
      <c r="V4" s="116"/>
      <c r="W4" s="116"/>
      <c r="X4" s="3"/>
    </row>
    <row r="5" spans="1:24" s="3" customFormat="1" ht="12" customHeight="1" x14ac:dyDescent="0.2">
      <c r="A5" s="10" t="s">
        <v>105</v>
      </c>
      <c r="B5" s="91">
        <v>-836690</v>
      </c>
      <c r="C5" s="91">
        <v>-836690</v>
      </c>
      <c r="D5" s="91">
        <v>-785191</v>
      </c>
      <c r="E5" s="91">
        <v>-893927</v>
      </c>
      <c r="F5" s="91">
        <v>-893927</v>
      </c>
      <c r="G5" s="91">
        <v>-754338</v>
      </c>
      <c r="H5" s="91">
        <v>-1031122</v>
      </c>
      <c r="I5" s="91">
        <v>-852583</v>
      </c>
      <c r="J5" s="91">
        <v>-934747</v>
      </c>
      <c r="K5" s="91">
        <v>85630</v>
      </c>
      <c r="L5" s="91">
        <v>-573764</v>
      </c>
      <c r="M5" s="91">
        <v>-347298</v>
      </c>
      <c r="N5" s="91">
        <v>10272</v>
      </c>
      <c r="O5" s="91">
        <v>1471863</v>
      </c>
      <c r="P5" s="91">
        <v>2632313</v>
      </c>
      <c r="Q5" s="91">
        <v>3353848</v>
      </c>
      <c r="R5" s="91">
        <v>5074136</v>
      </c>
      <c r="S5" s="91">
        <v>-7572</v>
      </c>
      <c r="T5" s="91">
        <v>1737511</v>
      </c>
      <c r="U5" s="91">
        <f>'[1]DFCconsolidado '!$F$6</f>
        <v>744553</v>
      </c>
      <c r="V5" s="116"/>
      <c r="W5" s="116"/>
    </row>
    <row r="6" spans="1:24" s="4" customFormat="1" ht="12" customHeight="1" x14ac:dyDescent="0.2">
      <c r="A6" s="10" t="s">
        <v>106</v>
      </c>
      <c r="B6" s="91">
        <v>5398</v>
      </c>
      <c r="C6" s="91">
        <v>5398</v>
      </c>
      <c r="D6" s="91">
        <v>8494</v>
      </c>
      <c r="E6" s="91">
        <v>19920</v>
      </c>
      <c r="F6" s="91">
        <v>19920</v>
      </c>
      <c r="G6" s="91">
        <v>23764</v>
      </c>
      <c r="H6" s="91">
        <v>50471</v>
      </c>
      <c r="I6" s="91">
        <v>55258</v>
      </c>
      <c r="J6" s="91">
        <v>81689</v>
      </c>
      <c r="K6" s="91">
        <v>31985</v>
      </c>
      <c r="L6" s="91">
        <v>51423</v>
      </c>
      <c r="M6" s="91">
        <v>81141</v>
      </c>
      <c r="N6" s="91">
        <v>100957</v>
      </c>
      <c r="O6" s="91">
        <v>14632</v>
      </c>
      <c r="P6" s="91">
        <v>43869</v>
      </c>
      <c r="Q6" s="91">
        <v>74498</v>
      </c>
      <c r="R6" s="91">
        <v>126447</v>
      </c>
      <c r="S6" s="91">
        <v>94335</v>
      </c>
      <c r="T6" s="91">
        <v>243714</v>
      </c>
      <c r="U6" s="91">
        <f>'[1]DFCconsolidado '!$F$7</f>
        <v>366016</v>
      </c>
      <c r="V6" s="116"/>
      <c r="W6" s="116"/>
      <c r="X6" s="3"/>
    </row>
    <row r="7" spans="1:24" ht="12" customHeight="1" x14ac:dyDescent="0.2">
      <c r="A7" s="10" t="s">
        <v>107</v>
      </c>
      <c r="B7" s="91">
        <v>747647</v>
      </c>
      <c r="C7" s="91">
        <v>747647</v>
      </c>
      <c r="D7" s="91">
        <v>747647</v>
      </c>
      <c r="E7" s="91">
        <v>1485733</v>
      </c>
      <c r="F7" s="91">
        <v>1485733</v>
      </c>
      <c r="G7" s="91">
        <v>1485733</v>
      </c>
      <c r="H7" s="91">
        <v>2230131</v>
      </c>
      <c r="I7" s="91">
        <v>2230131</v>
      </c>
      <c r="J7" s="91">
        <v>2944558</v>
      </c>
      <c r="K7" s="91">
        <v>686998</v>
      </c>
      <c r="L7" s="91">
        <v>1324092</v>
      </c>
      <c r="M7" s="91">
        <v>1899125</v>
      </c>
      <c r="N7" s="91">
        <v>2346598</v>
      </c>
      <c r="O7" s="91">
        <v>462685</v>
      </c>
      <c r="P7" s="91">
        <v>944337</v>
      </c>
      <c r="Q7" s="91">
        <v>1451934</v>
      </c>
      <c r="R7" s="91">
        <v>1938077</v>
      </c>
      <c r="S7" s="91">
        <v>465928</v>
      </c>
      <c r="T7" s="91">
        <v>957591</v>
      </c>
      <c r="U7" s="91">
        <f>'[1]DFCconsolidado '!$F$8</f>
        <v>1468587</v>
      </c>
      <c r="V7" s="116"/>
      <c r="W7" s="116"/>
      <c r="X7" s="3"/>
    </row>
    <row r="8" spans="1:24" ht="12" customHeight="1" x14ac:dyDescent="0.2">
      <c r="A8" s="10" t="s">
        <v>108</v>
      </c>
      <c r="B8" s="91">
        <v>-12913</v>
      </c>
      <c r="C8" s="91">
        <v>-12913</v>
      </c>
      <c r="D8" s="91">
        <v>-12913</v>
      </c>
      <c r="E8" s="91">
        <v>-26838</v>
      </c>
      <c r="F8" s="91">
        <v>-26838</v>
      </c>
      <c r="G8" s="91">
        <v>-26838</v>
      </c>
      <c r="H8" s="91">
        <v>-42379</v>
      </c>
      <c r="I8" s="91">
        <v>-42379</v>
      </c>
      <c r="J8" s="91">
        <v>-58731</v>
      </c>
      <c r="K8" s="91">
        <v>-16276</v>
      </c>
      <c r="L8" s="91">
        <v>-37123</v>
      </c>
      <c r="M8" s="91">
        <v>-50815</v>
      </c>
      <c r="N8" s="91">
        <v>-54777</v>
      </c>
      <c r="O8" s="91">
        <v>-11175</v>
      </c>
      <c r="P8" s="91">
        <v>-23126</v>
      </c>
      <c r="Q8" s="91">
        <v>-36699</v>
      </c>
      <c r="R8" s="91">
        <v>-50239</v>
      </c>
      <c r="S8" s="91">
        <v>-13946</v>
      </c>
      <c r="T8" s="91">
        <v>-29033</v>
      </c>
      <c r="U8" s="91">
        <f>'[1]DFCconsolidado '!$F$9</f>
        <v>-45219</v>
      </c>
      <c r="V8" s="116"/>
      <c r="W8" s="116"/>
      <c r="X8" s="3"/>
    </row>
    <row r="9" spans="1:24" ht="12" customHeight="1" x14ac:dyDescent="0.2">
      <c r="A9" s="10" t="s">
        <v>388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17413</v>
      </c>
      <c r="U9" s="91">
        <f>'[1]DFCconsolidado '!$F$10</f>
        <v>36430</v>
      </c>
      <c r="V9" s="120"/>
      <c r="W9" s="120"/>
      <c r="X9" s="122"/>
    </row>
    <row r="10" spans="1:24" ht="12" customHeight="1" x14ac:dyDescent="0.2">
      <c r="A10" s="10" t="s">
        <v>109</v>
      </c>
      <c r="B10" s="91">
        <v>321944</v>
      </c>
      <c r="C10" s="91">
        <v>321944</v>
      </c>
      <c r="D10" s="91">
        <v>321944</v>
      </c>
      <c r="E10" s="91">
        <v>637392</v>
      </c>
      <c r="F10" s="91">
        <v>637392</v>
      </c>
      <c r="G10" s="91">
        <v>637392</v>
      </c>
      <c r="H10" s="91">
        <v>956715</v>
      </c>
      <c r="I10" s="91">
        <v>956715</v>
      </c>
      <c r="J10" s="91">
        <v>1322497</v>
      </c>
      <c r="K10" s="91">
        <v>401276</v>
      </c>
      <c r="L10" s="91">
        <v>767676</v>
      </c>
      <c r="M10" s="91">
        <v>1123076</v>
      </c>
      <c r="N10" s="91">
        <v>1453335</v>
      </c>
      <c r="O10" s="91">
        <v>315872</v>
      </c>
      <c r="P10" s="91">
        <v>641437</v>
      </c>
      <c r="Q10" s="91">
        <v>962051</v>
      </c>
      <c r="R10" s="91">
        <v>1273021</v>
      </c>
      <c r="S10" s="91">
        <v>328070</v>
      </c>
      <c r="T10" s="91">
        <v>684492</v>
      </c>
      <c r="U10" s="91">
        <f>'[1]DFCconsolidado '!$F$11</f>
        <v>1065256</v>
      </c>
      <c r="V10" s="116"/>
      <c r="W10" s="116"/>
      <c r="X10" s="3"/>
    </row>
    <row r="11" spans="1:24" ht="12" customHeight="1" x14ac:dyDescent="0.2">
      <c r="A11" s="10" t="s">
        <v>110</v>
      </c>
      <c r="B11" s="91">
        <v>-44979</v>
      </c>
      <c r="C11" s="91">
        <v>-44979</v>
      </c>
      <c r="D11" s="91">
        <v>-44979</v>
      </c>
      <c r="E11" s="91">
        <v>-63407</v>
      </c>
      <c r="F11" s="91">
        <v>-63407</v>
      </c>
      <c r="G11" s="91">
        <v>-63407</v>
      </c>
      <c r="H11" s="91">
        <v>-88473</v>
      </c>
      <c r="I11" s="91">
        <v>-88473</v>
      </c>
      <c r="J11" s="91">
        <v>-64918</v>
      </c>
      <c r="K11" s="91">
        <v>-21105</v>
      </c>
      <c r="L11" s="91">
        <v>-60498</v>
      </c>
      <c r="M11" s="91">
        <v>-98500</v>
      </c>
      <c r="N11" s="91">
        <v>-109111</v>
      </c>
      <c r="O11" s="91">
        <v>-24851</v>
      </c>
      <c r="P11" s="91">
        <v>-52164</v>
      </c>
      <c r="Q11" s="91">
        <v>-96010</v>
      </c>
      <c r="R11" s="91">
        <v>-135706</v>
      </c>
      <c r="S11" s="91">
        <v>-25833</v>
      </c>
      <c r="T11" s="91">
        <v>-54899</v>
      </c>
      <c r="U11" s="91">
        <f>'[1]DFCconsolidado '!$F$12</f>
        <v>-118968</v>
      </c>
      <c r="V11" s="116"/>
      <c r="W11" s="116"/>
      <c r="X11" s="3"/>
    </row>
    <row r="12" spans="1:24" ht="12" customHeight="1" x14ac:dyDescent="0.2">
      <c r="A12" s="10" t="s">
        <v>111</v>
      </c>
      <c r="B12" s="91">
        <v>69681</v>
      </c>
      <c r="C12" s="91">
        <v>69681</v>
      </c>
      <c r="D12" s="91">
        <v>86104</v>
      </c>
      <c r="E12" s="91">
        <v>144589</v>
      </c>
      <c r="F12" s="91">
        <v>144589</v>
      </c>
      <c r="G12" s="91">
        <v>87731</v>
      </c>
      <c r="H12" s="91">
        <v>187530</v>
      </c>
      <c r="I12" s="91">
        <v>133416</v>
      </c>
      <c r="J12" s="91">
        <v>60368</v>
      </c>
      <c r="K12" s="91">
        <v>22793</v>
      </c>
      <c r="L12" s="91">
        <v>94862</v>
      </c>
      <c r="M12" s="91">
        <v>132171</v>
      </c>
      <c r="N12" s="91">
        <v>50128</v>
      </c>
      <c r="O12" s="91">
        <v>438797</v>
      </c>
      <c r="P12" s="91">
        <v>-390225</v>
      </c>
      <c r="Q12" s="91">
        <v>-279896</v>
      </c>
      <c r="R12" s="91">
        <v>-576895</v>
      </c>
      <c r="S12" s="91">
        <v>89039</v>
      </c>
      <c r="T12" s="91">
        <v>-1642623</v>
      </c>
      <c r="U12" s="91">
        <f>'[1]DFCconsolidado '!$F$13</f>
        <v>-1620646</v>
      </c>
      <c r="V12" s="116"/>
      <c r="W12" s="116"/>
      <c r="X12" s="3"/>
    </row>
    <row r="13" spans="1:24" s="3" customFormat="1" ht="12" customHeight="1" x14ac:dyDescent="0.2">
      <c r="A13" s="10" t="s">
        <v>112</v>
      </c>
      <c r="B13" s="91">
        <v>16525</v>
      </c>
      <c r="C13" s="91">
        <v>16525</v>
      </c>
      <c r="D13" s="91">
        <v>16525</v>
      </c>
      <c r="E13" s="91">
        <v>-23909</v>
      </c>
      <c r="F13" s="91">
        <v>-23909</v>
      </c>
      <c r="G13" s="91">
        <v>-23909</v>
      </c>
      <c r="H13" s="91">
        <v>-23999</v>
      </c>
      <c r="I13" s="91">
        <v>-23999</v>
      </c>
      <c r="J13" s="91">
        <v>-25642</v>
      </c>
      <c r="K13" s="91">
        <v>17478</v>
      </c>
      <c r="L13" s="91">
        <v>10520</v>
      </c>
      <c r="M13" s="91">
        <v>4492</v>
      </c>
      <c r="N13" s="91">
        <v>10166</v>
      </c>
      <c r="O13" s="91">
        <v>1046</v>
      </c>
      <c r="P13" s="91">
        <v>7948</v>
      </c>
      <c r="Q13" s="91">
        <v>-39918</v>
      </c>
      <c r="R13" s="91">
        <v>-34279</v>
      </c>
      <c r="S13" s="91">
        <v>-69853</v>
      </c>
      <c r="T13" s="91">
        <v>-127889</v>
      </c>
      <c r="U13" s="91">
        <f>'[1]DFCconsolidado '!$F$14</f>
        <v>-132585</v>
      </c>
      <c r="V13" s="116"/>
      <c r="W13" s="116"/>
    </row>
    <row r="14" spans="1:24" ht="12" customHeight="1" x14ac:dyDescent="0.2">
      <c r="A14" s="10" t="s">
        <v>113</v>
      </c>
      <c r="B14" s="91">
        <v>-379360</v>
      </c>
      <c r="C14" s="91">
        <v>-379360</v>
      </c>
      <c r="D14" s="91">
        <v>-379360</v>
      </c>
      <c r="E14" s="91">
        <v>-1359310</v>
      </c>
      <c r="F14" s="91">
        <v>-1359310</v>
      </c>
      <c r="G14" s="91">
        <v>-1359310</v>
      </c>
      <c r="H14" s="91">
        <v>-1140319</v>
      </c>
      <c r="I14" s="91">
        <v>-1140319</v>
      </c>
      <c r="J14" s="91">
        <v>-1038018</v>
      </c>
      <c r="K14" s="91">
        <v>-272176</v>
      </c>
      <c r="L14" s="91">
        <v>164655</v>
      </c>
      <c r="M14" s="91">
        <v>-239384</v>
      </c>
      <c r="N14" s="91">
        <v>250660</v>
      </c>
      <c r="O14" s="91">
        <v>51488</v>
      </c>
      <c r="P14" s="91">
        <v>806521</v>
      </c>
      <c r="Q14" s="91">
        <v>1121423</v>
      </c>
      <c r="R14" s="91">
        <v>1023695</v>
      </c>
      <c r="S14" s="91">
        <v>241297</v>
      </c>
      <c r="T14" s="91">
        <v>335498</v>
      </c>
      <c r="U14" s="91">
        <f>'[1]DFCconsolidado '!$F$15</f>
        <v>911174</v>
      </c>
      <c r="V14" s="116"/>
      <c r="W14" s="116"/>
      <c r="X14" s="3"/>
    </row>
    <row r="15" spans="1:24" s="3" customFormat="1" ht="12" customHeight="1" x14ac:dyDescent="0.2">
      <c r="A15" s="10" t="s">
        <v>114</v>
      </c>
      <c r="B15" s="91">
        <v>362</v>
      </c>
      <c r="C15" s="91">
        <v>362</v>
      </c>
      <c r="D15" s="91">
        <v>362</v>
      </c>
      <c r="E15" s="91">
        <v>362</v>
      </c>
      <c r="F15" s="91">
        <v>362</v>
      </c>
      <c r="G15" s="91">
        <v>362</v>
      </c>
      <c r="H15" s="91">
        <v>362</v>
      </c>
      <c r="I15" s="91">
        <v>362</v>
      </c>
      <c r="J15" s="91">
        <v>-5467</v>
      </c>
      <c r="K15" s="91">
        <v>-13224</v>
      </c>
      <c r="L15" s="91">
        <v>-18241</v>
      </c>
      <c r="M15" s="91">
        <v>-28503</v>
      </c>
      <c r="N15" s="91">
        <v>-28503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f>'[1]DFCconsolidado '!$F$16</f>
        <v>7664</v>
      </c>
      <c r="V15" s="116"/>
      <c r="W15" s="116"/>
    </row>
    <row r="16" spans="1:24" ht="12" customHeight="1" x14ac:dyDescent="0.2">
      <c r="A16" s="10" t="s">
        <v>120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-1936389</v>
      </c>
      <c r="P16" s="91">
        <v>-1417544</v>
      </c>
      <c r="Q16" s="91">
        <v>-1547265</v>
      </c>
      <c r="R16" s="91">
        <v>-1655813</v>
      </c>
      <c r="S16" s="91">
        <v>-127653</v>
      </c>
      <c r="T16" s="91">
        <v>119470</v>
      </c>
      <c r="U16" s="91">
        <f>'[1]DFCconsolidado '!$F$23</f>
        <v>365305</v>
      </c>
      <c r="V16" s="120"/>
      <c r="W16" s="120"/>
      <c r="X16" s="122"/>
    </row>
    <row r="17" spans="1:24" ht="12" customHeight="1" x14ac:dyDescent="0.2">
      <c r="A17" s="10" t="s">
        <v>393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132">
        <v>61588</v>
      </c>
      <c r="Q17" s="91">
        <v>0</v>
      </c>
      <c r="R17" s="91">
        <v>0</v>
      </c>
      <c r="S17" s="91">
        <v>0</v>
      </c>
      <c r="T17" s="91">
        <v>33669</v>
      </c>
      <c r="U17" s="91">
        <f>'[1]DFCconsolidado '!$F$31</f>
        <v>51248</v>
      </c>
      <c r="V17" s="120"/>
      <c r="W17" s="120"/>
      <c r="X17" s="122"/>
    </row>
    <row r="18" spans="1:24" ht="12" customHeight="1" x14ac:dyDescent="0.2">
      <c r="A18" s="10" t="s">
        <v>115</v>
      </c>
      <c r="B18" s="91">
        <v>12966</v>
      </c>
      <c r="C18" s="91">
        <v>12966</v>
      </c>
      <c r="D18" s="91">
        <v>12966</v>
      </c>
      <c r="E18" s="91">
        <v>26988</v>
      </c>
      <c r="F18" s="91">
        <v>26988</v>
      </c>
      <c r="G18" s="91">
        <v>26988</v>
      </c>
      <c r="H18" s="91">
        <v>61791</v>
      </c>
      <c r="I18" s="91">
        <v>61791</v>
      </c>
      <c r="J18" s="91">
        <v>88339</v>
      </c>
      <c r="K18" s="91">
        <v>2572</v>
      </c>
      <c r="L18" s="91">
        <v>36175</v>
      </c>
      <c r="M18" s="91">
        <v>21600</v>
      </c>
      <c r="N18" s="91">
        <v>28127</v>
      </c>
      <c r="O18" s="91">
        <v>1780</v>
      </c>
      <c r="P18" s="91">
        <v>1864</v>
      </c>
      <c r="Q18" s="91">
        <v>29383</v>
      </c>
      <c r="R18" s="91">
        <v>38245</v>
      </c>
      <c r="S18" s="91">
        <v>13712</v>
      </c>
      <c r="T18" s="91">
        <v>31793</v>
      </c>
      <c r="U18" s="91">
        <f>'[1]DFCconsolidado '!$F$19</f>
        <v>39806</v>
      </c>
      <c r="V18" s="117"/>
      <c r="W18" s="117"/>
      <c r="X18" s="3"/>
    </row>
    <row r="19" spans="1:24" ht="12" customHeight="1" x14ac:dyDescent="0.2">
      <c r="A19" s="10" t="s">
        <v>116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-18803</v>
      </c>
      <c r="K19" s="91">
        <v>0</v>
      </c>
      <c r="L19" s="91">
        <v>0</v>
      </c>
      <c r="M19" s="91">
        <v>0</v>
      </c>
      <c r="N19" s="91">
        <v>-36953</v>
      </c>
      <c r="O19" s="91">
        <v>0</v>
      </c>
      <c r="P19" s="91">
        <v>0</v>
      </c>
      <c r="Q19" s="91">
        <v>0</v>
      </c>
      <c r="R19" s="91">
        <v>-20984</v>
      </c>
      <c r="S19" s="91">
        <v>0</v>
      </c>
      <c r="T19" s="91">
        <v>0</v>
      </c>
      <c r="U19" s="91">
        <v>0</v>
      </c>
      <c r="V19" s="117"/>
      <c r="W19" s="117"/>
      <c r="X19" s="3"/>
    </row>
    <row r="20" spans="1:24" ht="12" customHeight="1" x14ac:dyDescent="0.2">
      <c r="A20" s="10" t="s">
        <v>117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387989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117"/>
      <c r="W20" s="117"/>
      <c r="X20" s="3"/>
    </row>
    <row r="21" spans="1:24" ht="12" customHeight="1" x14ac:dyDescent="0.2">
      <c r="A21" s="10" t="s">
        <v>118</v>
      </c>
      <c r="B21" s="91">
        <v>-146214</v>
      </c>
      <c r="C21" s="91">
        <v>-146214</v>
      </c>
      <c r="D21" s="91">
        <v>-146214</v>
      </c>
      <c r="E21" s="91">
        <v>-146214</v>
      </c>
      <c r="F21" s="91">
        <v>-146214</v>
      </c>
      <c r="G21" s="91">
        <v>-146214</v>
      </c>
      <c r="H21" s="91">
        <v>-146214</v>
      </c>
      <c r="I21" s="91">
        <v>-146214</v>
      </c>
      <c r="J21" s="91">
        <v>-146214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116"/>
      <c r="W21" s="116"/>
      <c r="X21" s="3"/>
    </row>
    <row r="22" spans="1:24" s="6" customFormat="1" ht="12" customHeight="1" x14ac:dyDescent="0.2">
      <c r="A22" s="10" t="s">
        <v>119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-28013</v>
      </c>
      <c r="I22" s="91">
        <v>-28013</v>
      </c>
      <c r="J22" s="91">
        <v>-66496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120"/>
      <c r="W22" s="120"/>
      <c r="X22" s="122"/>
    </row>
    <row r="23" spans="1:24" ht="12" customHeight="1" x14ac:dyDescent="0.2">
      <c r="A23" s="10" t="s">
        <v>121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-138</v>
      </c>
      <c r="I23" s="91">
        <v>-138</v>
      </c>
      <c r="J23" s="91">
        <v>18133</v>
      </c>
      <c r="K23" s="91">
        <v>2518</v>
      </c>
      <c r="L23" s="91">
        <v>-35558</v>
      </c>
      <c r="M23" s="91">
        <v>-44694</v>
      </c>
      <c r="N23" s="91">
        <v>-10051</v>
      </c>
      <c r="O23" s="91">
        <v>-3270</v>
      </c>
      <c r="P23" s="91">
        <v>-58270</v>
      </c>
      <c r="Q23" s="91">
        <v>-61499</v>
      </c>
      <c r="R23" s="91">
        <v>-55247</v>
      </c>
      <c r="S23" s="91">
        <v>7592</v>
      </c>
      <c r="T23" s="91">
        <v>9245</v>
      </c>
      <c r="U23" s="91">
        <f>'[1]DFCconsolidado '!$F$26</f>
        <v>7877</v>
      </c>
      <c r="V23" s="121"/>
      <c r="W23" s="121"/>
      <c r="X23" s="122"/>
    </row>
    <row r="24" spans="1:24" s="7" customFormat="1" ht="12" customHeight="1" x14ac:dyDescent="0.2">
      <c r="A24" s="10" t="s">
        <v>122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-755151</v>
      </c>
      <c r="O24" s="91">
        <v>0</v>
      </c>
      <c r="P24" s="91">
        <v>0</v>
      </c>
      <c r="Q24" s="91">
        <v>0</v>
      </c>
      <c r="R24" s="91">
        <v>-21558</v>
      </c>
      <c r="S24" s="91">
        <v>-1715</v>
      </c>
      <c r="T24" s="91">
        <v>0</v>
      </c>
      <c r="U24" s="91">
        <v>0</v>
      </c>
      <c r="V24" s="116"/>
      <c r="W24" s="116"/>
      <c r="X24" s="3"/>
    </row>
    <row r="25" spans="1:24" ht="12" customHeight="1" x14ac:dyDescent="0.2">
      <c r="A25" s="10" t="s">
        <v>123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-252023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116"/>
      <c r="W25" s="116"/>
      <c r="X25" s="3"/>
    </row>
    <row r="26" spans="1:24" ht="12" customHeight="1" x14ac:dyDescent="0.2">
      <c r="A26" s="10" t="s">
        <v>124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-1149892</v>
      </c>
      <c r="Q26" s="91">
        <v>-1164294</v>
      </c>
      <c r="R26" s="91">
        <v>-1164294</v>
      </c>
      <c r="S26" s="91">
        <v>0</v>
      </c>
      <c r="T26" s="91">
        <v>0</v>
      </c>
      <c r="U26" s="91">
        <v>0</v>
      </c>
      <c r="V26" s="116"/>
      <c r="W26" s="116"/>
      <c r="X26" s="3"/>
    </row>
    <row r="27" spans="1:24" s="8" customFormat="1" ht="12" customHeight="1" x14ac:dyDescent="0.2">
      <c r="A27" s="10" t="s">
        <v>386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55726</v>
      </c>
      <c r="S27" s="91">
        <v>8853</v>
      </c>
      <c r="T27" s="91">
        <v>0</v>
      </c>
      <c r="U27" s="91">
        <v>0</v>
      </c>
      <c r="V27" s="116"/>
      <c r="W27" s="116"/>
      <c r="X27" s="3"/>
    </row>
    <row r="28" spans="1:24" s="8" customFormat="1" ht="12" customHeight="1" x14ac:dyDescent="0.2">
      <c r="A28" s="10" t="s">
        <v>387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-2208462</v>
      </c>
      <c r="S28" s="91">
        <v>0</v>
      </c>
      <c r="T28" s="91">
        <v>0</v>
      </c>
      <c r="U28" s="91">
        <v>0</v>
      </c>
      <c r="V28" s="116"/>
      <c r="W28" s="116"/>
      <c r="X28" s="3"/>
    </row>
    <row r="29" spans="1:24" s="8" customFormat="1" ht="12" customHeight="1" x14ac:dyDescent="0.2">
      <c r="A29" s="10" t="s">
        <v>388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4957</v>
      </c>
      <c r="T29" s="91">
        <v>0</v>
      </c>
      <c r="U29" s="91">
        <v>0</v>
      </c>
      <c r="V29" s="116"/>
      <c r="W29" s="116"/>
      <c r="X29" s="3"/>
    </row>
    <row r="30" spans="1:24" s="8" customFormat="1" ht="12" customHeight="1" x14ac:dyDescent="0.2">
      <c r="A30" s="10" t="s">
        <v>14</v>
      </c>
      <c r="B30" s="91">
        <v>10472</v>
      </c>
      <c r="C30" s="91">
        <v>10472</v>
      </c>
      <c r="D30" s="91">
        <v>10472</v>
      </c>
      <c r="E30" s="91">
        <v>-6664</v>
      </c>
      <c r="F30" s="91">
        <v>-6664</v>
      </c>
      <c r="G30" s="91">
        <v>-6664</v>
      </c>
      <c r="H30" s="91">
        <v>-5453</v>
      </c>
      <c r="I30" s="91">
        <v>-5453</v>
      </c>
      <c r="J30" s="91">
        <v>-993</v>
      </c>
      <c r="K30" s="91">
        <v>701</v>
      </c>
      <c r="L30" s="91">
        <v>-11326</v>
      </c>
      <c r="M30" s="91">
        <v>-32307</v>
      </c>
      <c r="N30" s="91">
        <v>82682</v>
      </c>
      <c r="O30" s="91">
        <v>39857</v>
      </c>
      <c r="P30" s="91">
        <v>75854</v>
      </c>
      <c r="Q30" s="91">
        <v>-14893</v>
      </c>
      <c r="R30" s="91">
        <v>-21877</v>
      </c>
      <c r="S30" s="91">
        <v>10992</v>
      </c>
      <c r="T30" s="91">
        <v>58089</v>
      </c>
      <c r="U30" s="91">
        <f>'[1]DFCconsolidado '!$F$33</f>
        <v>92840</v>
      </c>
      <c r="V30" s="116"/>
      <c r="W30" s="116"/>
      <c r="X30" s="3"/>
    </row>
    <row r="31" spans="1:24" s="8" customFormat="1" ht="12" customHeight="1" x14ac:dyDescent="0.2">
      <c r="A31" s="14" t="s">
        <v>125</v>
      </c>
      <c r="B31" s="89">
        <v>-704289</v>
      </c>
      <c r="C31" s="89">
        <v>-704289</v>
      </c>
      <c r="D31" s="89">
        <v>-775307</v>
      </c>
      <c r="E31" s="89">
        <v>-525661</v>
      </c>
      <c r="F31" s="89">
        <v>-525661</v>
      </c>
      <c r="G31" s="89">
        <v>-612236</v>
      </c>
      <c r="H31" s="89">
        <v>-1206770</v>
      </c>
      <c r="I31" s="89">
        <v>-1335982</v>
      </c>
      <c r="J31" s="89">
        <v>-2015603</v>
      </c>
      <c r="K31" s="89">
        <v>-1033687</v>
      </c>
      <c r="L31" s="89">
        <v>-2204133</v>
      </c>
      <c r="M31" s="89">
        <v>-2325933</v>
      </c>
      <c r="N31" s="89">
        <v>-2766528</v>
      </c>
      <c r="O31" s="89">
        <v>-363118</v>
      </c>
      <c r="P31" s="133">
        <v>-1327446</v>
      </c>
      <c r="Q31" s="89">
        <v>-2154110</v>
      </c>
      <c r="R31" s="89">
        <v>-1375888</v>
      </c>
      <c r="S31" s="89">
        <v>167767</v>
      </c>
      <c r="T31" s="89">
        <v>-449484</v>
      </c>
      <c r="U31" s="89">
        <f>SUM(U32:U48)</f>
        <v>521031</v>
      </c>
      <c r="V31" s="116"/>
      <c r="W31" s="116"/>
      <c r="X31" s="3"/>
    </row>
    <row r="32" spans="1:24" ht="12" customHeight="1" x14ac:dyDescent="0.2">
      <c r="A32" s="10" t="s">
        <v>126</v>
      </c>
      <c r="B32" s="91">
        <v>-219640</v>
      </c>
      <c r="C32" s="91">
        <v>-219640</v>
      </c>
      <c r="D32" s="91">
        <v>-219640</v>
      </c>
      <c r="E32" s="91">
        <v>-112548</v>
      </c>
      <c r="F32" s="91">
        <v>-112548</v>
      </c>
      <c r="G32" s="91">
        <v>-112548</v>
      </c>
      <c r="H32" s="91">
        <v>-302616</v>
      </c>
      <c r="I32" s="91">
        <v>-302616</v>
      </c>
      <c r="J32" s="91">
        <v>-388469</v>
      </c>
      <c r="K32" s="91">
        <v>87436</v>
      </c>
      <c r="L32" s="91">
        <v>-382425</v>
      </c>
      <c r="M32" s="91">
        <v>-219153</v>
      </c>
      <c r="N32" s="91">
        <v>-300449</v>
      </c>
      <c r="O32" s="91">
        <v>112946</v>
      </c>
      <c r="P32" s="91">
        <v>-59382</v>
      </c>
      <c r="Q32" s="91">
        <v>203762</v>
      </c>
      <c r="R32" s="91">
        <v>99223</v>
      </c>
      <c r="S32" s="91">
        <v>-713057</v>
      </c>
      <c r="T32" s="91">
        <v>-1255918</v>
      </c>
      <c r="U32" s="91">
        <f>'[1]DFCconsolidado '!$F$35</f>
        <v>-162632</v>
      </c>
      <c r="V32" s="116"/>
      <c r="W32" s="116"/>
      <c r="X32" s="3"/>
    </row>
    <row r="33" spans="1:24" ht="12" customHeight="1" x14ac:dyDescent="0.2">
      <c r="A33" s="10" t="s">
        <v>127</v>
      </c>
      <c r="B33" s="91">
        <v>-8407</v>
      </c>
      <c r="C33" s="91">
        <v>-8407</v>
      </c>
      <c r="D33" s="91">
        <v>-8407</v>
      </c>
      <c r="E33" s="91">
        <v>-8526</v>
      </c>
      <c r="F33" s="91">
        <v>-8526</v>
      </c>
      <c r="G33" s="91">
        <v>-8526</v>
      </c>
      <c r="H33" s="91">
        <v>-1097</v>
      </c>
      <c r="I33" s="91">
        <v>-1097</v>
      </c>
      <c r="J33" s="91">
        <v>-3956</v>
      </c>
      <c r="K33" s="91">
        <v>-21349</v>
      </c>
      <c r="L33" s="91">
        <v>18306</v>
      </c>
      <c r="M33" s="91">
        <v>11141</v>
      </c>
      <c r="N33" s="91">
        <v>14449</v>
      </c>
      <c r="O33" s="91">
        <v>-24304</v>
      </c>
      <c r="P33" s="91">
        <v>-13683</v>
      </c>
      <c r="Q33" s="91">
        <v>2114</v>
      </c>
      <c r="R33" s="91">
        <v>22071</v>
      </c>
      <c r="S33" s="91">
        <v>-92283</v>
      </c>
      <c r="T33" s="91">
        <v>-87315</v>
      </c>
      <c r="U33" s="91">
        <f>'[1]DFCconsolidado '!$F$36</f>
        <v>-90822</v>
      </c>
      <c r="V33" s="116"/>
      <c r="W33" s="116"/>
      <c r="X33" s="3"/>
    </row>
    <row r="34" spans="1:24" ht="12" customHeight="1" x14ac:dyDescent="0.2">
      <c r="A34" s="10" t="s">
        <v>11</v>
      </c>
      <c r="B34" s="91">
        <v>443691</v>
      </c>
      <c r="C34" s="91">
        <v>443691</v>
      </c>
      <c r="D34" s="91">
        <v>443691</v>
      </c>
      <c r="E34" s="91">
        <v>1107265</v>
      </c>
      <c r="F34" s="91">
        <v>1107265</v>
      </c>
      <c r="G34" s="91">
        <v>1107265</v>
      </c>
      <c r="H34" s="91">
        <v>1112678</v>
      </c>
      <c r="I34" s="91">
        <v>1112678</v>
      </c>
      <c r="J34" s="91">
        <v>947834</v>
      </c>
      <c r="K34" s="91">
        <v>-312169</v>
      </c>
      <c r="L34" s="91">
        <v>-448196</v>
      </c>
      <c r="M34" s="91">
        <v>-263261</v>
      </c>
      <c r="N34" s="91">
        <v>-442109</v>
      </c>
      <c r="O34" s="91">
        <v>-420862</v>
      </c>
      <c r="P34" s="91">
        <v>-889353</v>
      </c>
      <c r="Q34" s="91">
        <v>-524708</v>
      </c>
      <c r="R34" s="91">
        <v>-800050</v>
      </c>
      <c r="S34" s="91">
        <v>-653465</v>
      </c>
      <c r="T34" s="91">
        <v>-973953</v>
      </c>
      <c r="U34" s="91">
        <f>'[1]DFCconsolidado '!$F$37</f>
        <v>-866466</v>
      </c>
      <c r="V34" s="120"/>
      <c r="W34" s="120"/>
      <c r="X34" s="122"/>
    </row>
    <row r="35" spans="1:24" ht="12" customHeight="1" x14ac:dyDescent="0.2">
      <c r="A35" s="10" t="s">
        <v>128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6449</v>
      </c>
      <c r="I35" s="91">
        <v>6449</v>
      </c>
      <c r="J35" s="91">
        <v>34082</v>
      </c>
      <c r="K35" s="91">
        <v>1727</v>
      </c>
      <c r="L35" s="91">
        <v>-2809</v>
      </c>
      <c r="M35" s="91">
        <v>-9557</v>
      </c>
      <c r="N35" s="91">
        <v>68224</v>
      </c>
      <c r="O35" s="91">
        <v>-10408</v>
      </c>
      <c r="P35" s="91">
        <v>1279</v>
      </c>
      <c r="Q35" s="91">
        <v>1654</v>
      </c>
      <c r="R35" s="91">
        <v>113800</v>
      </c>
      <c r="S35" s="91">
        <v>447</v>
      </c>
      <c r="T35" s="91">
        <v>2114</v>
      </c>
      <c r="U35" s="91">
        <f>'[1]DFCconsolidado '!$F$38</f>
        <v>5320</v>
      </c>
      <c r="V35" s="116"/>
      <c r="W35" s="116"/>
      <c r="X35" s="3"/>
    </row>
    <row r="36" spans="1:24" s="8" customFormat="1" ht="12" customHeight="1" x14ac:dyDescent="0.2">
      <c r="A36" s="10" t="s">
        <v>129</v>
      </c>
      <c r="B36" s="91">
        <v>62152</v>
      </c>
      <c r="C36" s="91">
        <v>62152</v>
      </c>
      <c r="D36" s="91">
        <v>62152</v>
      </c>
      <c r="E36" s="91">
        <v>235524</v>
      </c>
      <c r="F36" s="91">
        <v>235524</v>
      </c>
      <c r="G36" s="91">
        <v>235524</v>
      </c>
      <c r="H36" s="91">
        <v>330029</v>
      </c>
      <c r="I36" s="91">
        <v>330029</v>
      </c>
      <c r="J36" s="91">
        <v>275018</v>
      </c>
      <c r="K36" s="91">
        <v>-2852</v>
      </c>
      <c r="L36" s="91">
        <v>-60014</v>
      </c>
      <c r="M36" s="91">
        <v>-110188</v>
      </c>
      <c r="N36" s="91">
        <v>-100470</v>
      </c>
      <c r="O36" s="91">
        <v>-1156</v>
      </c>
      <c r="P36" s="91">
        <v>-163620</v>
      </c>
      <c r="Q36" s="91">
        <v>-860082</v>
      </c>
      <c r="R36" s="91">
        <v>238181</v>
      </c>
      <c r="S36" s="91">
        <v>-41211</v>
      </c>
      <c r="T36" s="91">
        <v>-53025</v>
      </c>
      <c r="U36" s="91">
        <f>'[1]DFCconsolidado '!$F$39</f>
        <v>-196688</v>
      </c>
      <c r="V36" s="116"/>
      <c r="W36" s="116"/>
      <c r="X36" s="3"/>
    </row>
    <row r="37" spans="1:24" ht="12" customHeight="1" x14ac:dyDescent="0.2">
      <c r="A37" s="10" t="s">
        <v>130</v>
      </c>
      <c r="B37" s="91">
        <v>4098</v>
      </c>
      <c r="C37" s="91">
        <v>4098</v>
      </c>
      <c r="D37" s="91">
        <v>4098</v>
      </c>
      <c r="E37" s="91">
        <v>24624</v>
      </c>
      <c r="F37" s="91">
        <v>24624</v>
      </c>
      <c r="G37" s="91">
        <v>24624</v>
      </c>
      <c r="H37" s="91">
        <v>25556</v>
      </c>
      <c r="I37" s="91">
        <v>25556</v>
      </c>
      <c r="J37" s="91">
        <v>38910</v>
      </c>
      <c r="K37" s="91">
        <v>-15347</v>
      </c>
      <c r="L37" s="91">
        <v>-23484</v>
      </c>
      <c r="M37" s="91">
        <v>-32807</v>
      </c>
      <c r="N37" s="91">
        <v>-6720</v>
      </c>
      <c r="O37" s="91">
        <v>-12443</v>
      </c>
      <c r="P37" s="91">
        <v>-20972</v>
      </c>
      <c r="Q37" s="91">
        <v>-32506</v>
      </c>
      <c r="R37" s="91">
        <v>-7496</v>
      </c>
      <c r="S37" s="91">
        <v>-11569</v>
      </c>
      <c r="T37" s="91">
        <v>26409</v>
      </c>
      <c r="U37" s="91">
        <f>'[1]DFCconsolidado '!$F$40</f>
        <v>-3434</v>
      </c>
      <c r="V37" s="116"/>
      <c r="W37" s="116"/>
      <c r="X37" s="3"/>
    </row>
    <row r="38" spans="1:24" ht="12" customHeight="1" x14ac:dyDescent="0.2">
      <c r="A38" s="10" t="s">
        <v>24</v>
      </c>
      <c r="B38" s="91">
        <v>-59340</v>
      </c>
      <c r="C38" s="91">
        <v>-59340</v>
      </c>
      <c r="D38" s="91">
        <v>-59340</v>
      </c>
      <c r="E38" s="91">
        <v>-96459</v>
      </c>
      <c r="F38" s="91">
        <v>-96459</v>
      </c>
      <c r="G38" s="91">
        <v>-96459</v>
      </c>
      <c r="H38" s="91">
        <v>286655</v>
      </c>
      <c r="I38" s="91">
        <v>286655</v>
      </c>
      <c r="J38" s="91">
        <v>482009</v>
      </c>
      <c r="K38" s="91">
        <v>192477</v>
      </c>
      <c r="L38" s="91">
        <v>296934</v>
      </c>
      <c r="M38" s="91">
        <v>480512</v>
      </c>
      <c r="N38" s="91">
        <v>667032</v>
      </c>
      <c r="O38" s="91">
        <v>606335</v>
      </c>
      <c r="P38" s="132">
        <v>708148</v>
      </c>
      <c r="Q38" s="91">
        <v>481117</v>
      </c>
      <c r="R38" s="91">
        <v>990942</v>
      </c>
      <c r="S38" s="91">
        <v>-170461</v>
      </c>
      <c r="T38" s="91">
        <v>97261</v>
      </c>
      <c r="U38" s="91">
        <f>'[1]DFCconsolidado '!$F$42</f>
        <v>-151385</v>
      </c>
      <c r="V38" s="116"/>
      <c r="W38" s="116"/>
      <c r="X38" s="3"/>
    </row>
    <row r="39" spans="1:24" ht="12" customHeight="1" x14ac:dyDescent="0.2">
      <c r="A39" s="10" t="s">
        <v>389</v>
      </c>
      <c r="B39" s="91">
        <v>0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132">
        <v>39976</v>
      </c>
      <c r="Q39" s="91">
        <v>0</v>
      </c>
      <c r="R39" s="91">
        <v>0</v>
      </c>
      <c r="S39" s="91">
        <v>235181</v>
      </c>
      <c r="T39" s="91">
        <v>439053</v>
      </c>
      <c r="U39" s="91">
        <f>'[1]DFCconsolidado '!$F$43</f>
        <v>862412</v>
      </c>
      <c r="V39" s="116"/>
      <c r="W39" s="116"/>
      <c r="X39" s="3"/>
    </row>
    <row r="40" spans="1:24" ht="12" customHeight="1" x14ac:dyDescent="0.2">
      <c r="A40" s="10" t="s">
        <v>131</v>
      </c>
      <c r="B40" s="91">
        <v>14283</v>
      </c>
      <c r="C40" s="91">
        <v>14283</v>
      </c>
      <c r="D40" s="91">
        <v>14283</v>
      </c>
      <c r="E40" s="91">
        <v>4580</v>
      </c>
      <c r="F40" s="91">
        <v>4580</v>
      </c>
      <c r="G40" s="91">
        <v>4580</v>
      </c>
      <c r="H40" s="91">
        <v>28739</v>
      </c>
      <c r="I40" s="91">
        <v>28739</v>
      </c>
      <c r="J40" s="91">
        <v>-5691</v>
      </c>
      <c r="K40" s="91">
        <v>-1670</v>
      </c>
      <c r="L40" s="91">
        <v>39141</v>
      </c>
      <c r="M40" s="91">
        <v>41601</v>
      </c>
      <c r="N40" s="91">
        <v>-3658</v>
      </c>
      <c r="O40" s="91">
        <v>-19827</v>
      </c>
      <c r="P40" s="91">
        <v>15306</v>
      </c>
      <c r="Q40" s="91">
        <v>65421</v>
      </c>
      <c r="R40" s="91">
        <v>-1100</v>
      </c>
      <c r="S40" s="91">
        <v>14014</v>
      </c>
      <c r="T40" s="91">
        <v>44117</v>
      </c>
      <c r="U40" s="91">
        <f>'[1]DFCconsolidado '!$F$44</f>
        <v>101327</v>
      </c>
      <c r="V40" s="116"/>
      <c r="W40" s="116"/>
      <c r="X40" s="3"/>
    </row>
    <row r="41" spans="1:24" ht="12" customHeight="1" x14ac:dyDescent="0.2">
      <c r="A41" s="10" t="s">
        <v>132</v>
      </c>
      <c r="B41" s="91">
        <v>39744</v>
      </c>
      <c r="C41" s="91">
        <v>39744</v>
      </c>
      <c r="D41" s="91">
        <v>-31274</v>
      </c>
      <c r="E41" s="91">
        <v>41413</v>
      </c>
      <c r="F41" s="91">
        <v>41413</v>
      </c>
      <c r="G41" s="91">
        <v>-45162</v>
      </c>
      <c r="H41" s="91">
        <v>-118462</v>
      </c>
      <c r="I41" s="91">
        <v>-247674</v>
      </c>
      <c r="J41" s="91">
        <v>-253374</v>
      </c>
      <c r="K41" s="91">
        <v>-56195</v>
      </c>
      <c r="L41" s="91">
        <v>-60177</v>
      </c>
      <c r="M41" s="91">
        <v>31194</v>
      </c>
      <c r="N41" s="91">
        <v>23775</v>
      </c>
      <c r="O41" s="91">
        <v>1673</v>
      </c>
      <c r="P41" s="91">
        <v>45229</v>
      </c>
      <c r="Q41" s="91">
        <v>30103</v>
      </c>
      <c r="R41" s="91">
        <v>-23806</v>
      </c>
      <c r="S41" s="91">
        <v>282973</v>
      </c>
      <c r="T41" s="91">
        <v>528413</v>
      </c>
      <c r="U41" s="91">
        <f>'[1]DFCconsolidado '!$F$45</f>
        <v>229376</v>
      </c>
      <c r="V41" s="116"/>
      <c r="W41" s="116"/>
      <c r="X41" s="3"/>
    </row>
    <row r="42" spans="1:24" ht="12" customHeight="1" x14ac:dyDescent="0.2">
      <c r="A42" s="10" t="s">
        <v>133</v>
      </c>
      <c r="B42" s="91">
        <v>508</v>
      </c>
      <c r="C42" s="91">
        <v>508</v>
      </c>
      <c r="D42" s="91">
        <v>508</v>
      </c>
      <c r="E42" s="91">
        <v>4212</v>
      </c>
      <c r="F42" s="91">
        <v>4212</v>
      </c>
      <c r="G42" s="91">
        <v>4212</v>
      </c>
      <c r="H42" s="91">
        <v>376</v>
      </c>
      <c r="I42" s="91">
        <v>376</v>
      </c>
      <c r="J42" s="91">
        <v>-9726</v>
      </c>
      <c r="K42" s="91">
        <v>-8654</v>
      </c>
      <c r="L42" s="91">
        <v>-10199</v>
      </c>
      <c r="M42" s="91">
        <v>-10356</v>
      </c>
      <c r="N42" s="91">
        <v>46081</v>
      </c>
      <c r="O42" s="91">
        <v>4605</v>
      </c>
      <c r="P42" s="132">
        <v>2650</v>
      </c>
      <c r="Q42" s="91">
        <v>86989</v>
      </c>
      <c r="R42" s="91">
        <v>129031</v>
      </c>
      <c r="S42" s="91">
        <v>-30173</v>
      </c>
      <c r="T42" s="91">
        <v>-26818</v>
      </c>
      <c r="U42" s="91">
        <f>'[1]DFCconsolidado '!$F$46</f>
        <v>-23538</v>
      </c>
      <c r="V42" s="116"/>
      <c r="W42" s="116"/>
      <c r="X42" s="3"/>
    </row>
    <row r="43" spans="1:24" ht="12" customHeight="1" x14ac:dyDescent="0.2">
      <c r="A43" s="10" t="s">
        <v>390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1935831</v>
      </c>
      <c r="T43" s="91">
        <v>1848270</v>
      </c>
      <c r="U43" s="91">
        <f>'[1]DFCconsolidado '!$F$47</f>
        <v>2645962</v>
      </c>
      <c r="V43" s="116"/>
      <c r="W43" s="116"/>
      <c r="X43" s="3"/>
    </row>
    <row r="44" spans="1:24" ht="12" customHeight="1" x14ac:dyDescent="0.2">
      <c r="A44" s="10" t="s">
        <v>134</v>
      </c>
      <c r="B44" s="91">
        <v>-932279</v>
      </c>
      <c r="C44" s="91">
        <v>-932279</v>
      </c>
      <c r="D44" s="91">
        <v>-932279</v>
      </c>
      <c r="E44" s="91">
        <v>-1583668</v>
      </c>
      <c r="F44" s="91">
        <v>-1583668</v>
      </c>
      <c r="G44" s="91">
        <v>-1583668</v>
      </c>
      <c r="H44" s="91">
        <v>-2494408</v>
      </c>
      <c r="I44" s="91">
        <v>-2494408</v>
      </c>
      <c r="J44" s="91">
        <v>-3050036</v>
      </c>
      <c r="K44" s="91">
        <v>-929979</v>
      </c>
      <c r="L44" s="91">
        <v>-1502635</v>
      </c>
      <c r="M44" s="91">
        <v>-2126761</v>
      </c>
      <c r="N44" s="91">
        <v>-2634931</v>
      </c>
      <c r="O44" s="91">
        <v>-617864</v>
      </c>
      <c r="P44" s="91">
        <v>-1030309</v>
      </c>
      <c r="Q44" s="91">
        <v>-1707468</v>
      </c>
      <c r="R44" s="91">
        <v>-2141710</v>
      </c>
      <c r="S44" s="91">
        <v>-590621</v>
      </c>
      <c r="T44" s="91">
        <v>-1013598</v>
      </c>
      <c r="U44" s="91">
        <f>'[1]DFCconsolidado '!$F$49</f>
        <v>-1619552</v>
      </c>
      <c r="V44" s="116"/>
      <c r="W44" s="116"/>
      <c r="X44" s="3"/>
    </row>
    <row r="45" spans="1:24" ht="12" customHeight="1" x14ac:dyDescent="0.2">
      <c r="A45" s="10" t="s">
        <v>135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19636</v>
      </c>
      <c r="K45" s="91">
        <v>187</v>
      </c>
      <c r="L45" s="91">
        <v>8678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116"/>
      <c r="W45" s="116"/>
      <c r="X45" s="3"/>
    </row>
    <row r="46" spans="1:24" ht="12" customHeight="1" x14ac:dyDescent="0.2">
      <c r="A46" s="10" t="s">
        <v>136</v>
      </c>
      <c r="B46" s="91">
        <v>0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8678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116"/>
      <c r="W46" s="116"/>
      <c r="X46" s="3"/>
    </row>
    <row r="47" spans="1:24" ht="12" customHeight="1" x14ac:dyDescent="0.2">
      <c r="A47" s="10" t="s">
        <v>137</v>
      </c>
      <c r="B47" s="91">
        <v>0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-3999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116"/>
      <c r="W47" s="116"/>
      <c r="X47" s="3"/>
    </row>
    <row r="48" spans="1:24" ht="12" customHeight="1" x14ac:dyDescent="0.2">
      <c r="A48" s="10" t="s">
        <v>14</v>
      </c>
      <c r="B48" s="91">
        <v>-49099</v>
      </c>
      <c r="C48" s="91">
        <v>-49099</v>
      </c>
      <c r="D48" s="91">
        <v>-49099</v>
      </c>
      <c r="E48" s="91">
        <v>-142078</v>
      </c>
      <c r="F48" s="91">
        <v>-142078</v>
      </c>
      <c r="G48" s="91">
        <v>-142078</v>
      </c>
      <c r="H48" s="91">
        <v>-80669</v>
      </c>
      <c r="I48" s="91">
        <v>-80669</v>
      </c>
      <c r="J48" s="91">
        <v>-97841</v>
      </c>
      <c r="K48" s="91">
        <v>32701</v>
      </c>
      <c r="L48" s="91">
        <v>-77253</v>
      </c>
      <c r="M48" s="91">
        <v>-126976</v>
      </c>
      <c r="N48" s="91">
        <v>-97752</v>
      </c>
      <c r="O48" s="91">
        <v>18187</v>
      </c>
      <c r="P48" s="132">
        <v>37285</v>
      </c>
      <c r="Q48" s="91">
        <v>99494</v>
      </c>
      <c r="R48" s="91">
        <v>5026</v>
      </c>
      <c r="S48" s="91">
        <v>2161</v>
      </c>
      <c r="T48" s="91">
        <v>-24494</v>
      </c>
      <c r="U48" s="91">
        <f>'[1]DFCconsolidado '!$F$48</f>
        <v>-208849</v>
      </c>
      <c r="V48" s="116"/>
      <c r="W48" s="116"/>
      <c r="X48" s="3"/>
    </row>
    <row r="49" spans="1:24" ht="12" customHeight="1" x14ac:dyDescent="0.2">
      <c r="A49" s="37" t="s">
        <v>138</v>
      </c>
      <c r="B49" s="90">
        <v>-887053</v>
      </c>
      <c r="C49" s="90">
        <v>-887053</v>
      </c>
      <c r="D49" s="90">
        <v>-919927</v>
      </c>
      <c r="E49" s="90">
        <v>-1177389</v>
      </c>
      <c r="F49" s="90">
        <v>-1177389</v>
      </c>
      <c r="G49" s="90">
        <v>-1287504</v>
      </c>
      <c r="H49" s="90">
        <v>-1697341</v>
      </c>
      <c r="I49" s="90">
        <v>-1733091</v>
      </c>
      <c r="J49" s="90">
        <v>-2305168</v>
      </c>
      <c r="K49" s="90">
        <v>-153386</v>
      </c>
      <c r="L49" s="90">
        <v>-387889</v>
      </c>
      <c r="M49" s="90">
        <v>-685842</v>
      </c>
      <c r="N49" s="90">
        <v>-1049224</v>
      </c>
      <c r="O49" s="90">
        <v>-213570</v>
      </c>
      <c r="P49" s="90">
        <v>987781</v>
      </c>
      <c r="Q49" s="90">
        <v>525126</v>
      </c>
      <c r="R49" s="90">
        <v>-98459</v>
      </c>
      <c r="S49" s="90">
        <v>-220750</v>
      </c>
      <c r="T49" s="90">
        <v>-628422</v>
      </c>
      <c r="U49" s="90">
        <f>SUM(U50:U61)</f>
        <v>-1316527</v>
      </c>
      <c r="V49" s="116"/>
      <c r="W49" s="116"/>
      <c r="X49" s="3"/>
    </row>
    <row r="50" spans="1:24" ht="12" customHeight="1" x14ac:dyDescent="0.2">
      <c r="A50" s="10" t="s">
        <v>139</v>
      </c>
      <c r="B50" s="91">
        <v>0</v>
      </c>
      <c r="C50" s="91">
        <v>0</v>
      </c>
      <c r="D50" s="91">
        <v>0</v>
      </c>
      <c r="E50" s="91">
        <v>-190435</v>
      </c>
      <c r="F50" s="91">
        <v>-190435</v>
      </c>
      <c r="G50" s="91">
        <v>-190435</v>
      </c>
      <c r="H50" s="91">
        <v>-190435</v>
      </c>
      <c r="I50" s="91">
        <v>-190435</v>
      </c>
      <c r="J50" s="91">
        <v>-190435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-96902</v>
      </c>
      <c r="R50" s="91">
        <v>-218840</v>
      </c>
      <c r="S50" s="91">
        <v>0</v>
      </c>
      <c r="T50" s="91">
        <v>0</v>
      </c>
      <c r="U50" s="91">
        <f>'[1]DFCconsolidado '!$F$55</f>
        <v>-56226</v>
      </c>
      <c r="V50" s="116"/>
      <c r="W50" s="116"/>
      <c r="X50" s="3"/>
    </row>
    <row r="51" spans="1:24" ht="12" customHeight="1" x14ac:dyDescent="0.2">
      <c r="A51" s="10" t="s">
        <v>140</v>
      </c>
      <c r="B51" s="91">
        <v>-329832</v>
      </c>
      <c r="C51" s="91">
        <v>-329832</v>
      </c>
      <c r="D51" s="91">
        <v>-329832</v>
      </c>
      <c r="E51" s="91">
        <v>-797054</v>
      </c>
      <c r="F51" s="91">
        <v>-797054</v>
      </c>
      <c r="G51" s="91">
        <v>-797054</v>
      </c>
      <c r="H51" s="91">
        <v>-1179636</v>
      </c>
      <c r="I51" s="91">
        <v>-1179636</v>
      </c>
      <c r="J51" s="91">
        <v>-1628694</v>
      </c>
      <c r="K51" s="91">
        <v>-188306</v>
      </c>
      <c r="L51" s="91">
        <v>-427426</v>
      </c>
      <c r="M51" s="91">
        <v>-715869</v>
      </c>
      <c r="N51" s="91">
        <v>-1059481</v>
      </c>
      <c r="O51" s="91">
        <v>-223270</v>
      </c>
      <c r="P51" s="91">
        <v>-485218</v>
      </c>
      <c r="Q51" s="91">
        <v>-810088</v>
      </c>
      <c r="R51" s="91">
        <v>-1317102</v>
      </c>
      <c r="S51" s="91">
        <v>-313530</v>
      </c>
      <c r="T51" s="91">
        <v>-774102</v>
      </c>
      <c r="U51" s="91">
        <f>'[1]DFCconsolidado '!$F$56</f>
        <v>-1376902</v>
      </c>
      <c r="V51" s="116"/>
      <c r="W51" s="116"/>
      <c r="X51" s="3"/>
    </row>
    <row r="52" spans="1:24" ht="12" customHeight="1" x14ac:dyDescent="0.2">
      <c r="A52" s="10" t="s">
        <v>141</v>
      </c>
      <c r="B52" s="91">
        <v>-556682</v>
      </c>
      <c r="C52" s="91">
        <v>-556682</v>
      </c>
      <c r="D52" s="91">
        <v>-556682</v>
      </c>
      <c r="E52" s="91">
        <v>-715547</v>
      </c>
      <c r="F52" s="91">
        <v>-715547</v>
      </c>
      <c r="G52" s="91">
        <v>-715547</v>
      </c>
      <c r="H52" s="91">
        <v>-713049</v>
      </c>
      <c r="I52" s="91">
        <v>-713049</v>
      </c>
      <c r="J52" s="91">
        <v>-722443</v>
      </c>
      <c r="K52" s="91">
        <v>15200</v>
      </c>
      <c r="L52" s="91">
        <v>19657</v>
      </c>
      <c r="M52" s="91">
        <v>30374</v>
      </c>
      <c r="N52" s="91">
        <v>30453</v>
      </c>
      <c r="O52" s="91">
        <v>0</v>
      </c>
      <c r="P52" s="91">
        <v>0</v>
      </c>
      <c r="Q52" s="91">
        <v>-372</v>
      </c>
      <c r="R52" s="91">
        <v>-372</v>
      </c>
      <c r="S52" s="91">
        <v>-372</v>
      </c>
      <c r="T52" s="91">
        <v>0</v>
      </c>
      <c r="U52" s="91">
        <v>0</v>
      </c>
      <c r="V52" s="116"/>
      <c r="W52" s="116"/>
      <c r="X52" s="3"/>
    </row>
    <row r="53" spans="1:24" ht="12" customHeight="1" x14ac:dyDescent="0.2">
      <c r="A53" s="10" t="s">
        <v>142</v>
      </c>
      <c r="B53" s="91">
        <v>-6</v>
      </c>
      <c r="C53" s="91">
        <v>-6</v>
      </c>
      <c r="D53" s="91">
        <v>-6</v>
      </c>
      <c r="E53" s="91">
        <v>-6</v>
      </c>
      <c r="F53" s="91">
        <v>-6</v>
      </c>
      <c r="G53" s="91">
        <v>-6</v>
      </c>
      <c r="H53" s="91">
        <v>-7</v>
      </c>
      <c r="I53" s="91">
        <v>-7</v>
      </c>
      <c r="J53" s="91">
        <v>-3119</v>
      </c>
      <c r="K53" s="91">
        <v>-267</v>
      </c>
      <c r="L53" s="91">
        <v>-274</v>
      </c>
      <c r="M53" s="91">
        <v>-329</v>
      </c>
      <c r="N53" s="91">
        <v>-622</v>
      </c>
      <c r="O53" s="91">
        <v>0</v>
      </c>
      <c r="P53" s="91">
        <v>-557</v>
      </c>
      <c r="Q53" s="91">
        <v>-631</v>
      </c>
      <c r="R53" s="91">
        <v>-2200</v>
      </c>
      <c r="S53" s="91">
        <v>-49</v>
      </c>
      <c r="T53" s="91">
        <v>-49</v>
      </c>
      <c r="U53" s="91">
        <f>'[1]DFCconsolidado '!$F$54</f>
        <v>-437</v>
      </c>
      <c r="V53" s="116"/>
      <c r="W53" s="116"/>
      <c r="X53" s="3"/>
    </row>
    <row r="54" spans="1:24" ht="12" customHeight="1" x14ac:dyDescent="0.2">
      <c r="A54" s="10" t="s">
        <v>394</v>
      </c>
      <c r="B54" s="91">
        <v>0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-372</v>
      </c>
      <c r="U54" s="91">
        <f>T54</f>
        <v>-372</v>
      </c>
      <c r="V54" s="116"/>
      <c r="W54" s="116"/>
      <c r="X54" s="3"/>
    </row>
    <row r="55" spans="1:24" ht="12" customHeight="1" x14ac:dyDescent="0.2">
      <c r="A55" s="10" t="s">
        <v>143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-32118</v>
      </c>
      <c r="I55" s="91">
        <v>-32118</v>
      </c>
      <c r="J55" s="91">
        <v>-96461</v>
      </c>
      <c r="K55" s="91">
        <v>-15188</v>
      </c>
      <c r="L55" s="91">
        <v>-15188</v>
      </c>
      <c r="M55" s="91">
        <v>-15188</v>
      </c>
      <c r="N55" s="91">
        <v>-49072</v>
      </c>
      <c r="O55" s="91">
        <v>-36362</v>
      </c>
      <c r="P55" s="91">
        <v>-77467</v>
      </c>
      <c r="Q55" s="91">
        <v>-101908</v>
      </c>
      <c r="R55" s="91">
        <v>-101908</v>
      </c>
      <c r="S55" s="91">
        <v>-40643</v>
      </c>
      <c r="T55" s="91">
        <v>-87575</v>
      </c>
      <c r="U55" s="91">
        <f>'[1]DFCconsolidado '!$F$67</f>
        <v>-101913</v>
      </c>
      <c r="V55" s="116"/>
      <c r="W55" s="116"/>
      <c r="X55" s="3"/>
    </row>
    <row r="56" spans="1:24" ht="12" customHeight="1" x14ac:dyDescent="0.2">
      <c r="A56" s="10" t="s">
        <v>144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9472</v>
      </c>
      <c r="L56" s="91">
        <v>12116</v>
      </c>
      <c r="M56" s="91">
        <v>12116</v>
      </c>
      <c r="N56" s="91">
        <v>4819</v>
      </c>
      <c r="O56" s="91">
        <v>0</v>
      </c>
      <c r="P56" s="91">
        <v>0</v>
      </c>
      <c r="Q56" s="91">
        <v>0</v>
      </c>
      <c r="R56" s="91">
        <v>0</v>
      </c>
      <c r="S56" s="91">
        <v>16796</v>
      </c>
      <c r="T56" s="91">
        <v>16796</v>
      </c>
      <c r="U56" s="91">
        <f>'[1]DFCconsolidado '!$F$68</f>
        <v>20386</v>
      </c>
      <c r="V56" s="116"/>
      <c r="W56" s="116"/>
      <c r="X56" s="3"/>
    </row>
    <row r="57" spans="1:24" ht="12" customHeight="1" x14ac:dyDescent="0.2">
      <c r="A57" s="10" t="s">
        <v>145</v>
      </c>
      <c r="B57" s="91">
        <v>-533</v>
      </c>
      <c r="C57" s="91">
        <v>-533</v>
      </c>
      <c r="D57" s="91">
        <v>-33407</v>
      </c>
      <c r="E57" s="91">
        <v>525653</v>
      </c>
      <c r="F57" s="91">
        <v>525653</v>
      </c>
      <c r="G57" s="91">
        <v>415538</v>
      </c>
      <c r="H57" s="91">
        <v>457665</v>
      </c>
      <c r="I57" s="91">
        <v>421915</v>
      </c>
      <c r="J57" s="91">
        <v>3208</v>
      </c>
      <c r="K57" s="91">
        <v>25703</v>
      </c>
      <c r="L57" s="91">
        <v>23226</v>
      </c>
      <c r="M57" s="91">
        <v>3054</v>
      </c>
      <c r="N57" s="91">
        <v>24679</v>
      </c>
      <c r="O57" s="91">
        <v>6685</v>
      </c>
      <c r="P57" s="91">
        <v>-13184</v>
      </c>
      <c r="Q57" s="91">
        <v>-174709</v>
      </c>
      <c r="R57" s="91">
        <v>-167773</v>
      </c>
      <c r="S57" s="91">
        <v>117048</v>
      </c>
      <c r="T57" s="91">
        <v>216880</v>
      </c>
      <c r="U57" s="91">
        <f>'[1]DFCconsolidado '!$F$69</f>
        <v>198937</v>
      </c>
      <c r="V57" s="116"/>
      <c r="W57" s="116"/>
      <c r="X57" s="3"/>
    </row>
    <row r="58" spans="1:24" ht="12" customHeight="1" x14ac:dyDescent="0.2">
      <c r="A58" s="10" t="s">
        <v>146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-40702</v>
      </c>
      <c r="I58" s="91">
        <v>-40702</v>
      </c>
      <c r="J58" s="91">
        <v>331835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116"/>
      <c r="W58" s="116"/>
      <c r="X58" s="3"/>
    </row>
    <row r="59" spans="1:24" ht="12" customHeight="1" x14ac:dyDescent="0.2">
      <c r="A59" s="10" t="s">
        <v>147</v>
      </c>
      <c r="B59" s="91">
        <v>0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941</v>
      </c>
      <c r="I59" s="91">
        <v>941</v>
      </c>
      <c r="J59" s="91">
        <v>941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116"/>
      <c r="W59" s="116"/>
      <c r="X59" s="3"/>
    </row>
    <row r="60" spans="1:24" ht="12" customHeight="1" x14ac:dyDescent="0.2">
      <c r="A60" s="10" t="s">
        <v>148</v>
      </c>
      <c r="B60" s="91">
        <v>0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39377</v>
      </c>
      <c r="P60" s="91">
        <v>39377</v>
      </c>
      <c r="Q60" s="91">
        <v>39377</v>
      </c>
      <c r="R60" s="91">
        <v>39377</v>
      </c>
      <c r="S60" s="91">
        <v>0</v>
      </c>
      <c r="T60" s="91">
        <v>0</v>
      </c>
      <c r="U60" s="91">
        <v>0</v>
      </c>
      <c r="V60" s="116"/>
      <c r="W60" s="116"/>
      <c r="X60" s="3"/>
    </row>
    <row r="61" spans="1:24" ht="12" customHeight="1" x14ac:dyDescent="0.2">
      <c r="A61" s="10" t="s">
        <v>149</v>
      </c>
      <c r="B61" s="91">
        <v>0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1524830</v>
      </c>
      <c r="Q61" s="91">
        <v>1670359</v>
      </c>
      <c r="R61" s="91">
        <v>1670359</v>
      </c>
      <c r="S61" s="91">
        <v>0</v>
      </c>
      <c r="T61" s="91">
        <v>0</v>
      </c>
      <c r="U61" s="91">
        <v>0</v>
      </c>
      <c r="V61" s="116"/>
      <c r="W61" s="116"/>
      <c r="X61" s="3"/>
    </row>
    <row r="62" spans="1:24" ht="12" customHeight="1" x14ac:dyDescent="0.2">
      <c r="A62" s="37" t="s">
        <v>150</v>
      </c>
      <c r="B62" s="90">
        <v>-438466</v>
      </c>
      <c r="C62" s="90">
        <v>-438466</v>
      </c>
      <c r="D62" s="90">
        <v>-438466</v>
      </c>
      <c r="E62" s="90">
        <v>-671439</v>
      </c>
      <c r="F62" s="90">
        <v>-671439</v>
      </c>
      <c r="G62" s="90">
        <v>-671439</v>
      </c>
      <c r="H62" s="90">
        <v>-754658</v>
      </c>
      <c r="I62" s="90">
        <v>-754658</v>
      </c>
      <c r="J62" s="90">
        <v>-883012</v>
      </c>
      <c r="K62" s="90">
        <v>-306516</v>
      </c>
      <c r="L62" s="90">
        <v>-399140</v>
      </c>
      <c r="M62" s="90">
        <v>-899476</v>
      </c>
      <c r="N62" s="90">
        <v>-993755</v>
      </c>
      <c r="O62" s="90">
        <v>-1423065</v>
      </c>
      <c r="P62" s="90">
        <v>-1665691</v>
      </c>
      <c r="Q62" s="90">
        <v>-2514012</v>
      </c>
      <c r="R62" s="90">
        <v>-3257186</v>
      </c>
      <c r="S62" s="131">
        <v>-514817</v>
      </c>
      <c r="T62" s="90">
        <v>-1393438</v>
      </c>
      <c r="U62" s="90">
        <f>SUM(U63:U71)</f>
        <v>-2789789</v>
      </c>
      <c r="V62" s="116"/>
      <c r="W62" s="116"/>
      <c r="X62" s="3"/>
    </row>
    <row r="63" spans="1:24" ht="12" customHeight="1" x14ac:dyDescent="0.2">
      <c r="A63" s="10" t="s">
        <v>395</v>
      </c>
      <c r="B63" s="91">
        <v>-26770</v>
      </c>
      <c r="C63" s="91">
        <v>-26770</v>
      </c>
      <c r="D63" s="91">
        <v>-26770</v>
      </c>
      <c r="E63" s="91">
        <v>-26950</v>
      </c>
      <c r="F63" s="91">
        <v>-26950</v>
      </c>
      <c r="G63" s="91">
        <v>-26950</v>
      </c>
      <c r="H63" s="91">
        <v>-27089</v>
      </c>
      <c r="I63" s="91">
        <v>-27089</v>
      </c>
      <c r="J63" s="91">
        <v>100837</v>
      </c>
      <c r="K63" s="91">
        <v>0</v>
      </c>
      <c r="L63" s="91">
        <v>0</v>
      </c>
      <c r="M63" s="91">
        <v>171000</v>
      </c>
      <c r="N63" s="91">
        <v>534506</v>
      </c>
      <c r="O63" s="91">
        <v>1320776</v>
      </c>
      <c r="P63" s="91">
        <v>1518608</v>
      </c>
      <c r="Q63" s="91">
        <v>2002773</v>
      </c>
      <c r="R63" s="91">
        <v>2143679</v>
      </c>
      <c r="S63" s="91">
        <v>2465845</v>
      </c>
      <c r="T63" s="91">
        <v>7738306</v>
      </c>
      <c r="U63" s="91">
        <f>'[1]DFCconsolidado '!$F$80</f>
        <v>9575838</v>
      </c>
      <c r="V63" s="116"/>
      <c r="W63" s="116"/>
      <c r="X63" s="3"/>
    </row>
    <row r="64" spans="1:24" ht="12" customHeight="1" x14ac:dyDescent="0.2">
      <c r="A64" s="10" t="s">
        <v>156</v>
      </c>
      <c r="B64" s="91">
        <v>0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-26844</v>
      </c>
      <c r="K64" s="91">
        <v>0</v>
      </c>
      <c r="L64" s="91">
        <v>0</v>
      </c>
      <c r="M64" s="91">
        <v>0</v>
      </c>
      <c r="N64" s="91">
        <v>-238</v>
      </c>
      <c r="O64" s="91">
        <v>-51156</v>
      </c>
      <c r="P64" s="91">
        <v>-51606</v>
      </c>
      <c r="Q64" s="91">
        <v>-85679</v>
      </c>
      <c r="R64" s="91">
        <v>-92287</v>
      </c>
      <c r="S64" s="91">
        <v>-28810</v>
      </c>
      <c r="T64" s="91">
        <v>-46054</v>
      </c>
      <c r="U64" s="91">
        <f>'[1]DFCconsolidado '!$F$86</f>
        <v>-52073</v>
      </c>
      <c r="V64" s="116"/>
      <c r="W64" s="116"/>
      <c r="X64" s="3"/>
    </row>
    <row r="65" spans="1:24" ht="12" customHeight="1" x14ac:dyDescent="0.2">
      <c r="A65" s="10" t="s">
        <v>151</v>
      </c>
      <c r="B65" s="91">
        <v>-215756</v>
      </c>
      <c r="C65" s="91">
        <v>-215756</v>
      </c>
      <c r="D65" s="91">
        <v>-215756</v>
      </c>
      <c r="E65" s="91">
        <v>-307395</v>
      </c>
      <c r="F65" s="91">
        <v>-307395</v>
      </c>
      <c r="G65" s="91">
        <v>-307395</v>
      </c>
      <c r="H65" s="91">
        <v>-354337</v>
      </c>
      <c r="I65" s="91">
        <v>-354337</v>
      </c>
      <c r="J65" s="91">
        <v>-805854</v>
      </c>
      <c r="K65" s="91">
        <v>-306516</v>
      </c>
      <c r="L65" s="91">
        <v>-399140</v>
      </c>
      <c r="M65" s="91">
        <v>-1070476</v>
      </c>
      <c r="N65" s="91">
        <v>-1528023</v>
      </c>
      <c r="O65" s="91">
        <v>-2190683</v>
      </c>
      <c r="P65" s="91">
        <v>-2844093</v>
      </c>
      <c r="Q65" s="91">
        <v>-4142506</v>
      </c>
      <c r="R65" s="91">
        <v>-5019978</v>
      </c>
      <c r="S65" s="91">
        <v>-2939145</v>
      </c>
      <c r="T65" s="91">
        <v>-7899269</v>
      </c>
      <c r="U65" s="91">
        <f>'[1]DFCconsolidado '!$F$84</f>
        <v>-10434891</v>
      </c>
      <c r="V65" s="116"/>
      <c r="W65" s="116"/>
      <c r="X65" s="3"/>
    </row>
    <row r="66" spans="1:24" ht="12" customHeight="1" x14ac:dyDescent="0.2">
      <c r="A66" s="10" t="s">
        <v>396</v>
      </c>
      <c r="B66" s="91">
        <v>0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-35226</v>
      </c>
      <c r="U66" s="91">
        <f>'[1]DFCconsolidado '!$F$88</f>
        <v>-57469</v>
      </c>
      <c r="V66" s="116"/>
      <c r="W66" s="116"/>
      <c r="X66" s="3"/>
    </row>
    <row r="67" spans="1:24" ht="12" customHeight="1" x14ac:dyDescent="0.2">
      <c r="A67" s="10" t="s">
        <v>152</v>
      </c>
      <c r="B67" s="91">
        <v>0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-53</v>
      </c>
      <c r="I67" s="91">
        <v>-53</v>
      </c>
      <c r="J67" s="91">
        <v>-53</v>
      </c>
      <c r="K67" s="91">
        <v>0</v>
      </c>
      <c r="L67" s="91">
        <v>0</v>
      </c>
      <c r="M67" s="91">
        <v>0</v>
      </c>
      <c r="N67" s="91">
        <v>0</v>
      </c>
      <c r="O67" s="91">
        <v>-502002</v>
      </c>
      <c r="P67" s="91">
        <v>-502002</v>
      </c>
      <c r="Q67" s="91">
        <v>-502002</v>
      </c>
      <c r="R67" s="91">
        <v>-502002</v>
      </c>
      <c r="S67" s="91">
        <v>0</v>
      </c>
      <c r="T67" s="91">
        <v>-1151195</v>
      </c>
      <c r="U67" s="91">
        <f>'[1]DFCconsolidado '!$F$90</f>
        <v>-1821194</v>
      </c>
      <c r="V67" s="116"/>
      <c r="W67" s="116"/>
      <c r="X67" s="3"/>
    </row>
    <row r="68" spans="1:24" ht="12" customHeight="1" x14ac:dyDescent="0.2">
      <c r="A68" s="10" t="s">
        <v>153</v>
      </c>
      <c r="B68" s="91">
        <v>-151098</v>
      </c>
      <c r="C68" s="91">
        <v>-151098</v>
      </c>
      <c r="D68" s="91">
        <v>-151098</v>
      </c>
      <c r="E68" s="91">
        <v>-157703</v>
      </c>
      <c r="F68" s="91">
        <v>-157703</v>
      </c>
      <c r="G68" s="91">
        <v>-157703</v>
      </c>
      <c r="H68" s="91">
        <v>-151098</v>
      </c>
      <c r="I68" s="91">
        <v>-151098</v>
      </c>
      <c r="J68" s="91">
        <v>-151098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116"/>
      <c r="W68" s="116"/>
      <c r="X68" s="3"/>
    </row>
    <row r="69" spans="1:24" ht="12" customHeight="1" x14ac:dyDescent="0.2">
      <c r="A69" s="10" t="s">
        <v>154</v>
      </c>
      <c r="B69" s="91">
        <v>76338</v>
      </c>
      <c r="C69" s="91">
        <v>76338</v>
      </c>
      <c r="D69" s="91">
        <v>76338</v>
      </c>
      <c r="E69" s="91">
        <v>78240</v>
      </c>
      <c r="F69" s="91">
        <v>78240</v>
      </c>
      <c r="G69" s="91">
        <v>78240</v>
      </c>
      <c r="H69" s="91">
        <v>78240</v>
      </c>
      <c r="I69" s="91">
        <v>78240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116"/>
      <c r="W69" s="116"/>
      <c r="X69" s="3"/>
    </row>
    <row r="70" spans="1:24" ht="12" customHeight="1" x14ac:dyDescent="0.2">
      <c r="A70" s="10" t="s">
        <v>155</v>
      </c>
      <c r="B70" s="91">
        <v>-121180</v>
      </c>
      <c r="C70" s="91">
        <v>-121180</v>
      </c>
      <c r="D70" s="91">
        <v>-121180</v>
      </c>
      <c r="E70" s="91">
        <v>-257631</v>
      </c>
      <c r="F70" s="91">
        <v>-257631</v>
      </c>
      <c r="G70" s="91">
        <v>-257631</v>
      </c>
      <c r="H70" s="91">
        <v>-300321</v>
      </c>
      <c r="I70" s="91">
        <v>-300321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116"/>
      <c r="W70" s="116"/>
      <c r="X70" s="3"/>
    </row>
    <row r="71" spans="1:24" ht="12" customHeight="1" x14ac:dyDescent="0.2">
      <c r="A71" s="10" t="s">
        <v>157</v>
      </c>
      <c r="B71" s="91">
        <v>0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213402</v>
      </c>
      <c r="Q71" s="91">
        <v>213402</v>
      </c>
      <c r="R71" s="91">
        <v>213402</v>
      </c>
      <c r="S71" s="91">
        <v>0</v>
      </c>
      <c r="T71" s="91">
        <v>0</v>
      </c>
      <c r="U71" s="91">
        <v>0</v>
      </c>
      <c r="V71" s="116"/>
      <c r="W71" s="116"/>
      <c r="X71" s="3"/>
    </row>
    <row r="72" spans="1:24" x14ac:dyDescent="0.2">
      <c r="A72" s="129" t="s">
        <v>158</v>
      </c>
      <c r="B72" s="130">
        <v>-55143</v>
      </c>
      <c r="C72" s="130">
        <v>-55143</v>
      </c>
      <c r="D72" s="130">
        <v>-55143</v>
      </c>
      <c r="E72" s="130">
        <v>-32122</v>
      </c>
      <c r="F72" s="130">
        <v>-32122</v>
      </c>
      <c r="G72" s="130">
        <v>-32122</v>
      </c>
      <c r="H72" s="130">
        <v>-56051</v>
      </c>
      <c r="I72" s="130">
        <v>-56051</v>
      </c>
      <c r="J72" s="130">
        <v>-77628</v>
      </c>
      <c r="K72" s="130">
        <v>9053</v>
      </c>
      <c r="L72" s="130">
        <v>-1554</v>
      </c>
      <c r="M72" s="130">
        <v>1417</v>
      </c>
      <c r="N72" s="130">
        <v>11538</v>
      </c>
      <c r="O72" s="130">
        <v>0</v>
      </c>
      <c r="P72" s="130">
        <v>-19394</v>
      </c>
      <c r="Q72" s="130">
        <v>-25999</v>
      </c>
      <c r="R72" s="130">
        <v>-16028</v>
      </c>
      <c r="S72" s="130">
        <v>3670</v>
      </c>
      <c r="T72" s="130">
        <v>3929</v>
      </c>
      <c r="U72" s="130">
        <f>'[1]DFCconsolidado '!$F$95</f>
        <v>-6194</v>
      </c>
      <c r="V72" s="116"/>
      <c r="W72" s="116"/>
      <c r="X72" s="3"/>
    </row>
    <row r="73" spans="1:24" x14ac:dyDescent="0.2">
      <c r="A73" s="37" t="s">
        <v>159</v>
      </c>
      <c r="B73" s="90">
        <v>-2320112</v>
      </c>
      <c r="C73" s="90">
        <v>-2320112</v>
      </c>
      <c r="D73" s="90">
        <v>-2352986</v>
      </c>
      <c r="E73" s="90">
        <v>-2611896</v>
      </c>
      <c r="F73" s="90">
        <v>-2611896</v>
      </c>
      <c r="G73" s="90">
        <v>-2722011</v>
      </c>
      <c r="H73" s="90">
        <v>-2733930</v>
      </c>
      <c r="I73" s="90">
        <v>-2769680</v>
      </c>
      <c r="J73" s="90">
        <v>-2989890</v>
      </c>
      <c r="K73" s="90">
        <v>-555366</v>
      </c>
      <c r="L73" s="90">
        <v>-1279823</v>
      </c>
      <c r="M73" s="90">
        <v>-1489730</v>
      </c>
      <c r="N73" s="90">
        <v>-1459590</v>
      </c>
      <c r="O73" s="90">
        <v>-1177418</v>
      </c>
      <c r="P73" s="90">
        <v>99760</v>
      </c>
      <c r="Q73" s="90">
        <v>-416332</v>
      </c>
      <c r="R73" s="90">
        <v>-1163568</v>
      </c>
      <c r="S73" s="90">
        <v>454073</v>
      </c>
      <c r="T73" s="90">
        <v>-93374</v>
      </c>
      <c r="U73" s="90">
        <f>'[1]DFCconsolidado '!$F$96</f>
        <v>-352141</v>
      </c>
      <c r="V73" s="116"/>
      <c r="W73" s="116"/>
      <c r="X73" s="3"/>
    </row>
    <row r="74" spans="1:24" x14ac:dyDescent="0.2">
      <c r="A74" s="10" t="s">
        <v>160</v>
      </c>
      <c r="B74" s="91">
        <v>7861052</v>
      </c>
      <c r="C74" s="91">
        <v>7861052</v>
      </c>
      <c r="D74" s="91">
        <v>7861052</v>
      </c>
      <c r="E74" s="91">
        <v>7861052</v>
      </c>
      <c r="F74" s="91">
        <v>7861052</v>
      </c>
      <c r="G74" s="91">
        <v>7861052</v>
      </c>
      <c r="H74" s="91">
        <v>7861052</v>
      </c>
      <c r="I74" s="91">
        <v>7861052</v>
      </c>
      <c r="J74" s="91">
        <v>7861052</v>
      </c>
      <c r="K74" s="91">
        <v>4871162</v>
      </c>
      <c r="L74" s="91">
        <v>4871162</v>
      </c>
      <c r="M74" s="91">
        <v>4871162</v>
      </c>
      <c r="N74" s="91">
        <v>4871162</v>
      </c>
      <c r="O74" s="91">
        <v>3411572</v>
      </c>
      <c r="P74" s="91">
        <v>3411572</v>
      </c>
      <c r="Q74" s="91">
        <v>3411572</v>
      </c>
      <c r="R74" s="91">
        <v>3411572</v>
      </c>
      <c r="S74" s="91">
        <v>2248004</v>
      </c>
      <c r="T74" s="91">
        <v>2248004</v>
      </c>
      <c r="U74" s="91">
        <v>2248004</v>
      </c>
      <c r="X74" s="3"/>
    </row>
    <row r="75" spans="1:24" x14ac:dyDescent="0.2">
      <c r="A75" s="10" t="s">
        <v>161</v>
      </c>
      <c r="B75" s="91">
        <v>5540940</v>
      </c>
      <c r="C75" s="91">
        <v>5540940</v>
      </c>
      <c r="D75" s="91">
        <v>5508066</v>
      </c>
      <c r="E75" s="91">
        <v>5249156</v>
      </c>
      <c r="F75" s="91">
        <v>5249156</v>
      </c>
      <c r="G75" s="91">
        <v>5139041</v>
      </c>
      <c r="H75" s="91">
        <v>5127122</v>
      </c>
      <c r="I75" s="91">
        <v>5091372</v>
      </c>
      <c r="J75" s="91">
        <v>4871162</v>
      </c>
      <c r="K75" s="91">
        <v>4315796</v>
      </c>
      <c r="L75" s="91">
        <v>3591339</v>
      </c>
      <c r="M75" s="91">
        <v>3381432</v>
      </c>
      <c r="N75" s="91">
        <v>3411572</v>
      </c>
      <c r="O75" s="91">
        <v>2234154</v>
      </c>
      <c r="P75" s="91">
        <v>3511332</v>
      </c>
      <c r="Q75" s="91">
        <v>2995240</v>
      </c>
      <c r="R75" s="91">
        <v>2248004</v>
      </c>
      <c r="S75" s="91">
        <v>2702077</v>
      </c>
      <c r="T75" s="91">
        <v>2154630</v>
      </c>
      <c r="U75" s="91">
        <v>1895863</v>
      </c>
      <c r="X75" s="3"/>
    </row>
    <row r="76" spans="1:24" x14ac:dyDescent="0.25">
      <c r="T76" s="126"/>
      <c r="X76" s="3"/>
    </row>
    <row r="77" spans="1:24" x14ac:dyDescent="0.25">
      <c r="X77" s="3"/>
    </row>
    <row r="78" spans="1:24" x14ac:dyDescent="0.25">
      <c r="X78" s="3"/>
    </row>
    <row r="79" spans="1:24" x14ac:dyDescent="0.25">
      <c r="X79" s="3"/>
    </row>
    <row r="80" spans="1:24" x14ac:dyDescent="0.25">
      <c r="X80" s="3"/>
    </row>
    <row r="81" spans="24:24" x14ac:dyDescent="0.25">
      <c r="X81" s="3"/>
    </row>
    <row r="82" spans="24:24" x14ac:dyDescent="0.25">
      <c r="X82" s="3"/>
    </row>
    <row r="83" spans="24:24" x14ac:dyDescent="0.25">
      <c r="X83" s="3"/>
    </row>
    <row r="84" spans="24:24" x14ac:dyDescent="0.25">
      <c r="X84" s="3"/>
    </row>
    <row r="85" spans="24:24" x14ac:dyDescent="0.25">
      <c r="X85" s="3"/>
    </row>
    <row r="86" spans="24:24" x14ac:dyDescent="0.25">
      <c r="X86" s="3"/>
    </row>
    <row r="87" spans="24:24" x14ac:dyDescent="0.25">
      <c r="X87" s="3"/>
    </row>
    <row r="88" spans="24:24" x14ac:dyDescent="0.25">
      <c r="X88" s="3"/>
    </row>
    <row r="89" spans="24:24" x14ac:dyDescent="0.25">
      <c r="X89" s="3"/>
    </row>
    <row r="90" spans="24:24" x14ac:dyDescent="0.25">
      <c r="X90" s="3"/>
    </row>
    <row r="91" spans="24:24" x14ac:dyDescent="0.25">
      <c r="X91" s="3"/>
    </row>
    <row r="92" spans="24:24" x14ac:dyDescent="0.25">
      <c r="X92" s="3"/>
    </row>
    <row r="93" spans="24:24" x14ac:dyDescent="0.25">
      <c r="X93" s="3"/>
    </row>
    <row r="94" spans="24:24" x14ac:dyDescent="0.25">
      <c r="X94" s="3"/>
    </row>
    <row r="95" spans="24:24" x14ac:dyDescent="0.25">
      <c r="X95" s="3"/>
    </row>
    <row r="96" spans="24:24" x14ac:dyDescent="0.25">
      <c r="X96" s="3"/>
    </row>
    <row r="97" spans="24:24" x14ac:dyDescent="0.25">
      <c r="X97" s="3"/>
    </row>
    <row r="98" spans="24:24" x14ac:dyDescent="0.25">
      <c r="X98" s="3"/>
    </row>
    <row r="99" spans="24:24" x14ac:dyDescent="0.25">
      <c r="X99" s="3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8"/>
  <sheetViews>
    <sheetView topLeftCell="A81" zoomScale="85" zoomScaleNormal="85" workbookViewId="0">
      <selection activeCell="L98" sqref="L98"/>
    </sheetView>
  </sheetViews>
  <sheetFormatPr defaultRowHeight="15" x14ac:dyDescent="0.25"/>
  <cols>
    <col min="1" max="1" width="49" style="17" customWidth="1"/>
    <col min="2" max="11" width="8.28515625" style="17" customWidth="1"/>
    <col min="12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2" ht="15" customHeight="1" x14ac:dyDescent="0.25">
      <c r="A1" s="43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2" x14ac:dyDescent="0.25">
      <c r="A2" s="15" t="s">
        <v>168</v>
      </c>
      <c r="B2" s="16" t="s">
        <v>68</v>
      </c>
      <c r="C2" s="16" t="s">
        <v>64</v>
      </c>
      <c r="D2" s="16" t="s">
        <v>58</v>
      </c>
      <c r="E2" s="16" t="s">
        <v>169</v>
      </c>
      <c r="F2" s="16" t="s">
        <v>54</v>
      </c>
      <c r="G2" s="16" t="s">
        <v>170</v>
      </c>
      <c r="H2" s="16" t="s">
        <v>171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372</v>
      </c>
      <c r="N2" s="16" t="s">
        <v>373</v>
      </c>
      <c r="O2" s="16" t="s">
        <v>391</v>
      </c>
      <c r="P2" s="16" t="s">
        <v>402</v>
      </c>
    </row>
    <row r="3" spans="1:32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32" x14ac:dyDescent="0.25">
      <c r="A4" s="40" t="s">
        <v>172</v>
      </c>
      <c r="B4" s="41" t="s">
        <v>68</v>
      </c>
      <c r="C4" s="41" t="s">
        <v>64</v>
      </c>
      <c r="D4" s="41" t="s">
        <v>58</v>
      </c>
      <c r="E4" s="41" t="s">
        <v>169</v>
      </c>
      <c r="F4" s="41" t="s">
        <v>54</v>
      </c>
      <c r="G4" s="41" t="s">
        <v>170</v>
      </c>
      <c r="H4" s="41" t="s">
        <v>171</v>
      </c>
      <c r="I4" s="41" t="s">
        <v>51</v>
      </c>
      <c r="J4" s="41" t="s">
        <v>95</v>
      </c>
      <c r="K4" s="41" t="s">
        <v>49</v>
      </c>
      <c r="L4" s="41" t="s">
        <v>48</v>
      </c>
      <c r="M4" s="41" t="str">
        <f>M$2</f>
        <v>4T18</v>
      </c>
      <c r="N4" s="41" t="str">
        <f>N$2</f>
        <v>1T19</v>
      </c>
      <c r="O4" s="41" t="str">
        <f>O$2</f>
        <v>2T19</v>
      </c>
      <c r="P4" s="41" t="s">
        <v>402</v>
      </c>
    </row>
    <row r="5" spans="1:32" x14ac:dyDescent="0.25">
      <c r="A5" s="45" t="s">
        <v>173</v>
      </c>
      <c r="B5" s="46">
        <v>2809</v>
      </c>
      <c r="C5" s="46">
        <v>2878</v>
      </c>
      <c r="D5" s="46">
        <v>2867</v>
      </c>
      <c r="E5" s="46">
        <v>2962</v>
      </c>
      <c r="F5" s="46">
        <v>3071</v>
      </c>
      <c r="G5" s="46">
        <v>3055</v>
      </c>
      <c r="H5" s="46">
        <v>3399</v>
      </c>
      <c r="I5" s="46">
        <v>3435</v>
      </c>
      <c r="J5" s="46">
        <v>3674</v>
      </c>
      <c r="K5" s="46">
        <v>4093</v>
      </c>
      <c r="L5" s="46">
        <v>4099</v>
      </c>
      <c r="M5" s="46">
        <v>3767.74</v>
      </c>
      <c r="N5" s="46">
        <v>3605.26</v>
      </c>
      <c r="O5" s="46">
        <v>3660</v>
      </c>
      <c r="P5" s="46">
        <v>3334</v>
      </c>
      <c r="Q5" s="47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x14ac:dyDescent="0.25">
      <c r="A6" s="49" t="s">
        <v>174</v>
      </c>
      <c r="B6" s="46">
        <v>1500</v>
      </c>
      <c r="C6" s="46">
        <v>1607</v>
      </c>
      <c r="D6" s="46">
        <v>1893</v>
      </c>
      <c r="E6" s="46">
        <v>1979</v>
      </c>
      <c r="F6" s="46">
        <v>1789</v>
      </c>
      <c r="G6" s="46">
        <v>1749</v>
      </c>
      <c r="H6" s="46">
        <v>2133</v>
      </c>
      <c r="I6" s="46">
        <v>2147</v>
      </c>
      <c r="J6" s="46">
        <v>2291</v>
      </c>
      <c r="K6" s="46">
        <v>2421</v>
      </c>
      <c r="L6" s="46">
        <v>2899</v>
      </c>
      <c r="M6" s="46">
        <v>2717.65</v>
      </c>
      <c r="N6" s="46">
        <v>2567.29</v>
      </c>
      <c r="O6" s="46">
        <v>2514.61</v>
      </c>
      <c r="P6" s="46">
        <v>2417</v>
      </c>
      <c r="Q6" s="47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x14ac:dyDescent="0.25">
      <c r="A7" s="49" t="s">
        <v>175</v>
      </c>
      <c r="B7" s="46">
        <v>1309</v>
      </c>
      <c r="C7" s="46">
        <v>1271</v>
      </c>
      <c r="D7" s="46">
        <v>974</v>
      </c>
      <c r="E7" s="46">
        <v>982</v>
      </c>
      <c r="F7" s="46">
        <v>1283</v>
      </c>
      <c r="G7" s="46">
        <v>1305</v>
      </c>
      <c r="H7" s="46">
        <v>1265</v>
      </c>
      <c r="I7" s="46">
        <v>1287</v>
      </c>
      <c r="J7" s="46">
        <v>1384</v>
      </c>
      <c r="K7" s="46">
        <v>1672</v>
      </c>
      <c r="L7" s="46">
        <v>1200</v>
      </c>
      <c r="M7" s="46">
        <v>1050.0899999999999</v>
      </c>
      <c r="N7" s="46">
        <v>1037.97</v>
      </c>
      <c r="O7" s="46">
        <v>1145.69</v>
      </c>
      <c r="P7" s="46">
        <v>917</v>
      </c>
      <c r="Q7" s="47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x14ac:dyDescent="0.25">
      <c r="A8" s="45" t="s">
        <v>176</v>
      </c>
      <c r="B8" s="46">
        <v>-2300</v>
      </c>
      <c r="C8" s="46">
        <v>-2459</v>
      </c>
      <c r="D8" s="46">
        <v>-2300</v>
      </c>
      <c r="E8" s="46">
        <v>-2334</v>
      </c>
      <c r="F8" s="46">
        <v>-2395</v>
      </c>
      <c r="G8" s="46">
        <v>-2628</v>
      </c>
      <c r="H8" s="46">
        <v>-2845</v>
      </c>
      <c r="I8" s="46">
        <v>-2670</v>
      </c>
      <c r="J8" s="46">
        <v>-2900</v>
      </c>
      <c r="K8" s="46">
        <v>-3276</v>
      </c>
      <c r="L8" s="46">
        <v>-3380</v>
      </c>
      <c r="M8" s="46">
        <v>-3057.12</v>
      </c>
      <c r="N8" s="46">
        <v>-3222.03</v>
      </c>
      <c r="O8" s="46">
        <v>-3380</v>
      </c>
      <c r="P8" s="46">
        <v>3190</v>
      </c>
      <c r="Q8" s="47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x14ac:dyDescent="0.25">
      <c r="A9" s="45" t="s">
        <v>177</v>
      </c>
      <c r="B9" s="46">
        <v>509</v>
      </c>
      <c r="C9" s="46">
        <v>419</v>
      </c>
      <c r="D9" s="46">
        <v>567</v>
      </c>
      <c r="E9" s="46">
        <v>628</v>
      </c>
      <c r="F9" s="46">
        <v>677</v>
      </c>
      <c r="G9" s="46">
        <v>426</v>
      </c>
      <c r="H9" s="46">
        <v>553</v>
      </c>
      <c r="I9" s="46">
        <v>765</v>
      </c>
      <c r="J9" s="46">
        <v>774</v>
      </c>
      <c r="K9" s="46">
        <v>817</v>
      </c>
      <c r="L9" s="46">
        <v>719</v>
      </c>
      <c r="M9" s="46">
        <v>710.62</v>
      </c>
      <c r="N9" s="46">
        <v>383.23</v>
      </c>
      <c r="O9" s="46">
        <v>283</v>
      </c>
      <c r="P9" s="46">
        <v>144</v>
      </c>
      <c r="Q9" s="47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x14ac:dyDescent="0.25">
      <c r="A10" s="45" t="s">
        <v>178</v>
      </c>
      <c r="B10" s="46">
        <v>-255</v>
      </c>
      <c r="C10" s="46">
        <v>-214</v>
      </c>
      <c r="D10" s="46">
        <v>-183</v>
      </c>
      <c r="E10" s="46">
        <v>-262</v>
      </c>
      <c r="F10" s="46">
        <v>-235</v>
      </c>
      <c r="G10" s="46">
        <v>-271</v>
      </c>
      <c r="H10" s="46">
        <v>-253</v>
      </c>
      <c r="I10" s="46">
        <v>-204</v>
      </c>
      <c r="J10" s="46">
        <v>-234</v>
      </c>
      <c r="K10" s="46">
        <v>-264</v>
      </c>
      <c r="L10" s="46">
        <v>-221</v>
      </c>
      <c r="M10" s="46">
        <v>-266.26</v>
      </c>
      <c r="N10" s="46">
        <v>-196.87</v>
      </c>
      <c r="O10" s="46">
        <v>-210</v>
      </c>
      <c r="P10" s="46">
        <v>-198</v>
      </c>
      <c r="Q10" s="47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x14ac:dyDescent="0.25">
      <c r="A11" s="45" t="s">
        <v>179</v>
      </c>
      <c r="B11" s="46">
        <v>166</v>
      </c>
      <c r="C11" s="46">
        <v>164</v>
      </c>
      <c r="D11" s="46">
        <v>169</v>
      </c>
      <c r="E11" s="46">
        <v>179</v>
      </c>
      <c r="F11" s="46">
        <v>169</v>
      </c>
      <c r="G11" s="46">
        <v>172</v>
      </c>
      <c r="H11" s="46">
        <v>165</v>
      </c>
      <c r="I11" s="46">
        <v>153</v>
      </c>
      <c r="J11" s="46">
        <v>150</v>
      </c>
      <c r="K11" s="46">
        <v>155</v>
      </c>
      <c r="L11" s="46">
        <v>154</v>
      </c>
      <c r="M11" s="46">
        <v>149.74</v>
      </c>
      <c r="N11" s="46">
        <v>157.34</v>
      </c>
      <c r="O11" s="46">
        <v>155</v>
      </c>
      <c r="P11" s="46">
        <v>159</v>
      </c>
      <c r="Q11" s="47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x14ac:dyDescent="0.25">
      <c r="A12" s="45" t="s">
        <v>180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x14ac:dyDescent="0.25">
      <c r="A13" s="45" t="s">
        <v>181</v>
      </c>
      <c r="B13" s="46">
        <v>420</v>
      </c>
      <c r="C13" s="46">
        <v>369</v>
      </c>
      <c r="D13" s="46">
        <v>552</v>
      </c>
      <c r="E13" s="46">
        <v>545</v>
      </c>
      <c r="F13" s="46">
        <v>610</v>
      </c>
      <c r="G13" s="46">
        <v>327</v>
      </c>
      <c r="H13" s="46">
        <v>465</v>
      </c>
      <c r="I13" s="46">
        <v>713</v>
      </c>
      <c r="J13" s="46">
        <v>690</v>
      </c>
      <c r="K13" s="46">
        <v>708</v>
      </c>
      <c r="L13" s="46">
        <v>652</v>
      </c>
      <c r="M13" s="46">
        <v>594.1</v>
      </c>
      <c r="N13" s="46">
        <v>343.7</v>
      </c>
      <c r="O13" s="46">
        <v>225</v>
      </c>
      <c r="P13" s="46">
        <v>105</v>
      </c>
      <c r="Q13" s="47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x14ac:dyDescent="0.25">
      <c r="A14" s="45" t="s">
        <v>182</v>
      </c>
      <c r="B14" s="50">
        <v>0.15</v>
      </c>
      <c r="C14" s="50">
        <v>0.13</v>
      </c>
      <c r="D14" s="50">
        <v>0.19</v>
      </c>
      <c r="E14" s="50">
        <v>0.184</v>
      </c>
      <c r="F14" s="50">
        <v>0.19900000000000001</v>
      </c>
      <c r="G14" s="50">
        <v>0.107</v>
      </c>
      <c r="H14" s="50">
        <v>0.13700000000000001</v>
      </c>
      <c r="I14" s="50">
        <v>0.20799999999999999</v>
      </c>
      <c r="J14" s="50">
        <v>0.188</v>
      </c>
      <c r="K14" s="50">
        <v>0.17299999999999999</v>
      </c>
      <c r="L14" s="50">
        <v>0.159</v>
      </c>
      <c r="M14" s="50">
        <v>0.158</v>
      </c>
      <c r="N14" s="50">
        <v>9.5000000000000001E-2</v>
      </c>
      <c r="O14" s="127">
        <v>6.2E-2</v>
      </c>
      <c r="P14" s="127">
        <f>P13/P5</f>
        <v>3.1493701259748048E-2</v>
      </c>
      <c r="Q14" s="134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99"/>
      <c r="AF14" s="99"/>
    </row>
    <row r="15" spans="1:32" x14ac:dyDescent="0.25">
      <c r="A15" s="4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24"/>
      <c r="N15" s="124"/>
      <c r="O15" s="124"/>
      <c r="P15" s="124"/>
    </row>
    <row r="16" spans="1:32" x14ac:dyDescent="0.25">
      <c r="A16" s="40" t="s">
        <v>183</v>
      </c>
      <c r="B16" s="41" t="s">
        <v>68</v>
      </c>
      <c r="C16" s="41" t="s">
        <v>64</v>
      </c>
      <c r="D16" s="41" t="s">
        <v>58</v>
      </c>
      <c r="E16" s="41" t="s">
        <v>169</v>
      </c>
      <c r="F16" s="41" t="s">
        <v>54</v>
      </c>
      <c r="G16" s="41" t="s">
        <v>170</v>
      </c>
      <c r="H16" s="41" t="s">
        <v>171</v>
      </c>
      <c r="I16" s="41" t="s">
        <v>51</v>
      </c>
      <c r="J16" s="41" t="s">
        <v>95</v>
      </c>
      <c r="K16" s="41" t="s">
        <v>49</v>
      </c>
      <c r="L16" s="41" t="s">
        <v>48</v>
      </c>
      <c r="M16" s="41" t="str">
        <f>M$2</f>
        <v>4T18</v>
      </c>
      <c r="N16" s="41" t="str">
        <f>N$2</f>
        <v>1T19</v>
      </c>
      <c r="O16" s="41" t="str">
        <f>O$2</f>
        <v>2T19</v>
      </c>
      <c r="P16" s="41" t="s">
        <v>402</v>
      </c>
    </row>
    <row r="17" spans="1:30" x14ac:dyDescent="0.25">
      <c r="A17" s="45" t="s">
        <v>173</v>
      </c>
      <c r="B17" s="46">
        <v>777</v>
      </c>
      <c r="C17" s="46">
        <v>1180</v>
      </c>
      <c r="D17" s="46">
        <v>1307</v>
      </c>
      <c r="E17" s="46">
        <v>1317</v>
      </c>
      <c r="F17" s="46">
        <v>1174</v>
      </c>
      <c r="G17" s="46">
        <v>1067</v>
      </c>
      <c r="H17" s="46">
        <v>1204</v>
      </c>
      <c r="I17" s="46">
        <v>1175</v>
      </c>
      <c r="J17" s="46">
        <v>1152</v>
      </c>
      <c r="K17" s="46">
        <v>1331</v>
      </c>
      <c r="L17" s="46">
        <v>1659</v>
      </c>
      <c r="M17" s="46">
        <v>1842.69</v>
      </c>
      <c r="N17" s="46">
        <v>2078.81</v>
      </c>
      <c r="O17" s="46">
        <v>3091</v>
      </c>
      <c r="P17" s="46">
        <v>2336</v>
      </c>
      <c r="Q17" s="47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</row>
    <row r="18" spans="1:30" x14ac:dyDescent="0.25">
      <c r="A18" s="49" t="s">
        <v>184</v>
      </c>
      <c r="B18" s="46">
        <v>151</v>
      </c>
      <c r="C18" s="46">
        <v>77</v>
      </c>
      <c r="D18" s="46">
        <v>145</v>
      </c>
      <c r="E18" s="46">
        <v>168</v>
      </c>
      <c r="F18" s="46">
        <v>190</v>
      </c>
      <c r="G18" s="46">
        <v>246</v>
      </c>
      <c r="H18" s="46">
        <v>218</v>
      </c>
      <c r="I18" s="46">
        <v>175</v>
      </c>
      <c r="J18" s="46">
        <v>219</v>
      </c>
      <c r="K18" s="46">
        <v>225</v>
      </c>
      <c r="L18" s="46">
        <v>229</v>
      </c>
      <c r="M18" s="46">
        <v>300.19</v>
      </c>
      <c r="N18" s="46">
        <v>245.08</v>
      </c>
      <c r="O18" s="46">
        <v>298</v>
      </c>
      <c r="P18" s="46">
        <v>142</v>
      </c>
      <c r="Q18" s="47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x14ac:dyDescent="0.25">
      <c r="A19" s="49" t="s">
        <v>185</v>
      </c>
      <c r="B19" s="46">
        <v>626</v>
      </c>
      <c r="C19" s="46">
        <v>1103</v>
      </c>
      <c r="D19" s="46">
        <v>1162</v>
      </c>
      <c r="E19" s="46">
        <v>1149</v>
      </c>
      <c r="F19" s="46">
        <v>984</v>
      </c>
      <c r="G19" s="46">
        <v>821</v>
      </c>
      <c r="H19" s="46">
        <v>986</v>
      </c>
      <c r="I19" s="46">
        <v>1001</v>
      </c>
      <c r="J19" s="46">
        <v>933</v>
      </c>
      <c r="K19" s="46">
        <v>1106</v>
      </c>
      <c r="L19" s="46">
        <v>1431</v>
      </c>
      <c r="M19" s="46">
        <v>1542.5</v>
      </c>
      <c r="N19" s="46">
        <v>1833.74</v>
      </c>
      <c r="O19" s="46">
        <v>2793</v>
      </c>
      <c r="P19" s="46">
        <v>2194</v>
      </c>
      <c r="Q19" s="47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</row>
    <row r="20" spans="1:30" x14ac:dyDescent="0.25">
      <c r="A20" s="45" t="s">
        <v>176</v>
      </c>
      <c r="B20" s="46">
        <v>-585</v>
      </c>
      <c r="C20" s="46">
        <v>-907</v>
      </c>
      <c r="D20" s="46">
        <v>-811</v>
      </c>
      <c r="E20" s="46">
        <v>-797</v>
      </c>
      <c r="F20" s="46">
        <v>-636</v>
      </c>
      <c r="G20" s="46">
        <v>-742</v>
      </c>
      <c r="H20" s="46">
        <v>-719</v>
      </c>
      <c r="I20" s="46">
        <v>-909</v>
      </c>
      <c r="J20" s="46">
        <v>-795</v>
      </c>
      <c r="K20" s="46">
        <v>-855</v>
      </c>
      <c r="L20" s="46">
        <v>-882</v>
      </c>
      <c r="M20" s="46">
        <v>-1054.0999999999999</v>
      </c>
      <c r="N20" s="46">
        <v>-869.83</v>
      </c>
      <c r="O20" s="46">
        <v>-1133</v>
      </c>
      <c r="P20" s="46">
        <v>-1071</v>
      </c>
      <c r="Q20" s="47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</row>
    <row r="21" spans="1:30" x14ac:dyDescent="0.25">
      <c r="A21" s="45" t="s">
        <v>177</v>
      </c>
      <c r="B21" s="46">
        <v>192</v>
      </c>
      <c r="C21" s="46">
        <v>273</v>
      </c>
      <c r="D21" s="46">
        <v>497</v>
      </c>
      <c r="E21" s="46">
        <v>521</v>
      </c>
      <c r="F21" s="46">
        <v>538</v>
      </c>
      <c r="G21" s="46">
        <v>325</v>
      </c>
      <c r="H21" s="46">
        <v>486</v>
      </c>
      <c r="I21" s="46">
        <v>266</v>
      </c>
      <c r="J21" s="46">
        <v>356</v>
      </c>
      <c r="K21" s="46">
        <v>477</v>
      </c>
      <c r="L21" s="46">
        <v>778</v>
      </c>
      <c r="M21" s="46">
        <v>788.59</v>
      </c>
      <c r="N21" s="46">
        <v>1208.98</v>
      </c>
      <c r="O21" s="46">
        <v>1959</v>
      </c>
      <c r="P21" s="46">
        <v>1265</v>
      </c>
      <c r="Q21" s="47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</row>
    <row r="22" spans="1:30" x14ac:dyDescent="0.25">
      <c r="A22" s="45" t="s">
        <v>178</v>
      </c>
      <c r="B22" s="46">
        <v>-24</v>
      </c>
      <c r="C22" s="46">
        <v>-13</v>
      </c>
      <c r="D22" s="46">
        <v>-15</v>
      </c>
      <c r="E22" s="46">
        <v>-133</v>
      </c>
      <c r="F22" s="46">
        <v>-40</v>
      </c>
      <c r="G22" s="46">
        <v>-42</v>
      </c>
      <c r="H22" s="46">
        <v>-40</v>
      </c>
      <c r="I22" s="46">
        <v>-37</v>
      </c>
      <c r="J22" s="46">
        <v>-21</v>
      </c>
      <c r="K22" s="46">
        <v>-45</v>
      </c>
      <c r="L22" s="46">
        <v>-37</v>
      </c>
      <c r="M22" s="46">
        <v>-41.91</v>
      </c>
      <c r="N22" s="46">
        <v>-41.74</v>
      </c>
      <c r="O22" s="46">
        <v>-50</v>
      </c>
      <c r="P22" s="46">
        <v>-51</v>
      </c>
      <c r="Q22" s="47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</row>
    <row r="23" spans="1:30" x14ac:dyDescent="0.25">
      <c r="A23" s="45" t="s">
        <v>179</v>
      </c>
      <c r="B23" s="46">
        <v>114</v>
      </c>
      <c r="C23" s="46">
        <v>105</v>
      </c>
      <c r="D23" s="46">
        <v>118</v>
      </c>
      <c r="E23" s="46">
        <v>124</v>
      </c>
      <c r="F23" s="46">
        <v>123</v>
      </c>
      <c r="G23" s="46">
        <v>124</v>
      </c>
      <c r="H23" s="46">
        <v>122</v>
      </c>
      <c r="I23" s="46">
        <v>121</v>
      </c>
      <c r="J23" s="46">
        <v>106</v>
      </c>
      <c r="K23" s="46">
        <v>102</v>
      </c>
      <c r="L23" s="46">
        <v>70</v>
      </c>
      <c r="M23" s="46">
        <v>88.38</v>
      </c>
      <c r="N23" s="46">
        <v>91.7</v>
      </c>
      <c r="O23" s="46">
        <v>112</v>
      </c>
      <c r="P23" s="46">
        <v>138</v>
      </c>
      <c r="Q23" s="47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</row>
    <row r="24" spans="1:30" x14ac:dyDescent="0.25">
      <c r="A24" s="45" t="s">
        <v>180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x14ac:dyDescent="0.25">
      <c r="A25" s="45" t="s">
        <v>181</v>
      </c>
      <c r="B25" s="46">
        <v>283</v>
      </c>
      <c r="C25" s="46">
        <v>365</v>
      </c>
      <c r="D25" s="46">
        <v>599</v>
      </c>
      <c r="E25" s="46">
        <v>511</v>
      </c>
      <c r="F25" s="46">
        <v>620</v>
      </c>
      <c r="G25" s="46">
        <v>408</v>
      </c>
      <c r="H25" s="46">
        <v>568</v>
      </c>
      <c r="I25" s="46">
        <v>351</v>
      </c>
      <c r="J25" s="46">
        <v>442</v>
      </c>
      <c r="K25" s="46">
        <v>533</v>
      </c>
      <c r="L25" s="46">
        <v>811</v>
      </c>
      <c r="M25" s="46">
        <v>835.05</v>
      </c>
      <c r="N25" s="46">
        <v>1258.93</v>
      </c>
      <c r="O25" s="46">
        <v>2021</v>
      </c>
      <c r="P25" s="46">
        <v>1352</v>
      </c>
      <c r="Q25" s="47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</row>
    <row r="26" spans="1:30" x14ac:dyDescent="0.25">
      <c r="A26" s="45" t="s">
        <v>182</v>
      </c>
      <c r="B26" s="50">
        <v>0.36</v>
      </c>
      <c r="C26" s="50">
        <v>0.31</v>
      </c>
      <c r="D26" s="50">
        <v>0.46</v>
      </c>
      <c r="E26" s="50">
        <v>0.38800000000000001</v>
      </c>
      <c r="F26" s="50">
        <v>0.52800000000000002</v>
      </c>
      <c r="G26" s="50">
        <v>0.38300000000000001</v>
      </c>
      <c r="H26" s="50">
        <v>0.47199999999999998</v>
      </c>
      <c r="I26" s="50">
        <v>0.29799999999999999</v>
      </c>
      <c r="J26" s="50">
        <v>0.38400000000000001</v>
      </c>
      <c r="K26" s="50">
        <v>0.4</v>
      </c>
      <c r="L26" s="50">
        <v>0.48899999999999999</v>
      </c>
      <c r="M26" s="50">
        <v>0.45300000000000001</v>
      </c>
      <c r="N26" s="50">
        <v>0.60599999999999998</v>
      </c>
      <c r="O26" s="50">
        <v>0.65380000000000005</v>
      </c>
      <c r="P26" s="50">
        <f>P25/P17</f>
        <v>0.57876712328767121</v>
      </c>
      <c r="Q26" s="134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x14ac:dyDescent="0.25">
      <c r="A27" s="4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24"/>
      <c r="N27" s="124"/>
      <c r="O27" s="124"/>
      <c r="P27" s="124"/>
    </row>
    <row r="28" spans="1:30" x14ac:dyDescent="0.25">
      <c r="A28" s="40" t="s">
        <v>186</v>
      </c>
      <c r="B28" s="41" t="s">
        <v>68</v>
      </c>
      <c r="C28" s="41" t="s">
        <v>64</v>
      </c>
      <c r="D28" s="41" t="s">
        <v>58</v>
      </c>
      <c r="E28" s="41" t="s">
        <v>169</v>
      </c>
      <c r="F28" s="41" t="s">
        <v>54</v>
      </c>
      <c r="G28" s="41" t="s">
        <v>170</v>
      </c>
      <c r="H28" s="41" t="s">
        <v>171</v>
      </c>
      <c r="I28" s="41" t="s">
        <v>51</v>
      </c>
      <c r="J28" s="41" t="s">
        <v>95</v>
      </c>
      <c r="K28" s="41" t="s">
        <v>49</v>
      </c>
      <c r="L28" s="41" t="s">
        <v>48</v>
      </c>
      <c r="M28" s="41" t="str">
        <f>M$2</f>
        <v>4T18</v>
      </c>
      <c r="N28" s="41" t="str">
        <f>N$2</f>
        <v>1T19</v>
      </c>
      <c r="O28" s="41" t="str">
        <f>O$2</f>
        <v>2T19</v>
      </c>
      <c r="P28" s="41" t="s">
        <v>402</v>
      </c>
    </row>
    <row r="29" spans="1:30" x14ac:dyDescent="0.25">
      <c r="A29" s="45" t="s">
        <v>187</v>
      </c>
      <c r="B29" s="46">
        <v>50</v>
      </c>
      <c r="C29" s="46">
        <v>45</v>
      </c>
      <c r="D29" s="46">
        <v>50</v>
      </c>
      <c r="E29" s="46">
        <v>62</v>
      </c>
      <c r="F29" s="46">
        <v>55</v>
      </c>
      <c r="G29" s="46">
        <v>52</v>
      </c>
      <c r="H29" s="46">
        <v>60</v>
      </c>
      <c r="I29" s="46">
        <v>71</v>
      </c>
      <c r="J29" s="46">
        <v>66</v>
      </c>
      <c r="K29" s="46">
        <v>64</v>
      </c>
      <c r="L29" s="46">
        <v>64</v>
      </c>
      <c r="M29" s="46">
        <v>72.099999999999994</v>
      </c>
      <c r="N29" s="46">
        <v>51.58</v>
      </c>
      <c r="O29" s="46">
        <v>64</v>
      </c>
      <c r="P29" s="46">
        <v>69</v>
      </c>
      <c r="Q29" s="47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x14ac:dyDescent="0.25">
      <c r="A30" s="49" t="s">
        <v>188</v>
      </c>
      <c r="B30" s="46">
        <v>50</v>
      </c>
      <c r="C30" s="46">
        <v>45</v>
      </c>
      <c r="D30" s="46">
        <v>50</v>
      </c>
      <c r="E30" s="46">
        <v>62</v>
      </c>
      <c r="F30" s="46">
        <v>55</v>
      </c>
      <c r="G30" s="46">
        <v>52</v>
      </c>
      <c r="H30" s="46">
        <v>60</v>
      </c>
      <c r="I30" s="46">
        <v>71</v>
      </c>
      <c r="J30" s="46">
        <v>66</v>
      </c>
      <c r="K30" s="46">
        <v>64</v>
      </c>
      <c r="L30" s="46">
        <v>64</v>
      </c>
      <c r="M30" s="46">
        <v>72.099999999999994</v>
      </c>
      <c r="N30" s="46">
        <v>51.58</v>
      </c>
      <c r="O30" s="46">
        <v>64</v>
      </c>
      <c r="P30" s="46">
        <v>69</v>
      </c>
      <c r="Q30" s="47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30" x14ac:dyDescent="0.25">
      <c r="A31" s="49" t="s">
        <v>189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x14ac:dyDescent="0.25">
      <c r="A32" s="45" t="s">
        <v>176</v>
      </c>
      <c r="B32" s="46">
        <v>-36</v>
      </c>
      <c r="C32" s="46">
        <v>-34</v>
      </c>
      <c r="D32" s="46">
        <v>-37</v>
      </c>
      <c r="E32" s="46">
        <v>-34</v>
      </c>
      <c r="F32" s="46">
        <v>-37</v>
      </c>
      <c r="G32" s="46">
        <v>-38</v>
      </c>
      <c r="H32" s="46">
        <v>-37</v>
      </c>
      <c r="I32" s="46">
        <v>-45</v>
      </c>
      <c r="J32" s="46">
        <v>-46</v>
      </c>
      <c r="K32" s="46">
        <v>-49</v>
      </c>
      <c r="L32" s="46">
        <v>-47</v>
      </c>
      <c r="M32" s="46">
        <v>-48.19</v>
      </c>
      <c r="N32" s="46">
        <v>-46.57</v>
      </c>
      <c r="O32" s="46">
        <v>-44</v>
      </c>
      <c r="P32" s="46">
        <v>-43</v>
      </c>
      <c r="Q32" s="47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x14ac:dyDescent="0.25">
      <c r="A33" s="45" t="s">
        <v>177</v>
      </c>
      <c r="B33" s="46">
        <v>14</v>
      </c>
      <c r="C33" s="46">
        <v>11</v>
      </c>
      <c r="D33" s="46">
        <v>13</v>
      </c>
      <c r="E33" s="46">
        <v>28</v>
      </c>
      <c r="F33" s="46">
        <v>18</v>
      </c>
      <c r="G33" s="46">
        <v>15</v>
      </c>
      <c r="H33" s="46">
        <v>23</v>
      </c>
      <c r="I33" s="46">
        <v>26</v>
      </c>
      <c r="J33" s="46">
        <v>20</v>
      </c>
      <c r="K33" s="46">
        <v>15</v>
      </c>
      <c r="L33" s="46">
        <v>17</v>
      </c>
      <c r="M33" s="46">
        <v>23.91</v>
      </c>
      <c r="N33" s="46">
        <v>5.0199999999999996</v>
      </c>
      <c r="O33" s="46">
        <v>20</v>
      </c>
      <c r="P33" s="46">
        <v>26</v>
      </c>
      <c r="Q33" s="47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1:30" x14ac:dyDescent="0.25">
      <c r="A34" s="45" t="s">
        <v>178</v>
      </c>
      <c r="B34" s="46">
        <v>-8</v>
      </c>
      <c r="C34" s="46">
        <v>-3</v>
      </c>
      <c r="D34" s="46">
        <v>-8</v>
      </c>
      <c r="E34" s="46">
        <v>-6</v>
      </c>
      <c r="F34" s="46">
        <v>-7</v>
      </c>
      <c r="G34" s="46">
        <v>-7</v>
      </c>
      <c r="H34" s="46">
        <v>-6</v>
      </c>
      <c r="I34" s="46">
        <v>-8</v>
      </c>
      <c r="J34" s="46">
        <v>-10</v>
      </c>
      <c r="K34" s="46">
        <v>-9</v>
      </c>
      <c r="L34" s="46">
        <v>-8</v>
      </c>
      <c r="M34" s="46">
        <v>-8.66</v>
      </c>
      <c r="N34" s="46">
        <v>-9.44</v>
      </c>
      <c r="O34" s="46">
        <v>-8</v>
      </c>
      <c r="P34" s="46">
        <v>-9</v>
      </c>
      <c r="Q34" s="47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  <row r="35" spans="1:30" x14ac:dyDescent="0.25">
      <c r="A35" s="45" t="s">
        <v>179</v>
      </c>
      <c r="B35" s="46">
        <v>3</v>
      </c>
      <c r="C35" s="46">
        <v>3</v>
      </c>
      <c r="D35" s="46">
        <v>3</v>
      </c>
      <c r="E35" s="46">
        <v>3</v>
      </c>
      <c r="F35" s="46">
        <v>3</v>
      </c>
      <c r="G35" s="46">
        <v>4</v>
      </c>
      <c r="H35" s="46">
        <v>4</v>
      </c>
      <c r="I35" s="46">
        <v>4</v>
      </c>
      <c r="J35" s="46">
        <v>4</v>
      </c>
      <c r="K35" s="46">
        <v>5</v>
      </c>
      <c r="L35" s="46">
        <v>6</v>
      </c>
      <c r="M35" s="46">
        <v>5.64</v>
      </c>
      <c r="N35" s="46">
        <v>7.5</v>
      </c>
      <c r="O35" s="46">
        <v>14</v>
      </c>
      <c r="P35" s="46">
        <v>2</v>
      </c>
      <c r="Q35" s="47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</row>
    <row r="36" spans="1:30" x14ac:dyDescent="0.25">
      <c r="A36" s="45" t="s">
        <v>180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</row>
    <row r="37" spans="1:30" x14ac:dyDescent="0.25">
      <c r="A37" s="45" t="s">
        <v>181</v>
      </c>
      <c r="B37" s="46">
        <v>9</v>
      </c>
      <c r="C37" s="46">
        <v>11</v>
      </c>
      <c r="D37" s="46">
        <v>9</v>
      </c>
      <c r="E37" s="46">
        <v>26</v>
      </c>
      <c r="F37" s="46">
        <v>14</v>
      </c>
      <c r="G37" s="46">
        <v>12</v>
      </c>
      <c r="H37" s="46">
        <v>21</v>
      </c>
      <c r="I37" s="46">
        <v>22</v>
      </c>
      <c r="J37" s="46">
        <v>14</v>
      </c>
      <c r="K37" s="46">
        <v>12</v>
      </c>
      <c r="L37" s="46">
        <v>15</v>
      </c>
      <c r="M37" s="46">
        <v>20.89</v>
      </c>
      <c r="N37" s="46">
        <v>3.08</v>
      </c>
      <c r="O37" s="46">
        <v>26</v>
      </c>
      <c r="P37" s="46">
        <v>19</v>
      </c>
      <c r="Q37" s="47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x14ac:dyDescent="0.25">
      <c r="A38" s="45" t="s">
        <v>182</v>
      </c>
      <c r="B38" s="50">
        <v>0.19</v>
      </c>
      <c r="C38" s="50">
        <v>0.25</v>
      </c>
      <c r="D38" s="50">
        <v>0.18</v>
      </c>
      <c r="E38" s="50">
        <v>0.41199999999999998</v>
      </c>
      <c r="F38" s="50">
        <v>0.26100000000000001</v>
      </c>
      <c r="G38" s="50">
        <v>0.22600000000000001</v>
      </c>
      <c r="H38" s="50">
        <v>0.34699999999999998</v>
      </c>
      <c r="I38" s="50">
        <v>0.311</v>
      </c>
      <c r="J38" s="50">
        <v>0.21</v>
      </c>
      <c r="K38" s="50">
        <v>0.184</v>
      </c>
      <c r="L38" s="50">
        <v>0.23</v>
      </c>
      <c r="M38" s="50">
        <v>0.28977526526983238</v>
      </c>
      <c r="N38" s="50">
        <v>5.9675281100920935E-2</v>
      </c>
      <c r="O38" s="50">
        <v>0.40629999999999999</v>
      </c>
      <c r="P38" s="50">
        <f>P37/P29</f>
        <v>0.27536231884057971</v>
      </c>
      <c r="Q38" s="134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x14ac:dyDescent="0.25">
      <c r="A39" s="45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30" x14ac:dyDescent="0.25">
      <c r="A40" s="40" t="s">
        <v>190</v>
      </c>
      <c r="B40" s="41" t="s">
        <v>68</v>
      </c>
      <c r="C40" s="41" t="s">
        <v>64</v>
      </c>
      <c r="D40" s="41" t="s">
        <v>58</v>
      </c>
      <c r="E40" s="41" t="s">
        <v>169</v>
      </c>
      <c r="F40" s="41" t="s">
        <v>54</v>
      </c>
      <c r="G40" s="41" t="s">
        <v>170</v>
      </c>
      <c r="H40" s="41" t="s">
        <v>171</v>
      </c>
      <c r="I40" s="41" t="s">
        <v>51</v>
      </c>
      <c r="J40" s="41" t="s">
        <v>95</v>
      </c>
      <c r="K40" s="41" t="s">
        <v>49</v>
      </c>
      <c r="L40" s="41" t="s">
        <v>48</v>
      </c>
      <c r="M40" s="41" t="str">
        <f>M$2</f>
        <v>4T18</v>
      </c>
      <c r="N40" s="41" t="str">
        <f>N$2</f>
        <v>1T19</v>
      </c>
      <c r="O40" s="41" t="str">
        <f>O$2</f>
        <v>2T19</v>
      </c>
      <c r="P40" s="41" t="s">
        <v>402</v>
      </c>
    </row>
    <row r="41" spans="1:30" x14ac:dyDescent="0.25">
      <c r="A41" s="45" t="s">
        <v>187</v>
      </c>
      <c r="B41" s="46">
        <v>303</v>
      </c>
      <c r="C41" s="46">
        <v>337</v>
      </c>
      <c r="D41" s="46">
        <v>355</v>
      </c>
      <c r="E41" s="46">
        <v>324</v>
      </c>
      <c r="F41" s="46">
        <v>323</v>
      </c>
      <c r="G41" s="46">
        <v>364</v>
      </c>
      <c r="H41" s="46">
        <v>364</v>
      </c>
      <c r="I41" s="46">
        <v>365</v>
      </c>
      <c r="J41" s="46">
        <v>331</v>
      </c>
      <c r="K41" s="46">
        <v>370</v>
      </c>
      <c r="L41" s="46">
        <v>406</v>
      </c>
      <c r="M41" s="46">
        <v>398.46</v>
      </c>
      <c r="N41" s="46">
        <v>335</v>
      </c>
      <c r="O41" s="46">
        <v>340</v>
      </c>
      <c r="P41" s="46">
        <v>354</v>
      </c>
      <c r="Q41" s="47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1:30" x14ac:dyDescent="0.25">
      <c r="A42" s="49" t="s">
        <v>191</v>
      </c>
      <c r="B42" s="46">
        <v>303</v>
      </c>
      <c r="C42" s="46">
        <v>337</v>
      </c>
      <c r="D42" s="46">
        <v>355</v>
      </c>
      <c r="E42" s="46">
        <v>324</v>
      </c>
      <c r="F42" s="46">
        <v>323</v>
      </c>
      <c r="G42" s="46">
        <v>364</v>
      </c>
      <c r="H42" s="46">
        <v>364</v>
      </c>
      <c r="I42" s="46">
        <v>365</v>
      </c>
      <c r="J42" s="46">
        <v>331</v>
      </c>
      <c r="K42" s="46">
        <v>370</v>
      </c>
      <c r="L42" s="46">
        <v>406</v>
      </c>
      <c r="M42" s="46">
        <v>398.46</v>
      </c>
      <c r="N42" s="46">
        <v>335</v>
      </c>
      <c r="O42" s="46">
        <v>340</v>
      </c>
      <c r="P42" s="46">
        <v>354</v>
      </c>
      <c r="Q42" s="47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x14ac:dyDescent="0.25">
      <c r="A43" s="49" t="s">
        <v>192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 t="s">
        <v>200</v>
      </c>
      <c r="Q43" s="47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</row>
    <row r="44" spans="1:30" x14ac:dyDescent="0.25">
      <c r="A44" s="45" t="s">
        <v>176</v>
      </c>
      <c r="B44" s="46">
        <v>-214</v>
      </c>
      <c r="C44" s="46">
        <v>-227</v>
      </c>
      <c r="D44" s="46">
        <v>-237</v>
      </c>
      <c r="E44" s="46">
        <v>-237</v>
      </c>
      <c r="F44" s="46">
        <v>-280</v>
      </c>
      <c r="G44" s="46">
        <v>-244</v>
      </c>
      <c r="H44" s="46">
        <v>-242</v>
      </c>
      <c r="I44" s="46">
        <v>-259</v>
      </c>
      <c r="J44" s="46">
        <v>-244</v>
      </c>
      <c r="K44" s="46">
        <v>-262</v>
      </c>
      <c r="L44" s="46">
        <v>-268</v>
      </c>
      <c r="M44" s="46">
        <v>-275</v>
      </c>
      <c r="N44" s="46">
        <v>-261.44</v>
      </c>
      <c r="O44" s="46">
        <v>-250</v>
      </c>
      <c r="P44" s="46">
        <v>-258</v>
      </c>
      <c r="Q44" s="47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1:30" x14ac:dyDescent="0.25">
      <c r="A45" s="45" t="s">
        <v>177</v>
      </c>
      <c r="B45" s="46">
        <v>89</v>
      </c>
      <c r="C45" s="46">
        <v>111</v>
      </c>
      <c r="D45" s="46">
        <v>119</v>
      </c>
      <c r="E45" s="46">
        <v>87</v>
      </c>
      <c r="F45" s="46">
        <v>43</v>
      </c>
      <c r="G45" s="46">
        <v>121</v>
      </c>
      <c r="H45" s="46">
        <v>122</v>
      </c>
      <c r="I45" s="46">
        <v>106</v>
      </c>
      <c r="J45" s="46">
        <v>87</v>
      </c>
      <c r="K45" s="46">
        <v>108</v>
      </c>
      <c r="L45" s="46">
        <v>138</v>
      </c>
      <c r="M45" s="46">
        <v>123.46</v>
      </c>
      <c r="N45" s="46">
        <v>73.55</v>
      </c>
      <c r="O45" s="46">
        <v>90</v>
      </c>
      <c r="P45" s="46">
        <v>96</v>
      </c>
      <c r="Q45" s="47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</row>
    <row r="46" spans="1:30" x14ac:dyDescent="0.25">
      <c r="A46" s="45" t="s">
        <v>178</v>
      </c>
      <c r="B46" s="46">
        <v>-24</v>
      </c>
      <c r="C46" s="46">
        <v>-27</v>
      </c>
      <c r="D46" s="46">
        <v>-24</v>
      </c>
      <c r="E46" s="46">
        <v>-9</v>
      </c>
      <c r="F46" s="46">
        <v>-24</v>
      </c>
      <c r="G46" s="46">
        <v>-23</v>
      </c>
      <c r="H46" s="46">
        <v>-21</v>
      </c>
      <c r="I46" s="46">
        <v>-27</v>
      </c>
      <c r="J46" s="46">
        <v>-23</v>
      </c>
      <c r="K46" s="46">
        <v>-25</v>
      </c>
      <c r="L46" s="46">
        <v>-24</v>
      </c>
      <c r="M46" s="46">
        <v>-33.61</v>
      </c>
      <c r="N46" s="46">
        <v>-27.42</v>
      </c>
      <c r="O46" s="46">
        <v>-24</v>
      </c>
      <c r="P46" s="46">
        <v>-26</v>
      </c>
      <c r="Q46" s="47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</row>
    <row r="47" spans="1:30" x14ac:dyDescent="0.25">
      <c r="A47" s="45" t="s">
        <v>179</v>
      </c>
      <c r="B47" s="46">
        <v>56</v>
      </c>
      <c r="C47" s="46">
        <v>56</v>
      </c>
      <c r="D47" s="46">
        <v>57</v>
      </c>
      <c r="E47" s="46">
        <v>58</v>
      </c>
      <c r="F47" s="46">
        <v>104</v>
      </c>
      <c r="G47" s="46">
        <v>65</v>
      </c>
      <c r="H47" s="46">
        <v>63</v>
      </c>
      <c r="I47" s="46">
        <v>63</v>
      </c>
      <c r="J47" s="46">
        <v>65</v>
      </c>
      <c r="K47" s="46">
        <v>64</v>
      </c>
      <c r="L47" s="46">
        <v>65</v>
      </c>
      <c r="M47" s="46">
        <v>65.91</v>
      </c>
      <c r="N47" s="46">
        <v>92.19</v>
      </c>
      <c r="O47" s="46">
        <v>98</v>
      </c>
      <c r="P47" s="46">
        <v>97</v>
      </c>
      <c r="Q47" s="47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</row>
    <row r="48" spans="1:30" x14ac:dyDescent="0.25">
      <c r="A48" s="45" t="s">
        <v>180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</row>
    <row r="49" spans="1:30" x14ac:dyDescent="0.25">
      <c r="A49" s="45" t="s">
        <v>181</v>
      </c>
      <c r="B49" s="46">
        <v>121</v>
      </c>
      <c r="C49" s="46">
        <v>141</v>
      </c>
      <c r="D49" s="46">
        <v>152</v>
      </c>
      <c r="E49" s="46">
        <v>137</v>
      </c>
      <c r="F49" s="46">
        <v>123</v>
      </c>
      <c r="G49" s="46">
        <v>163</v>
      </c>
      <c r="H49" s="46">
        <v>164</v>
      </c>
      <c r="I49" s="46">
        <v>142</v>
      </c>
      <c r="J49" s="46">
        <v>128</v>
      </c>
      <c r="K49" s="46">
        <v>147</v>
      </c>
      <c r="L49" s="46">
        <v>179</v>
      </c>
      <c r="M49" s="46">
        <v>155.76</v>
      </c>
      <c r="N49" s="46">
        <v>138.32</v>
      </c>
      <c r="O49" s="46">
        <v>164</v>
      </c>
      <c r="P49" s="46">
        <v>166</v>
      </c>
      <c r="Q49" s="47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</row>
    <row r="50" spans="1:30" x14ac:dyDescent="0.25">
      <c r="A50" s="45" t="s">
        <v>182</v>
      </c>
      <c r="B50" s="50">
        <v>0.4</v>
      </c>
      <c r="C50" s="50">
        <v>0.42</v>
      </c>
      <c r="D50" s="50">
        <v>0.43</v>
      </c>
      <c r="E50" s="50">
        <v>0.42199999999999999</v>
      </c>
      <c r="F50" s="50">
        <v>0.379</v>
      </c>
      <c r="G50" s="50">
        <v>0.44600000000000001</v>
      </c>
      <c r="H50" s="50">
        <v>0.45</v>
      </c>
      <c r="I50" s="50">
        <v>0.39100000000000001</v>
      </c>
      <c r="J50" s="50">
        <v>0.38700000000000001</v>
      </c>
      <c r="K50" s="50">
        <v>0.39700000000000002</v>
      </c>
      <c r="L50" s="50">
        <v>0.44</v>
      </c>
      <c r="M50" s="50">
        <v>0.39091205064535933</v>
      </c>
      <c r="N50" s="50">
        <v>0.41289519540266534</v>
      </c>
      <c r="O50" s="50">
        <v>0.4824</v>
      </c>
      <c r="P50" s="50">
        <f>P49/P41</f>
        <v>0.46892655367231639</v>
      </c>
      <c r="Q50" s="134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x14ac:dyDescent="0.25">
      <c r="A51" s="45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30" x14ac:dyDescent="0.25">
      <c r="A52" s="40" t="s">
        <v>193</v>
      </c>
      <c r="B52" s="41" t="s">
        <v>68</v>
      </c>
      <c r="C52" s="41" t="s">
        <v>64</v>
      </c>
      <c r="D52" s="41" t="s">
        <v>58</v>
      </c>
      <c r="E52" s="41" t="s">
        <v>169</v>
      </c>
      <c r="F52" s="41" t="s">
        <v>54</v>
      </c>
      <c r="G52" s="41" t="s">
        <v>170</v>
      </c>
      <c r="H52" s="41" t="s">
        <v>171</v>
      </c>
      <c r="I52" s="41" t="s">
        <v>51</v>
      </c>
      <c r="J52" s="41" t="s">
        <v>95</v>
      </c>
      <c r="K52" s="41" t="s">
        <v>49</v>
      </c>
      <c r="L52" s="41" t="s">
        <v>48</v>
      </c>
      <c r="M52" s="41" t="str">
        <f>M$2</f>
        <v>4T18</v>
      </c>
      <c r="N52" s="41" t="str">
        <f>N$2</f>
        <v>1T19</v>
      </c>
      <c r="O52" s="41" t="str">
        <f>O$2</f>
        <v>2T19</v>
      </c>
      <c r="P52" s="41" t="s">
        <v>402</v>
      </c>
    </row>
    <row r="53" spans="1:30" x14ac:dyDescent="0.25">
      <c r="A53" s="45" t="s">
        <v>187</v>
      </c>
      <c r="B53" s="46">
        <v>68</v>
      </c>
      <c r="C53" s="46">
        <v>66</v>
      </c>
      <c r="D53" s="46">
        <v>68</v>
      </c>
      <c r="E53" s="46">
        <v>67</v>
      </c>
      <c r="F53" s="46">
        <v>90</v>
      </c>
      <c r="G53" s="46">
        <v>111</v>
      </c>
      <c r="H53" s="46">
        <v>103</v>
      </c>
      <c r="I53" s="46">
        <v>104</v>
      </c>
      <c r="J53" s="46">
        <v>91</v>
      </c>
      <c r="K53" s="46">
        <v>113</v>
      </c>
      <c r="L53" s="46">
        <v>104</v>
      </c>
      <c r="M53" s="46">
        <v>102.86</v>
      </c>
      <c r="N53" s="46">
        <v>70.010000000000005</v>
      </c>
      <c r="O53" s="46">
        <v>78</v>
      </c>
      <c r="P53" s="46">
        <v>74</v>
      </c>
      <c r="Q53" s="47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</row>
    <row r="54" spans="1:30" x14ac:dyDescent="0.25">
      <c r="A54" s="49" t="s">
        <v>194</v>
      </c>
      <c r="B54" s="46">
        <v>68</v>
      </c>
      <c r="C54" s="46">
        <v>66</v>
      </c>
      <c r="D54" s="46">
        <v>68</v>
      </c>
      <c r="E54" s="46">
        <v>67</v>
      </c>
      <c r="F54" s="46">
        <v>90</v>
      </c>
      <c r="G54" s="46">
        <v>111</v>
      </c>
      <c r="H54" s="46">
        <v>103</v>
      </c>
      <c r="I54" s="46">
        <v>104</v>
      </c>
      <c r="J54" s="46">
        <v>91</v>
      </c>
      <c r="K54" s="46">
        <v>113</v>
      </c>
      <c r="L54" s="46">
        <v>104</v>
      </c>
      <c r="M54" s="46">
        <v>102.86</v>
      </c>
      <c r="N54" s="46">
        <v>70.010000000000005</v>
      </c>
      <c r="O54" s="46">
        <v>78</v>
      </c>
      <c r="P54" s="46">
        <v>74</v>
      </c>
      <c r="Q54" s="47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</row>
    <row r="55" spans="1:30" x14ac:dyDescent="0.25">
      <c r="A55" s="49" t="s">
        <v>195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</row>
    <row r="56" spans="1:30" x14ac:dyDescent="0.25">
      <c r="A56" s="45" t="s">
        <v>176</v>
      </c>
      <c r="B56" s="46">
        <v>-51</v>
      </c>
      <c r="C56" s="46">
        <v>-48</v>
      </c>
      <c r="D56" s="46">
        <v>-49</v>
      </c>
      <c r="E56" s="46">
        <v>-48</v>
      </c>
      <c r="F56" s="46">
        <v>-69</v>
      </c>
      <c r="G56" s="46">
        <v>-71</v>
      </c>
      <c r="H56" s="46">
        <v>-74</v>
      </c>
      <c r="I56" s="46">
        <v>-71</v>
      </c>
      <c r="J56" s="46">
        <v>-66</v>
      </c>
      <c r="K56" s="46">
        <v>-74</v>
      </c>
      <c r="L56" s="46">
        <v>-70</v>
      </c>
      <c r="M56" s="46">
        <v>-77.319999999999993</v>
      </c>
      <c r="N56" s="46">
        <v>-61.31</v>
      </c>
      <c r="O56" s="46">
        <v>-66</v>
      </c>
      <c r="P56" s="46">
        <v>-56</v>
      </c>
      <c r="Q56" s="47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</row>
    <row r="57" spans="1:30" x14ac:dyDescent="0.25">
      <c r="A57" s="45" t="s">
        <v>177</v>
      </c>
      <c r="B57" s="46">
        <v>17</v>
      </c>
      <c r="C57" s="46">
        <v>18</v>
      </c>
      <c r="D57" s="46">
        <v>19</v>
      </c>
      <c r="E57" s="46">
        <v>19</v>
      </c>
      <c r="F57" s="46">
        <v>21</v>
      </c>
      <c r="G57" s="46">
        <v>40</v>
      </c>
      <c r="H57" s="46">
        <v>29</v>
      </c>
      <c r="I57" s="46">
        <v>33</v>
      </c>
      <c r="J57" s="46">
        <v>24</v>
      </c>
      <c r="K57" s="46">
        <v>39</v>
      </c>
      <c r="L57" s="46">
        <v>35</v>
      </c>
      <c r="M57" s="46">
        <v>25.54</v>
      </c>
      <c r="N57" s="46">
        <v>8.7100000000000009</v>
      </c>
      <c r="O57" s="46">
        <v>11</v>
      </c>
      <c r="P57" s="46">
        <v>19</v>
      </c>
      <c r="Q57" s="47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</row>
    <row r="58" spans="1:30" x14ac:dyDescent="0.25">
      <c r="A58" s="45" t="s">
        <v>178</v>
      </c>
      <c r="B58" s="46">
        <v>-6</v>
      </c>
      <c r="C58" s="46">
        <v>-6</v>
      </c>
      <c r="D58" s="46">
        <v>-7</v>
      </c>
      <c r="E58" s="46">
        <v>-7</v>
      </c>
      <c r="F58" s="46">
        <v>-7</v>
      </c>
      <c r="G58" s="46">
        <v>-7</v>
      </c>
      <c r="H58" s="46">
        <v>-7</v>
      </c>
      <c r="I58" s="46">
        <v>-7</v>
      </c>
      <c r="J58" s="46">
        <v>-7</v>
      </c>
      <c r="K58" s="46">
        <v>-7</v>
      </c>
      <c r="L58" s="46">
        <v>-7</v>
      </c>
      <c r="M58" s="46">
        <v>-6.92</v>
      </c>
      <c r="N58" s="46">
        <v>-6.98</v>
      </c>
      <c r="O58" s="46">
        <v>-7</v>
      </c>
      <c r="P58" s="46">
        <v>-25</v>
      </c>
      <c r="Q58" s="47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:30" ht="14.25" customHeight="1" x14ac:dyDescent="0.25">
      <c r="A59" s="45" t="s">
        <v>179</v>
      </c>
      <c r="B59" s="46">
        <v>4</v>
      </c>
      <c r="C59" s="46">
        <v>4</v>
      </c>
      <c r="D59" s="46">
        <v>4</v>
      </c>
      <c r="E59" s="46">
        <v>4</v>
      </c>
      <c r="F59" s="46">
        <v>4</v>
      </c>
      <c r="G59" s="46">
        <v>6</v>
      </c>
      <c r="H59" s="46">
        <v>5</v>
      </c>
      <c r="I59" s="46">
        <v>2</v>
      </c>
      <c r="J59" s="46">
        <v>4</v>
      </c>
      <c r="K59" s="46">
        <v>4</v>
      </c>
      <c r="L59" s="46">
        <v>4</v>
      </c>
      <c r="M59" s="46">
        <v>4.34</v>
      </c>
      <c r="N59" s="46">
        <v>4.34</v>
      </c>
      <c r="O59" s="46">
        <v>4</v>
      </c>
      <c r="P59" s="46">
        <v>33</v>
      </c>
      <c r="Q59" s="47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1:30" x14ac:dyDescent="0.25">
      <c r="A60" s="45" t="s">
        <v>180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7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</row>
    <row r="61" spans="1:30" x14ac:dyDescent="0.25">
      <c r="A61" s="45" t="s">
        <v>181</v>
      </c>
      <c r="B61" s="46">
        <v>15</v>
      </c>
      <c r="C61" s="46">
        <v>16</v>
      </c>
      <c r="D61" s="46">
        <v>17</v>
      </c>
      <c r="E61" s="46">
        <v>17</v>
      </c>
      <c r="F61" s="46">
        <v>19</v>
      </c>
      <c r="G61" s="46">
        <v>39</v>
      </c>
      <c r="H61" s="46">
        <v>27</v>
      </c>
      <c r="I61" s="46">
        <v>28</v>
      </c>
      <c r="J61" s="46">
        <v>22</v>
      </c>
      <c r="K61" s="46">
        <v>36</v>
      </c>
      <c r="L61" s="46">
        <v>32</v>
      </c>
      <c r="M61" s="46">
        <v>22.96</v>
      </c>
      <c r="N61" s="46">
        <v>6.07</v>
      </c>
      <c r="O61" s="46">
        <v>9</v>
      </c>
      <c r="P61" s="46">
        <v>16</v>
      </c>
      <c r="Q61" s="47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</row>
    <row r="62" spans="1:30" x14ac:dyDescent="0.25">
      <c r="A62" s="45" t="s">
        <v>182</v>
      </c>
      <c r="B62" s="50">
        <v>0.23</v>
      </c>
      <c r="C62" s="50">
        <v>0.25</v>
      </c>
      <c r="D62" s="50">
        <v>0.25</v>
      </c>
      <c r="E62" s="50">
        <v>0.247</v>
      </c>
      <c r="F62" s="50">
        <v>0.20699999999999999</v>
      </c>
      <c r="G62" s="50">
        <v>0.35</v>
      </c>
      <c r="H62" s="50">
        <v>0.26500000000000001</v>
      </c>
      <c r="I62" s="50">
        <v>0.26900000000000002</v>
      </c>
      <c r="J62" s="50">
        <v>0.24</v>
      </c>
      <c r="K62" s="50">
        <v>0.32300000000000001</v>
      </c>
      <c r="L62" s="50">
        <v>0.307</v>
      </c>
      <c r="M62" s="50">
        <v>0.22318781452598713</v>
      </c>
      <c r="N62" s="50">
        <v>8.6630768938611685E-2</v>
      </c>
      <c r="O62" s="50">
        <v>0.1154</v>
      </c>
      <c r="P62" s="50">
        <f>P61/P53</f>
        <v>0.21621621621621623</v>
      </c>
      <c r="Q62" s="134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x14ac:dyDescent="0.25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30" x14ac:dyDescent="0.25">
      <c r="A64" s="40" t="s">
        <v>196</v>
      </c>
      <c r="B64" s="41" t="s">
        <v>68</v>
      </c>
      <c r="C64" s="41" t="s">
        <v>64</v>
      </c>
      <c r="D64" s="41" t="s">
        <v>58</v>
      </c>
      <c r="E64" s="41" t="s">
        <v>169</v>
      </c>
      <c r="F64" s="41" t="s">
        <v>54</v>
      </c>
      <c r="G64" s="41" t="s">
        <v>170</v>
      </c>
      <c r="H64" s="41" t="s">
        <v>171</v>
      </c>
      <c r="I64" s="41" t="s">
        <v>51</v>
      </c>
      <c r="J64" s="41" t="s">
        <v>95</v>
      </c>
      <c r="K64" s="41" t="s">
        <v>49</v>
      </c>
      <c r="L64" s="41" t="s">
        <v>48</v>
      </c>
      <c r="M64" s="41" t="str">
        <f>M$2</f>
        <v>4T18</v>
      </c>
      <c r="N64" s="41" t="str">
        <f>N$2</f>
        <v>1T19</v>
      </c>
      <c r="O64" s="41" t="str">
        <f>O$2</f>
        <v>2T19</v>
      </c>
      <c r="P64" s="41" t="s">
        <v>402</v>
      </c>
    </row>
    <row r="65" spans="1:30" x14ac:dyDescent="0.25">
      <c r="A65" s="45" t="s">
        <v>173</v>
      </c>
      <c r="B65" s="46">
        <v>114</v>
      </c>
      <c r="C65" s="46">
        <v>109</v>
      </c>
      <c r="D65" s="46">
        <v>140</v>
      </c>
      <c r="E65" s="46">
        <v>128</v>
      </c>
      <c r="F65" s="46">
        <v>126</v>
      </c>
      <c r="G65" s="46">
        <v>114</v>
      </c>
      <c r="H65" s="46">
        <v>142</v>
      </c>
      <c r="I65" s="46">
        <v>106</v>
      </c>
      <c r="J65" s="46">
        <v>131</v>
      </c>
      <c r="K65" s="46">
        <v>152</v>
      </c>
      <c r="L65" s="46">
        <v>160</v>
      </c>
      <c r="M65" s="46">
        <v>145.27000000000001</v>
      </c>
      <c r="N65" s="46">
        <v>119.84</v>
      </c>
      <c r="O65" s="46">
        <v>146</v>
      </c>
      <c r="P65" s="46">
        <v>161</v>
      </c>
      <c r="Q65" s="47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</row>
    <row r="66" spans="1:30" x14ac:dyDescent="0.25">
      <c r="A66" s="49" t="s">
        <v>197</v>
      </c>
      <c r="B66" s="46">
        <v>114</v>
      </c>
      <c r="C66" s="46">
        <v>109</v>
      </c>
      <c r="D66" s="46">
        <v>140</v>
      </c>
      <c r="E66" s="46">
        <v>128</v>
      </c>
      <c r="F66" s="46">
        <v>126</v>
      </c>
      <c r="G66" s="46">
        <v>114</v>
      </c>
      <c r="H66" s="46">
        <v>142</v>
      </c>
      <c r="I66" s="46">
        <v>106</v>
      </c>
      <c r="J66" s="46">
        <v>131</v>
      </c>
      <c r="K66" s="46">
        <v>152</v>
      </c>
      <c r="L66" s="46">
        <v>160</v>
      </c>
      <c r="M66" s="46">
        <v>145.27000000000001</v>
      </c>
      <c r="N66" s="46">
        <v>119.84</v>
      </c>
      <c r="O66" s="46">
        <v>146</v>
      </c>
      <c r="P66" s="46">
        <v>161</v>
      </c>
      <c r="Q66" s="47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</row>
    <row r="67" spans="1:30" x14ac:dyDescent="0.25">
      <c r="A67" s="49" t="s">
        <v>198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7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</row>
    <row r="68" spans="1:30" x14ac:dyDescent="0.25">
      <c r="A68" s="45" t="s">
        <v>176</v>
      </c>
      <c r="B68" s="46">
        <v>-101</v>
      </c>
      <c r="C68" s="46">
        <v>-102</v>
      </c>
      <c r="D68" s="46">
        <v>-131</v>
      </c>
      <c r="E68" s="46">
        <v>-133</v>
      </c>
      <c r="F68" s="46">
        <v>-130</v>
      </c>
      <c r="G68" s="46">
        <v>-126</v>
      </c>
      <c r="H68" s="46">
        <v>-151</v>
      </c>
      <c r="I68" s="46">
        <v>-106</v>
      </c>
      <c r="J68" s="46">
        <v>-125</v>
      </c>
      <c r="K68" s="46">
        <v>-122</v>
      </c>
      <c r="L68" s="46">
        <v>-148</v>
      </c>
      <c r="M68" s="46">
        <v>-148.96</v>
      </c>
      <c r="N68" s="46">
        <v>-137.66999999999999</v>
      </c>
      <c r="O68" s="46">
        <v>-149</v>
      </c>
      <c r="P68" s="46">
        <v>-180</v>
      </c>
      <c r="Q68" s="47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</row>
    <row r="69" spans="1:30" x14ac:dyDescent="0.25">
      <c r="A69" s="45" t="s">
        <v>177</v>
      </c>
      <c r="B69" s="46">
        <v>13</v>
      </c>
      <c r="C69" s="46">
        <v>7</v>
      </c>
      <c r="D69" s="46">
        <v>9</v>
      </c>
      <c r="E69" s="46">
        <v>-5</v>
      </c>
      <c r="F69" s="46">
        <v>-4</v>
      </c>
      <c r="G69" s="46">
        <v>-13</v>
      </c>
      <c r="H69" s="46">
        <v>-9</v>
      </c>
      <c r="I69" s="46">
        <v>0</v>
      </c>
      <c r="J69" s="46">
        <v>5</v>
      </c>
      <c r="K69" s="46">
        <v>30</v>
      </c>
      <c r="L69" s="46">
        <v>12</v>
      </c>
      <c r="M69" s="46">
        <v>-3.69</v>
      </c>
      <c r="N69" s="46">
        <v>-17.829999999999998</v>
      </c>
      <c r="O69" s="46">
        <v>-3</v>
      </c>
      <c r="P69" s="46">
        <v>-19</v>
      </c>
      <c r="Q69" s="47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</row>
    <row r="70" spans="1:30" x14ac:dyDescent="0.25">
      <c r="A70" s="45" t="s">
        <v>178</v>
      </c>
      <c r="B70" s="46">
        <v>-18</v>
      </c>
      <c r="C70" s="46">
        <v>-17</v>
      </c>
      <c r="D70" s="46">
        <v>-20</v>
      </c>
      <c r="E70" s="46">
        <v>-20</v>
      </c>
      <c r="F70" s="46">
        <v>-19</v>
      </c>
      <c r="G70" s="46">
        <v>-20</v>
      </c>
      <c r="H70" s="46">
        <v>-20</v>
      </c>
      <c r="I70" s="46">
        <v>-22</v>
      </c>
      <c r="J70" s="46">
        <v>-20</v>
      </c>
      <c r="K70" s="46">
        <v>-21</v>
      </c>
      <c r="L70" s="46">
        <v>-23</v>
      </c>
      <c r="M70" s="46">
        <v>-31.23</v>
      </c>
      <c r="N70" s="46">
        <v>-20.83</v>
      </c>
      <c r="O70" s="46">
        <v>-22</v>
      </c>
      <c r="P70" s="46" t="s">
        <v>405</v>
      </c>
      <c r="Q70" s="47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</row>
    <row r="71" spans="1:30" x14ac:dyDescent="0.25">
      <c r="A71" s="45" t="s">
        <v>179</v>
      </c>
      <c r="B71" s="46">
        <v>13</v>
      </c>
      <c r="C71" s="46">
        <v>17</v>
      </c>
      <c r="D71" s="46">
        <v>15</v>
      </c>
      <c r="E71" s="46">
        <v>28</v>
      </c>
      <c r="F71" s="46">
        <v>35</v>
      </c>
      <c r="G71" s="46">
        <v>33</v>
      </c>
      <c r="H71" s="46">
        <v>30</v>
      </c>
      <c r="I71" s="46">
        <v>25</v>
      </c>
      <c r="J71" s="46">
        <v>27</v>
      </c>
      <c r="K71" s="46">
        <v>34</v>
      </c>
      <c r="L71" s="46">
        <v>28</v>
      </c>
      <c r="M71" s="46">
        <v>26.66</v>
      </c>
      <c r="N71" s="46">
        <v>31.75</v>
      </c>
      <c r="O71" s="46">
        <v>32</v>
      </c>
      <c r="P71" s="46">
        <v>33</v>
      </c>
      <c r="Q71" s="47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</row>
    <row r="72" spans="1:30" x14ac:dyDescent="0.25">
      <c r="A72" s="45" t="s">
        <v>180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7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</row>
    <row r="73" spans="1:30" x14ac:dyDescent="0.25">
      <c r="A73" s="45" t="s">
        <v>181</v>
      </c>
      <c r="B73" s="46">
        <v>8</v>
      </c>
      <c r="C73" s="46">
        <v>7</v>
      </c>
      <c r="D73" s="46">
        <v>4</v>
      </c>
      <c r="E73" s="46">
        <v>2</v>
      </c>
      <c r="F73" s="46">
        <v>12</v>
      </c>
      <c r="G73" s="46">
        <v>0</v>
      </c>
      <c r="H73" s="46">
        <v>1</v>
      </c>
      <c r="I73" s="46">
        <v>3</v>
      </c>
      <c r="J73" s="46">
        <v>12</v>
      </c>
      <c r="K73" s="46">
        <v>42</v>
      </c>
      <c r="L73" s="46">
        <v>17</v>
      </c>
      <c r="M73" s="46">
        <v>-8.26</v>
      </c>
      <c r="N73" s="46">
        <v>-6.91</v>
      </c>
      <c r="O73" s="46">
        <v>7</v>
      </c>
      <c r="P73" s="46">
        <v>-11</v>
      </c>
      <c r="Q73" s="47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</row>
    <row r="74" spans="1:30" x14ac:dyDescent="0.25">
      <c r="A74" s="45" t="s">
        <v>182</v>
      </c>
      <c r="B74" s="50">
        <v>7.0000000000000007E-2</v>
      </c>
      <c r="C74" s="50">
        <v>0.06</v>
      </c>
      <c r="D74" s="50">
        <v>0.03</v>
      </c>
      <c r="E74" s="50">
        <v>1.7000000000000001E-2</v>
      </c>
      <c r="F74" s="50">
        <v>9.5000000000000001E-2</v>
      </c>
      <c r="G74" s="50">
        <v>-1E-3</v>
      </c>
      <c r="H74" s="50">
        <v>5.0000000000000001E-3</v>
      </c>
      <c r="I74" s="50">
        <v>2.5999999999999999E-2</v>
      </c>
      <c r="J74" s="50">
        <v>9.2999999999999999E-2</v>
      </c>
      <c r="K74" s="50">
        <v>0.27900000000000003</v>
      </c>
      <c r="L74" s="50">
        <v>0.107</v>
      </c>
      <c r="M74" s="50">
        <v>-5.6861833670353343E-2</v>
      </c>
      <c r="N74" s="50">
        <v>-5.7672944169199374E-2</v>
      </c>
      <c r="O74" s="50">
        <v>4.7899999999999998E-2</v>
      </c>
      <c r="P74" s="50">
        <f>P73/P65</f>
        <v>-6.8322981366459631E-2</v>
      </c>
      <c r="Q74" s="134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x14ac:dyDescent="0.25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30" x14ac:dyDescent="0.25">
      <c r="A76" s="42" t="s">
        <v>199</v>
      </c>
      <c r="B76" s="41" t="s">
        <v>68</v>
      </c>
      <c r="C76" s="41" t="s">
        <v>64</v>
      </c>
      <c r="D76" s="41" t="s">
        <v>58</v>
      </c>
      <c r="E76" s="41" t="s">
        <v>169</v>
      </c>
      <c r="F76" s="41" t="s">
        <v>54</v>
      </c>
      <c r="G76" s="41" t="s">
        <v>170</v>
      </c>
      <c r="H76" s="41" t="s">
        <v>171</v>
      </c>
      <c r="I76" s="41" t="s">
        <v>51</v>
      </c>
      <c r="J76" s="41" t="s">
        <v>95</v>
      </c>
      <c r="K76" s="41" t="s">
        <v>49</v>
      </c>
      <c r="L76" s="41" t="s">
        <v>48</v>
      </c>
      <c r="M76" s="41" t="str">
        <f>M$2</f>
        <v>4T18</v>
      </c>
      <c r="N76" s="41" t="str">
        <f>N$2</f>
        <v>1T19</v>
      </c>
      <c r="O76" s="41" t="str">
        <f>O$2</f>
        <v>2T19</v>
      </c>
      <c r="P76" s="41" t="s">
        <v>402</v>
      </c>
    </row>
    <row r="77" spans="1:30" x14ac:dyDescent="0.25">
      <c r="A77" s="45" t="s">
        <v>187</v>
      </c>
      <c r="B77" s="46">
        <v>-279</v>
      </c>
      <c r="C77" s="46">
        <v>-266</v>
      </c>
      <c r="D77" s="46">
        <v>-318</v>
      </c>
      <c r="E77" s="46">
        <v>-341</v>
      </c>
      <c r="F77" s="46">
        <v>-428</v>
      </c>
      <c r="G77" s="46">
        <v>-452</v>
      </c>
      <c r="H77" s="46">
        <v>-462</v>
      </c>
      <c r="I77" s="46">
        <v>-263</v>
      </c>
      <c r="J77" s="46">
        <v>-378</v>
      </c>
      <c r="K77" s="46">
        <v>-437</v>
      </c>
      <c r="L77" s="46">
        <v>-329</v>
      </c>
      <c r="M77" s="46">
        <v>-278.18</v>
      </c>
      <c r="N77" s="46">
        <v>-255.04</v>
      </c>
      <c r="O77" s="46">
        <v>-479</v>
      </c>
      <c r="P77" s="46">
        <v>-322</v>
      </c>
      <c r="Q77" s="47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</row>
    <row r="78" spans="1:30" x14ac:dyDescent="0.25">
      <c r="A78" s="49" t="s">
        <v>400</v>
      </c>
      <c r="B78" s="46">
        <v>-475</v>
      </c>
      <c r="C78" s="46">
        <v>-451</v>
      </c>
      <c r="D78" s="46">
        <v>-552</v>
      </c>
      <c r="E78" s="46">
        <v>-570</v>
      </c>
      <c r="F78" s="46">
        <v>-584</v>
      </c>
      <c r="G78" s="46">
        <v>-674</v>
      </c>
      <c r="H78" s="46">
        <v>-638</v>
      </c>
      <c r="I78" s="46">
        <v>-595</v>
      </c>
      <c r="J78" s="46">
        <v>-612</v>
      </c>
      <c r="K78" s="46">
        <v>-661</v>
      </c>
      <c r="L78" s="46">
        <v>-678</v>
      </c>
      <c r="M78" s="46">
        <v>-767.82</v>
      </c>
      <c r="N78" s="46">
        <v>-628.72</v>
      </c>
      <c r="O78" s="46">
        <v>-687</v>
      </c>
      <c r="P78" s="46">
        <v>-540</v>
      </c>
      <c r="Q78" s="47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</row>
    <row r="79" spans="1:30" x14ac:dyDescent="0.25">
      <c r="A79" s="49" t="s">
        <v>401</v>
      </c>
      <c r="B79" s="46">
        <v>197</v>
      </c>
      <c r="C79" s="46">
        <v>185</v>
      </c>
      <c r="D79" s="46">
        <v>233</v>
      </c>
      <c r="E79" s="46">
        <v>228</v>
      </c>
      <c r="F79" s="46">
        <v>156</v>
      </c>
      <c r="G79" s="46">
        <v>222</v>
      </c>
      <c r="H79" s="46">
        <v>176</v>
      </c>
      <c r="I79" s="46">
        <v>333</v>
      </c>
      <c r="J79" s="46">
        <v>234</v>
      </c>
      <c r="K79" s="46">
        <v>225</v>
      </c>
      <c r="L79" s="46">
        <v>349</v>
      </c>
      <c r="M79" s="46">
        <v>489.63</v>
      </c>
      <c r="N79" s="46">
        <v>373.67</v>
      </c>
      <c r="O79" s="46">
        <v>209</v>
      </c>
      <c r="P79" s="46">
        <v>218</v>
      </c>
      <c r="Q79" s="47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</row>
    <row r="80" spans="1:30" x14ac:dyDescent="0.25">
      <c r="A80" s="45" t="s">
        <v>176</v>
      </c>
      <c r="B80" s="46">
        <v>370</v>
      </c>
      <c r="C80" s="46">
        <v>350</v>
      </c>
      <c r="D80" s="46">
        <v>407</v>
      </c>
      <c r="E80" s="46">
        <v>413</v>
      </c>
      <c r="F80" s="46">
        <v>454</v>
      </c>
      <c r="G80" s="46">
        <v>523</v>
      </c>
      <c r="H80" s="46">
        <v>471</v>
      </c>
      <c r="I80" s="46">
        <v>480</v>
      </c>
      <c r="J80" s="46">
        <v>493</v>
      </c>
      <c r="K80" s="46">
        <v>513</v>
      </c>
      <c r="L80" s="46">
        <v>495</v>
      </c>
      <c r="M80" s="46">
        <v>662.24</v>
      </c>
      <c r="N80" s="46">
        <v>577.36</v>
      </c>
      <c r="O80" s="46">
        <v>580</v>
      </c>
      <c r="P80" s="46">
        <v>427</v>
      </c>
      <c r="Q80" s="47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</row>
    <row r="81" spans="1:30" x14ac:dyDescent="0.25">
      <c r="A81" s="45" t="s">
        <v>177</v>
      </c>
      <c r="B81" s="46">
        <v>91</v>
      </c>
      <c r="C81" s="46">
        <v>84</v>
      </c>
      <c r="D81" s="46">
        <v>89</v>
      </c>
      <c r="E81" s="46">
        <v>72</v>
      </c>
      <c r="F81" s="46">
        <v>25</v>
      </c>
      <c r="G81" s="46">
        <v>71</v>
      </c>
      <c r="H81" s="46">
        <v>8</v>
      </c>
      <c r="I81" s="46">
        <v>217</v>
      </c>
      <c r="J81" s="46">
        <v>115</v>
      </c>
      <c r="K81" s="46">
        <v>77</v>
      </c>
      <c r="L81" s="46">
        <v>167</v>
      </c>
      <c r="M81" s="46">
        <v>384.06</v>
      </c>
      <c r="N81" s="46">
        <v>322.32</v>
      </c>
      <c r="O81" s="46">
        <v>101</v>
      </c>
      <c r="P81" s="46">
        <v>106</v>
      </c>
      <c r="Q81" s="47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</row>
    <row r="82" spans="1:30" x14ac:dyDescent="0.25">
      <c r="A82" s="45" t="s">
        <v>178</v>
      </c>
      <c r="B82" s="46">
        <v>-276</v>
      </c>
      <c r="C82" s="46">
        <v>-219</v>
      </c>
      <c r="D82" s="46">
        <v>-267</v>
      </c>
      <c r="E82" s="46">
        <v>-148</v>
      </c>
      <c r="F82" s="46">
        <v>-156</v>
      </c>
      <c r="G82" s="46">
        <v>-222</v>
      </c>
      <c r="H82" s="46">
        <v>-143</v>
      </c>
      <c r="I82" s="46">
        <v>-356</v>
      </c>
      <c r="J82" s="46">
        <v>-249</v>
      </c>
      <c r="K82" s="46">
        <v>-218</v>
      </c>
      <c r="L82" s="46">
        <v>-355</v>
      </c>
      <c r="M82" s="46">
        <v>-540.78</v>
      </c>
      <c r="N82" s="46">
        <v>-390.38</v>
      </c>
      <c r="O82" s="46">
        <v>-231</v>
      </c>
      <c r="P82" s="46">
        <v>-251</v>
      </c>
      <c r="Q82" s="47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</row>
    <row r="83" spans="1:30" x14ac:dyDescent="0.25">
      <c r="A83" s="45" t="s">
        <v>179</v>
      </c>
      <c r="B83" s="46">
        <v>-47</v>
      </c>
      <c r="C83" s="46">
        <v>-47</v>
      </c>
      <c r="D83" s="46">
        <v>-56</v>
      </c>
      <c r="E83" s="46">
        <v>-41</v>
      </c>
      <c r="F83" s="46">
        <v>-48</v>
      </c>
      <c r="G83" s="46">
        <v>-48</v>
      </c>
      <c r="H83" s="46">
        <v>-45</v>
      </c>
      <c r="I83" s="46">
        <v>-49</v>
      </c>
      <c r="J83" s="46">
        <v>-51</v>
      </c>
      <c r="K83" s="46">
        <v>-52</v>
      </c>
      <c r="L83" s="46">
        <v>-53</v>
      </c>
      <c r="M83" s="46">
        <v>-55.88</v>
      </c>
      <c r="N83" s="46">
        <v>-78.650000000000006</v>
      </c>
      <c r="O83" s="46">
        <v>-84</v>
      </c>
      <c r="P83" s="46">
        <v>-83</v>
      </c>
      <c r="Q83" s="47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</row>
    <row r="84" spans="1:30" x14ac:dyDescent="0.25">
      <c r="A84" s="45" t="s">
        <v>180</v>
      </c>
      <c r="B84" s="46">
        <v>107</v>
      </c>
      <c r="C84" s="46">
        <v>126</v>
      </c>
      <c r="D84" s="46">
        <v>138</v>
      </c>
      <c r="E84" s="46">
        <v>129</v>
      </c>
      <c r="F84" s="46">
        <v>113</v>
      </c>
      <c r="G84" s="46">
        <v>147</v>
      </c>
      <c r="H84" s="46">
        <v>147</v>
      </c>
      <c r="I84" s="46">
        <v>132</v>
      </c>
      <c r="J84" s="46">
        <v>119</v>
      </c>
      <c r="K84" s="46">
        <v>134</v>
      </c>
      <c r="L84" s="46">
        <v>162</v>
      </c>
      <c r="M84" s="46">
        <v>152.59</v>
      </c>
      <c r="N84" s="46">
        <v>127.34</v>
      </c>
      <c r="O84" s="46">
        <v>142</v>
      </c>
      <c r="P84" s="46">
        <v>146</v>
      </c>
      <c r="Q84" s="47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</row>
    <row r="85" spans="1:30" x14ac:dyDescent="0.25">
      <c r="A85" s="45" t="s">
        <v>181</v>
      </c>
      <c r="B85" s="46">
        <v>-124</v>
      </c>
      <c r="C85" s="46">
        <v>-55</v>
      </c>
      <c r="D85" s="46">
        <v>-95</v>
      </c>
      <c r="E85" s="46">
        <v>12</v>
      </c>
      <c r="F85" s="46">
        <v>-65</v>
      </c>
      <c r="G85" s="46">
        <v>-53</v>
      </c>
      <c r="H85" s="46">
        <v>-33</v>
      </c>
      <c r="I85" s="46">
        <v>-56</v>
      </c>
      <c r="J85" s="46">
        <v>-66</v>
      </c>
      <c r="K85" s="46">
        <v>-59</v>
      </c>
      <c r="L85" s="46">
        <v>-79</v>
      </c>
      <c r="M85" s="46">
        <v>-60.02</v>
      </c>
      <c r="N85" s="46">
        <v>-19.38</v>
      </c>
      <c r="O85" s="46">
        <v>-71</v>
      </c>
      <c r="P85" s="46">
        <v>-81</v>
      </c>
      <c r="Q85" s="47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</row>
    <row r="86" spans="1:30" x14ac:dyDescent="0.25">
      <c r="A86" s="45" t="s">
        <v>182</v>
      </c>
      <c r="B86" s="50" t="s">
        <v>200</v>
      </c>
      <c r="C86" s="50" t="s">
        <v>200</v>
      </c>
      <c r="D86" s="50" t="s">
        <v>200</v>
      </c>
      <c r="E86" s="50" t="s">
        <v>200</v>
      </c>
      <c r="F86" s="50" t="s">
        <v>200</v>
      </c>
      <c r="G86" s="50" t="s">
        <v>200</v>
      </c>
      <c r="H86" s="50" t="s">
        <v>200</v>
      </c>
      <c r="I86" s="50" t="s">
        <v>200</v>
      </c>
      <c r="J86" s="50" t="s">
        <v>200</v>
      </c>
      <c r="K86" s="50" t="s">
        <v>200</v>
      </c>
      <c r="L86" s="50" t="s">
        <v>200</v>
      </c>
      <c r="M86" s="50" t="s">
        <v>200</v>
      </c>
      <c r="N86" s="50" t="s">
        <v>200</v>
      </c>
      <c r="O86" s="128">
        <v>0</v>
      </c>
      <c r="P86" s="128">
        <v>0</v>
      </c>
      <c r="Q86" s="134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8" spans="1:30" x14ac:dyDescent="0.25">
      <c r="A88" s="40" t="s">
        <v>201</v>
      </c>
      <c r="B88" s="41" t="s">
        <v>68</v>
      </c>
      <c r="C88" s="41" t="s">
        <v>64</v>
      </c>
      <c r="D88" s="41" t="s">
        <v>58</v>
      </c>
      <c r="E88" s="41" t="s">
        <v>169</v>
      </c>
      <c r="F88" s="41" t="s">
        <v>54</v>
      </c>
      <c r="G88" s="41" t="s">
        <v>170</v>
      </c>
      <c r="H88" s="41" t="s">
        <v>171</v>
      </c>
      <c r="I88" s="41" t="s">
        <v>51</v>
      </c>
      <c r="J88" s="41" t="s">
        <v>95</v>
      </c>
      <c r="K88" s="41" t="s">
        <v>49</v>
      </c>
      <c r="L88" s="41" t="s">
        <v>48</v>
      </c>
      <c r="M88" s="41" t="str">
        <f>M$2</f>
        <v>4T18</v>
      </c>
      <c r="N88" s="41" t="str">
        <f>N$2</f>
        <v>1T19</v>
      </c>
      <c r="O88" s="41" t="str">
        <f>O$2</f>
        <v>2T19</v>
      </c>
      <c r="P88" s="41" t="s">
        <v>402</v>
      </c>
    </row>
    <row r="89" spans="1:30" x14ac:dyDescent="0.25">
      <c r="A89" s="45" t="s">
        <v>187</v>
      </c>
      <c r="B89" s="46">
        <v>4008</v>
      </c>
      <c r="C89" s="46">
        <v>4185</v>
      </c>
      <c r="D89" s="46">
        <v>4469</v>
      </c>
      <c r="E89" s="46">
        <v>4519</v>
      </c>
      <c r="F89" s="46">
        <v>4412</v>
      </c>
      <c r="G89" s="46">
        <v>4311</v>
      </c>
      <c r="H89" s="46">
        <v>4810</v>
      </c>
      <c r="I89" s="46">
        <v>4993</v>
      </c>
      <c r="J89" s="46">
        <v>5066</v>
      </c>
      <c r="K89" s="46">
        <v>5687</v>
      </c>
      <c r="L89" s="46">
        <v>6165</v>
      </c>
      <c r="M89" s="46">
        <v>6050.93</v>
      </c>
      <c r="N89" s="46">
        <v>6005.47</v>
      </c>
      <c r="O89" s="46">
        <v>6901</v>
      </c>
      <c r="P89" s="46">
        <v>6006</v>
      </c>
      <c r="Q89" s="47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</row>
    <row r="90" spans="1:30" x14ac:dyDescent="0.25">
      <c r="A90" s="49" t="s">
        <v>202</v>
      </c>
      <c r="B90" s="46">
        <v>1712</v>
      </c>
      <c r="C90" s="46">
        <v>1790</v>
      </c>
      <c r="D90" s="46">
        <v>2100</v>
      </c>
      <c r="E90" s="46">
        <v>2159</v>
      </c>
      <c r="F90" s="46">
        <v>1990</v>
      </c>
      <c r="G90" s="46">
        <v>1963</v>
      </c>
      <c r="H90" s="46">
        <v>2382</v>
      </c>
      <c r="I90" s="46">
        <v>2372</v>
      </c>
      <c r="J90" s="46">
        <v>2515</v>
      </c>
      <c r="K90" s="46">
        <v>2684</v>
      </c>
      <c r="L90" s="46">
        <v>3185</v>
      </c>
      <c r="M90" s="46">
        <v>2968.71</v>
      </c>
      <c r="N90" s="46">
        <v>2760.09</v>
      </c>
      <c r="O90" s="46">
        <v>2753</v>
      </c>
      <c r="P90" s="46">
        <v>2677</v>
      </c>
      <c r="Q90" s="47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</row>
    <row r="91" spans="1:30" x14ac:dyDescent="0.25">
      <c r="A91" s="49" t="s">
        <v>203</v>
      </c>
      <c r="B91" s="46">
        <v>2296</v>
      </c>
      <c r="C91" s="46">
        <v>2395</v>
      </c>
      <c r="D91" s="46">
        <v>2369</v>
      </c>
      <c r="E91" s="46">
        <v>2359</v>
      </c>
      <c r="F91" s="46">
        <v>2422</v>
      </c>
      <c r="G91" s="46">
        <v>2348</v>
      </c>
      <c r="H91" s="46">
        <v>2427</v>
      </c>
      <c r="I91" s="46">
        <v>2621</v>
      </c>
      <c r="J91" s="46">
        <v>2551</v>
      </c>
      <c r="K91" s="46">
        <v>3003</v>
      </c>
      <c r="L91" s="46">
        <v>2980</v>
      </c>
      <c r="M91" s="46">
        <v>3082.23</v>
      </c>
      <c r="N91" s="46">
        <v>3245.38</v>
      </c>
      <c r="O91" s="46">
        <v>4147</v>
      </c>
      <c r="P91" s="46">
        <v>3330</v>
      </c>
      <c r="Q91" s="47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</row>
    <row r="92" spans="1:30" x14ac:dyDescent="0.25">
      <c r="A92" s="45" t="s">
        <v>176</v>
      </c>
      <c r="B92" s="46">
        <v>-3082</v>
      </c>
      <c r="C92" s="46">
        <v>-3263</v>
      </c>
      <c r="D92" s="46">
        <v>-3157</v>
      </c>
      <c r="E92" s="46">
        <v>-3170</v>
      </c>
      <c r="F92" s="46">
        <v>-3093</v>
      </c>
      <c r="G92" s="46">
        <v>-3326</v>
      </c>
      <c r="H92" s="46">
        <v>-3597</v>
      </c>
      <c r="I92" s="46">
        <v>-3580</v>
      </c>
      <c r="J92" s="46">
        <v>-3685</v>
      </c>
      <c r="K92" s="46">
        <v>-4124</v>
      </c>
      <c r="L92" s="46">
        <v>-4299</v>
      </c>
      <c r="M92" s="46">
        <v>-3998.46</v>
      </c>
      <c r="N92" s="46">
        <v>-4021.5</v>
      </c>
      <c r="O92" s="46">
        <v>-4442</v>
      </c>
      <c r="P92" s="46">
        <v>-4370</v>
      </c>
      <c r="Q92" s="47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</row>
    <row r="93" spans="1:30" x14ac:dyDescent="0.25">
      <c r="A93" s="45" t="s">
        <v>177</v>
      </c>
      <c r="B93" s="46">
        <v>926</v>
      </c>
      <c r="C93" s="46">
        <v>922</v>
      </c>
      <c r="D93" s="46">
        <v>1312</v>
      </c>
      <c r="E93" s="46">
        <v>1349</v>
      </c>
      <c r="F93" s="46">
        <v>1318</v>
      </c>
      <c r="G93" s="46">
        <v>985</v>
      </c>
      <c r="H93" s="46">
        <v>1213</v>
      </c>
      <c r="I93" s="46">
        <v>1413</v>
      </c>
      <c r="J93" s="46">
        <v>1381</v>
      </c>
      <c r="K93" s="46">
        <v>1563</v>
      </c>
      <c r="L93" s="46">
        <v>1866</v>
      </c>
      <c r="M93" s="46">
        <v>2052.48</v>
      </c>
      <c r="N93" s="46">
        <v>1983.97</v>
      </c>
      <c r="O93" s="46">
        <v>2458</v>
      </c>
      <c r="P93" s="46">
        <v>1636</v>
      </c>
      <c r="Q93" s="47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</row>
    <row r="94" spans="1:30" x14ac:dyDescent="0.25">
      <c r="A94" s="45" t="s">
        <v>178</v>
      </c>
      <c r="B94" s="46">
        <v>-611</v>
      </c>
      <c r="C94" s="46">
        <v>-498</v>
      </c>
      <c r="D94" s="46">
        <v>-523</v>
      </c>
      <c r="E94" s="46">
        <v>-585</v>
      </c>
      <c r="F94" s="46">
        <v>-488</v>
      </c>
      <c r="G94" s="46">
        <v>-592</v>
      </c>
      <c r="H94" s="46">
        <v>-491</v>
      </c>
      <c r="I94" s="46">
        <v>-660</v>
      </c>
      <c r="J94" s="46">
        <v>-564</v>
      </c>
      <c r="K94" s="46">
        <v>-589</v>
      </c>
      <c r="L94" s="46">
        <v>-675</v>
      </c>
      <c r="M94" s="46">
        <v>-929.37</v>
      </c>
      <c r="N94" s="46">
        <v>-693.67</v>
      </c>
      <c r="O94" s="46">
        <v>-552</v>
      </c>
      <c r="P94" s="46">
        <v>-567</v>
      </c>
      <c r="Q94" s="47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</row>
    <row r="95" spans="1:30" x14ac:dyDescent="0.25">
      <c r="A95" s="45" t="s">
        <v>179</v>
      </c>
      <c r="B95" s="46">
        <v>310</v>
      </c>
      <c r="C95" s="46">
        <v>304</v>
      </c>
      <c r="D95" s="46">
        <v>311</v>
      </c>
      <c r="E95" s="46">
        <v>356</v>
      </c>
      <c r="F95" s="46">
        <v>390</v>
      </c>
      <c r="G95" s="46">
        <v>356</v>
      </c>
      <c r="H95" s="46">
        <v>344</v>
      </c>
      <c r="I95" s="46">
        <v>319</v>
      </c>
      <c r="J95" s="46">
        <v>305</v>
      </c>
      <c r="K95" s="46">
        <v>312</v>
      </c>
      <c r="L95" s="46">
        <v>274</v>
      </c>
      <c r="M95" s="46">
        <v>284.79000000000002</v>
      </c>
      <c r="N95" s="46">
        <v>306.16000000000003</v>
      </c>
      <c r="O95" s="46">
        <v>332</v>
      </c>
      <c r="P95" s="46">
        <v>352</v>
      </c>
      <c r="Q95" s="47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</row>
    <row r="96" spans="1:30" x14ac:dyDescent="0.25">
      <c r="A96" s="45" t="s">
        <v>180</v>
      </c>
      <c r="B96" s="46">
        <v>107</v>
      </c>
      <c r="C96" s="46">
        <v>126</v>
      </c>
      <c r="D96" s="46">
        <v>138</v>
      </c>
      <c r="E96" s="46">
        <v>129</v>
      </c>
      <c r="F96" s="46">
        <v>113</v>
      </c>
      <c r="G96" s="46">
        <v>147</v>
      </c>
      <c r="H96" s="46">
        <v>147</v>
      </c>
      <c r="I96" s="46">
        <v>132</v>
      </c>
      <c r="J96" s="46">
        <v>119</v>
      </c>
      <c r="K96" s="46">
        <v>134</v>
      </c>
      <c r="L96" s="46">
        <v>162</v>
      </c>
      <c r="M96" s="46">
        <v>152.59</v>
      </c>
      <c r="N96" s="46">
        <v>127.34</v>
      </c>
      <c r="O96" s="46">
        <v>142</v>
      </c>
      <c r="P96" s="46">
        <v>146</v>
      </c>
      <c r="Q96" s="47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</row>
    <row r="97" spans="1:30" x14ac:dyDescent="0.25">
      <c r="A97" s="45" t="s">
        <v>181</v>
      </c>
      <c r="B97" s="46">
        <v>733</v>
      </c>
      <c r="C97" s="46">
        <v>855</v>
      </c>
      <c r="D97" s="46">
        <v>1239</v>
      </c>
      <c r="E97" s="46">
        <v>1249</v>
      </c>
      <c r="F97" s="46">
        <v>1333</v>
      </c>
      <c r="G97" s="46">
        <v>896</v>
      </c>
      <c r="H97" s="46">
        <v>1213</v>
      </c>
      <c r="I97" s="46">
        <v>1203</v>
      </c>
      <c r="J97" s="46">
        <v>1242</v>
      </c>
      <c r="K97" s="46">
        <v>1420</v>
      </c>
      <c r="L97" s="46">
        <v>1627</v>
      </c>
      <c r="M97" s="46">
        <v>1560.48</v>
      </c>
      <c r="N97" s="46">
        <v>1723.81</v>
      </c>
      <c r="O97" s="46">
        <v>2380</v>
      </c>
      <c r="P97" s="46">
        <v>1567</v>
      </c>
      <c r="Q97" s="47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</row>
    <row r="98" spans="1:30" x14ac:dyDescent="0.25">
      <c r="A98" s="45" t="s">
        <v>182</v>
      </c>
      <c r="B98" s="50">
        <v>0.17349603613718259</v>
      </c>
      <c r="C98" s="50">
        <v>0.19358538872631134</v>
      </c>
      <c r="D98" s="50">
        <v>0.2618359597581626</v>
      </c>
      <c r="E98" s="50">
        <v>0.26278648561418372</v>
      </c>
      <c r="F98" s="50">
        <v>0.28737919490465463</v>
      </c>
      <c r="G98" s="50">
        <v>0.19628820188453522</v>
      </c>
      <c r="H98" s="50">
        <v>0.23952989977652184</v>
      </c>
      <c r="I98" s="50">
        <v>0.2295276527108612</v>
      </c>
      <c r="J98" s="50">
        <v>0.2345503236270253</v>
      </c>
      <c r="K98" s="50">
        <v>0.23891842520644196</v>
      </c>
      <c r="L98" s="50">
        <v>0.25219246410144375</v>
      </c>
      <c r="M98" s="50">
        <v>0.2465451204964085</v>
      </c>
      <c r="N98" s="50">
        <v>0.27697470700264926</v>
      </c>
      <c r="O98" s="50">
        <v>0.33492318942442323</v>
      </c>
      <c r="P98" s="50">
        <v>0.25133301006637848</v>
      </c>
      <c r="Q98" s="13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x14ac:dyDescent="0.25">
      <c r="M99" s="123"/>
      <c r="N99" s="123"/>
      <c r="O99" s="123"/>
      <c r="P99" s="123"/>
    </row>
    <row r="100" spans="1:30" x14ac:dyDescent="0.25"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</row>
    <row r="102" spans="1:30" x14ac:dyDescent="0.25">
      <c r="O102" s="52"/>
    </row>
    <row r="108" spans="1:30" x14ac:dyDescent="0.2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H95"/>
  <sheetViews>
    <sheetView topLeftCell="A66" zoomScale="85" zoomScaleNormal="85" workbookViewId="0">
      <selection activeCell="P67" sqref="P67"/>
    </sheetView>
  </sheetViews>
  <sheetFormatPr defaultRowHeight="15" x14ac:dyDescent="0.25"/>
  <cols>
    <col min="1" max="1" width="49" style="17" customWidth="1"/>
    <col min="2" max="16" width="11.7109375" style="17" customWidth="1"/>
    <col min="17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4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4" x14ac:dyDescent="0.25">
      <c r="A2" s="15" t="s">
        <v>212</v>
      </c>
      <c r="B2" s="16" t="s">
        <v>68</v>
      </c>
      <c r="C2" s="16" t="s">
        <v>64</v>
      </c>
      <c r="D2" s="16" t="s">
        <v>58</v>
      </c>
      <c r="E2" s="16" t="s">
        <v>169</v>
      </c>
      <c r="F2" s="16" t="s">
        <v>54</v>
      </c>
      <c r="G2" s="16" t="s">
        <v>170</v>
      </c>
      <c r="H2" s="16" t="s">
        <v>171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372</v>
      </c>
      <c r="N2" s="16" t="s">
        <v>373</v>
      </c>
      <c r="O2" s="16" t="s">
        <v>391</v>
      </c>
      <c r="P2" s="16" t="s">
        <v>402</v>
      </c>
    </row>
    <row r="3" spans="1:34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34" x14ac:dyDescent="0.25">
      <c r="A4" s="40" t="s">
        <v>224</v>
      </c>
      <c r="B4" s="41" t="s">
        <v>68</v>
      </c>
      <c r="C4" s="41" t="s">
        <v>64</v>
      </c>
      <c r="D4" s="41" t="s">
        <v>58</v>
      </c>
      <c r="E4" s="41" t="s">
        <v>169</v>
      </c>
      <c r="F4" s="41" t="s">
        <v>54</v>
      </c>
      <c r="G4" s="41" t="s">
        <v>170</v>
      </c>
      <c r="H4" s="41" t="s">
        <v>171</v>
      </c>
      <c r="I4" s="41" t="s">
        <v>51</v>
      </c>
      <c r="J4" s="41" t="s">
        <v>95</v>
      </c>
      <c r="K4" s="41" t="s">
        <v>49</v>
      </c>
      <c r="L4" s="41" t="s">
        <v>48</v>
      </c>
      <c r="M4" s="41" t="str">
        <f>M$2</f>
        <v>4T18</v>
      </c>
      <c r="N4" s="41" t="str">
        <f>N$2</f>
        <v>1T19</v>
      </c>
      <c r="O4" s="41" t="str">
        <f>O$2</f>
        <v>2T19</v>
      </c>
      <c r="P4" s="41" t="str">
        <f>P$2</f>
        <v>3T19</v>
      </c>
    </row>
    <row r="5" spans="1:34" x14ac:dyDescent="0.25">
      <c r="A5" s="54" t="s">
        <v>221</v>
      </c>
      <c r="B5" s="59">
        <v>-777</v>
      </c>
      <c r="C5" s="59">
        <v>46</v>
      </c>
      <c r="D5" s="59">
        <v>-67</v>
      </c>
      <c r="E5" s="59">
        <v>-56</v>
      </c>
      <c r="F5" s="59">
        <v>118</v>
      </c>
      <c r="G5" s="59">
        <v>-640</v>
      </c>
      <c r="H5" s="59">
        <v>256</v>
      </c>
      <c r="I5" s="59">
        <v>378</v>
      </c>
      <c r="J5" s="59">
        <v>1486</v>
      </c>
      <c r="K5" s="59">
        <v>1190</v>
      </c>
      <c r="L5" s="59">
        <v>752</v>
      </c>
      <c r="M5" s="59">
        <v>1772</v>
      </c>
      <c r="N5" s="59">
        <v>86.8</v>
      </c>
      <c r="O5" s="59">
        <v>1894</v>
      </c>
      <c r="P5" s="59">
        <v>-870.57983927505074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x14ac:dyDescent="0.25">
      <c r="A6" s="49" t="s">
        <v>220</v>
      </c>
      <c r="B6" s="58">
        <v>0</v>
      </c>
      <c r="C6" s="58">
        <v>0</v>
      </c>
      <c r="D6" s="58">
        <v>7</v>
      </c>
      <c r="E6" s="58">
        <v>3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x14ac:dyDescent="0.25">
      <c r="A7" s="49" t="s">
        <v>219</v>
      </c>
      <c r="B7" s="58">
        <v>309</v>
      </c>
      <c r="C7" s="58">
        <v>303</v>
      </c>
      <c r="D7" s="58">
        <v>311</v>
      </c>
      <c r="E7" s="58">
        <v>356</v>
      </c>
      <c r="F7" s="58">
        <v>390</v>
      </c>
      <c r="G7" s="58">
        <v>356</v>
      </c>
      <c r="H7" s="58">
        <v>344</v>
      </c>
      <c r="I7" s="58">
        <v>319</v>
      </c>
      <c r="J7" s="58">
        <v>305</v>
      </c>
      <c r="K7" s="58">
        <v>312</v>
      </c>
      <c r="L7" s="58">
        <v>274</v>
      </c>
      <c r="M7" s="58">
        <v>285</v>
      </c>
      <c r="N7" s="58">
        <v>306.2</v>
      </c>
      <c r="O7" s="58">
        <v>332</v>
      </c>
      <c r="P7" s="58">
        <v>352.11972433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x14ac:dyDescent="0.25">
      <c r="A8" s="49" t="s">
        <v>218</v>
      </c>
      <c r="B8" s="58">
        <v>113</v>
      </c>
      <c r="C8" s="58">
        <v>28</v>
      </c>
      <c r="D8" s="58">
        <v>123</v>
      </c>
      <c r="E8" s="58">
        <v>2</v>
      </c>
      <c r="F8" s="58">
        <v>137</v>
      </c>
      <c r="G8" s="58">
        <v>145</v>
      </c>
      <c r="H8" s="58">
        <v>128</v>
      </c>
      <c r="I8" s="58">
        <v>-1</v>
      </c>
      <c r="J8" s="58">
        <v>559</v>
      </c>
      <c r="K8" s="58">
        <v>-635</v>
      </c>
      <c r="L8" s="58">
        <v>240</v>
      </c>
      <c r="M8" s="58">
        <v>89</v>
      </c>
      <c r="N8" s="58">
        <v>458.9</v>
      </c>
      <c r="O8" s="58">
        <v>-1119</v>
      </c>
      <c r="P8" s="58">
        <v>300.75461833999998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x14ac:dyDescent="0.25">
      <c r="A9" s="49" t="s">
        <v>217</v>
      </c>
      <c r="B9" s="58">
        <v>897</v>
      </c>
      <c r="C9" s="58">
        <v>198</v>
      </c>
      <c r="D9" s="58">
        <v>750</v>
      </c>
      <c r="E9" s="58">
        <v>677</v>
      </c>
      <c r="F9" s="58">
        <v>497</v>
      </c>
      <c r="G9" s="58">
        <v>829</v>
      </c>
      <c r="H9" s="58">
        <v>278</v>
      </c>
      <c r="I9" s="58">
        <v>860</v>
      </c>
      <c r="J9" s="58">
        <v>594</v>
      </c>
      <c r="K9" s="58">
        <v>989</v>
      </c>
      <c r="L9" s="58">
        <v>423</v>
      </c>
      <c r="M9" s="58">
        <v>-510</v>
      </c>
      <c r="N9" s="58">
        <v>635.1</v>
      </c>
      <c r="O9" s="58">
        <v>358</v>
      </c>
      <c r="P9" s="58">
        <v>840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x14ac:dyDescent="0.25">
      <c r="A10" s="54" t="s">
        <v>222</v>
      </c>
      <c r="B10" s="59">
        <v>542</v>
      </c>
      <c r="C10" s="59">
        <v>575</v>
      </c>
      <c r="D10" s="59">
        <v>1125</v>
      </c>
      <c r="E10" s="59">
        <v>982</v>
      </c>
      <c r="F10" s="59">
        <v>1142</v>
      </c>
      <c r="G10" s="59">
        <v>689</v>
      </c>
      <c r="H10" s="59">
        <v>1006</v>
      </c>
      <c r="I10" s="59">
        <v>1556</v>
      </c>
      <c r="J10" s="59">
        <v>2944</v>
      </c>
      <c r="K10" s="59">
        <v>1855</v>
      </c>
      <c r="L10" s="59">
        <v>1689</v>
      </c>
      <c r="M10" s="59">
        <v>1636</v>
      </c>
      <c r="N10" s="59">
        <v>1486.9</v>
      </c>
      <c r="O10" s="59">
        <v>1465</v>
      </c>
      <c r="P10" s="59">
        <v>622.29450339494929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x14ac:dyDescent="0.25">
      <c r="A11" s="49" t="s">
        <v>216</v>
      </c>
      <c r="B11" s="58">
        <v>126</v>
      </c>
      <c r="C11" s="58">
        <v>171</v>
      </c>
      <c r="D11" s="58">
        <v>2</v>
      </c>
      <c r="E11" s="58">
        <v>114</v>
      </c>
      <c r="F11" s="58">
        <v>99</v>
      </c>
      <c r="G11" s="58">
        <v>99</v>
      </c>
      <c r="H11" s="58">
        <v>98</v>
      </c>
      <c r="I11" s="58">
        <v>-473</v>
      </c>
      <c r="J11" s="58">
        <v>-1797</v>
      </c>
      <c r="K11" s="58">
        <v>-542</v>
      </c>
      <c r="L11" s="58">
        <v>-180</v>
      </c>
      <c r="M11" s="58">
        <v>-188</v>
      </c>
      <c r="N11" s="58">
        <v>135.4</v>
      </c>
      <c r="O11" s="58">
        <v>802</v>
      </c>
      <c r="P11" s="58">
        <v>862.59532186000092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x14ac:dyDescent="0.25">
      <c r="A12" s="49" t="s">
        <v>215</v>
      </c>
      <c r="B12" s="58">
        <v>-46</v>
      </c>
      <c r="C12" s="58">
        <v>-17</v>
      </c>
      <c r="D12" s="58">
        <v>-26</v>
      </c>
      <c r="E12" s="58">
        <v>24</v>
      </c>
      <c r="F12" s="58">
        <v>-20</v>
      </c>
      <c r="G12" s="58">
        <v>-39</v>
      </c>
      <c r="H12" s="58">
        <v>-38</v>
      </c>
      <c r="I12" s="58">
        <v>-11</v>
      </c>
      <c r="J12" s="58">
        <v>-25</v>
      </c>
      <c r="K12" s="58">
        <v>-27</v>
      </c>
      <c r="L12" s="58">
        <v>-44</v>
      </c>
      <c r="M12" s="58">
        <v>-40</v>
      </c>
      <c r="N12" s="58">
        <v>-25.8</v>
      </c>
      <c r="O12" s="58">
        <v>-29</v>
      </c>
      <c r="P12" s="58">
        <v>-64.069333879999917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x14ac:dyDescent="0.25">
      <c r="A13" s="49" t="s">
        <v>214</v>
      </c>
      <c r="B13" s="58">
        <v>110</v>
      </c>
      <c r="C13" s="58">
        <v>125</v>
      </c>
      <c r="D13" s="58">
        <v>138</v>
      </c>
      <c r="E13" s="58">
        <v>129</v>
      </c>
      <c r="F13" s="58">
        <v>112</v>
      </c>
      <c r="G13" s="58">
        <v>147</v>
      </c>
      <c r="H13" s="58">
        <v>147</v>
      </c>
      <c r="I13" s="58">
        <v>132</v>
      </c>
      <c r="J13" s="58">
        <v>119</v>
      </c>
      <c r="K13" s="58">
        <v>134</v>
      </c>
      <c r="L13" s="58">
        <v>162</v>
      </c>
      <c r="M13" s="58">
        <v>153</v>
      </c>
      <c r="N13" s="58">
        <v>127.3</v>
      </c>
      <c r="O13" s="58">
        <v>142</v>
      </c>
      <c r="P13" s="58">
        <v>146.06500926641974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x14ac:dyDescent="0.25">
      <c r="A14" s="54" t="s">
        <v>213</v>
      </c>
      <c r="B14" s="59">
        <v>733</v>
      </c>
      <c r="C14" s="59">
        <v>855</v>
      </c>
      <c r="D14" s="59">
        <v>1239</v>
      </c>
      <c r="E14" s="59">
        <v>1249</v>
      </c>
      <c r="F14" s="59">
        <v>1333</v>
      </c>
      <c r="G14" s="59">
        <v>896</v>
      </c>
      <c r="H14" s="59">
        <v>1213</v>
      </c>
      <c r="I14" s="59">
        <v>1204</v>
      </c>
      <c r="J14" s="59">
        <v>1242</v>
      </c>
      <c r="K14" s="59">
        <v>1420</v>
      </c>
      <c r="L14" s="59">
        <v>1627</v>
      </c>
      <c r="M14" s="59">
        <v>1560</v>
      </c>
      <c r="N14" s="59">
        <v>1723.8</v>
      </c>
      <c r="O14" s="59">
        <v>2380</v>
      </c>
      <c r="P14" s="59">
        <v>1566.8855006413701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x14ac:dyDescent="0.25">
      <c r="A15" s="142" t="s">
        <v>223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04"/>
      <c r="N15" s="104"/>
      <c r="O15" s="125"/>
      <c r="P15" s="135"/>
    </row>
    <row r="16" spans="1:34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04"/>
      <c r="N16" s="104"/>
      <c r="O16" s="125"/>
      <c r="P16" s="135"/>
    </row>
    <row r="17" spans="1:28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28" x14ac:dyDescent="0.25">
      <c r="A18" s="40" t="s">
        <v>225</v>
      </c>
      <c r="B18" s="41" t="s">
        <v>68</v>
      </c>
      <c r="C18" s="41" t="s">
        <v>64</v>
      </c>
      <c r="D18" s="41" t="s">
        <v>58</v>
      </c>
      <c r="E18" s="41" t="s">
        <v>169</v>
      </c>
      <c r="F18" s="41" t="s">
        <v>54</v>
      </c>
      <c r="G18" s="41" t="s">
        <v>170</v>
      </c>
      <c r="H18" s="41" t="s">
        <v>171</v>
      </c>
      <c r="I18" s="41" t="s">
        <v>51</v>
      </c>
      <c r="J18" s="41" t="s">
        <v>95</v>
      </c>
      <c r="K18" s="41" t="s">
        <v>49</v>
      </c>
      <c r="L18" s="41" t="s">
        <v>48</v>
      </c>
      <c r="M18" s="41" t="str">
        <f>M$2</f>
        <v>4T18</v>
      </c>
      <c r="N18" s="41" t="str">
        <f>N$2</f>
        <v>1T19</v>
      </c>
      <c r="O18" s="41" t="str">
        <f>O$2</f>
        <v>2T19</v>
      </c>
      <c r="P18" s="41" t="str">
        <f>P$2</f>
        <v>3T19</v>
      </c>
    </row>
    <row r="19" spans="1:28" x14ac:dyDescent="0.25">
      <c r="A19" s="45" t="s">
        <v>226</v>
      </c>
      <c r="B19" s="58">
        <v>61</v>
      </c>
      <c r="C19" s="58">
        <v>32</v>
      </c>
      <c r="D19" s="58">
        <v>42</v>
      </c>
      <c r="E19" s="58">
        <v>20</v>
      </c>
      <c r="F19" s="58">
        <v>39</v>
      </c>
      <c r="G19" s="58">
        <v>54</v>
      </c>
      <c r="H19" s="58">
        <v>54</v>
      </c>
      <c r="I19" s="58">
        <v>25</v>
      </c>
      <c r="J19" s="58">
        <v>33</v>
      </c>
      <c r="K19" s="58">
        <v>46</v>
      </c>
      <c r="L19" s="58">
        <v>61</v>
      </c>
      <c r="M19" s="58">
        <v>53.9</v>
      </c>
      <c r="N19" s="58">
        <v>42.9</v>
      </c>
      <c r="O19" s="58">
        <v>44</v>
      </c>
      <c r="P19" s="58">
        <v>84.826129309999899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x14ac:dyDescent="0.25">
      <c r="A20" s="45" t="s">
        <v>227</v>
      </c>
      <c r="B20" s="58">
        <v>1</v>
      </c>
      <c r="C20" s="58">
        <v>0</v>
      </c>
      <c r="D20" s="58">
        <v>1</v>
      </c>
      <c r="E20" s="58">
        <v>1</v>
      </c>
      <c r="F20" s="58">
        <v>0</v>
      </c>
      <c r="G20" s="58">
        <v>1</v>
      </c>
      <c r="H20" s="58">
        <v>1</v>
      </c>
      <c r="I20" s="58">
        <v>0</v>
      </c>
      <c r="J20" s="58">
        <v>1</v>
      </c>
      <c r="K20" s="58">
        <v>1</v>
      </c>
      <c r="L20" s="58">
        <v>1</v>
      </c>
      <c r="M20" s="58">
        <v>1.4</v>
      </c>
      <c r="N20" s="58">
        <v>0.8</v>
      </c>
      <c r="O20" s="58">
        <v>1</v>
      </c>
      <c r="P20" s="58">
        <v>2.93696153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x14ac:dyDescent="0.25">
      <c r="A21" s="45" t="s">
        <v>228</v>
      </c>
      <c r="B21" s="58">
        <v>-7</v>
      </c>
      <c r="C21" s="58">
        <v>-4</v>
      </c>
      <c r="D21" s="58">
        <v>-6</v>
      </c>
      <c r="E21" s="58">
        <v>-35</v>
      </c>
      <c r="F21" s="58">
        <v>-4</v>
      </c>
      <c r="G21" s="58">
        <v>-5</v>
      </c>
      <c r="H21" s="58">
        <v>-11</v>
      </c>
      <c r="I21" s="58">
        <v>-2</v>
      </c>
      <c r="J21" s="58">
        <v>-3</v>
      </c>
      <c r="K21" s="58">
        <v>-8</v>
      </c>
      <c r="L21" s="58">
        <v>-6</v>
      </c>
      <c r="M21" s="58">
        <v>-4</v>
      </c>
      <c r="N21" s="58">
        <v>-6.1</v>
      </c>
      <c r="O21" s="58">
        <v>-3</v>
      </c>
      <c r="P21" s="58">
        <v>-6.0636644499999903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x14ac:dyDescent="0.25">
      <c r="A22" s="45" t="s">
        <v>229</v>
      </c>
      <c r="B22" s="58">
        <v>0</v>
      </c>
      <c r="C22" s="58">
        <v>0</v>
      </c>
      <c r="D22" s="58">
        <v>2</v>
      </c>
      <c r="E22" s="58">
        <v>0</v>
      </c>
      <c r="F22" s="58">
        <v>-1</v>
      </c>
      <c r="G22" s="58">
        <v>1</v>
      </c>
      <c r="H22" s="58">
        <v>0</v>
      </c>
      <c r="I22" s="58">
        <v>-5</v>
      </c>
      <c r="J22" s="58">
        <v>0</v>
      </c>
      <c r="K22" s="58">
        <v>-2</v>
      </c>
      <c r="L22" s="58">
        <v>-2</v>
      </c>
      <c r="M22" s="58">
        <v>-1.3</v>
      </c>
      <c r="N22" s="58">
        <v>0</v>
      </c>
      <c r="O22" s="58">
        <v>0</v>
      </c>
      <c r="P22" s="58" t="s">
        <v>200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x14ac:dyDescent="0.25">
      <c r="A23" s="45" t="s">
        <v>230</v>
      </c>
      <c r="B23" s="58">
        <v>-11</v>
      </c>
      <c r="C23" s="58">
        <v>-10</v>
      </c>
      <c r="D23" s="58">
        <v>-13</v>
      </c>
      <c r="E23" s="58">
        <v>-9</v>
      </c>
      <c r="F23" s="58">
        <v>-13</v>
      </c>
      <c r="G23" s="58">
        <v>-11</v>
      </c>
      <c r="H23" s="58">
        <v>-6</v>
      </c>
      <c r="I23" s="58">
        <v>-8</v>
      </c>
      <c r="J23" s="58">
        <v>-6</v>
      </c>
      <c r="K23" s="58">
        <v>-10</v>
      </c>
      <c r="L23" s="58">
        <v>-11</v>
      </c>
      <c r="M23" s="58">
        <v>-10.199999999999999</v>
      </c>
      <c r="N23" s="58">
        <v>-11.8</v>
      </c>
      <c r="O23" s="58">
        <v>-12</v>
      </c>
      <c r="P23" s="58">
        <v>-17.404770719999998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28" x14ac:dyDescent="0.25">
      <c r="A24" s="45" t="s">
        <v>231</v>
      </c>
      <c r="B24" s="58">
        <v>1</v>
      </c>
      <c r="C24" s="58">
        <v>-2</v>
      </c>
      <c r="D24" s="58">
        <v>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x14ac:dyDescent="0.25">
      <c r="A25" s="54" t="s">
        <v>77</v>
      </c>
      <c r="B25" s="59">
        <v>46</v>
      </c>
      <c r="C25" s="59">
        <v>17</v>
      </c>
      <c r="D25" s="59">
        <v>26</v>
      </c>
      <c r="E25" s="59">
        <v>-24</v>
      </c>
      <c r="F25" s="59">
        <v>20</v>
      </c>
      <c r="G25" s="59">
        <v>40</v>
      </c>
      <c r="H25" s="59">
        <v>38</v>
      </c>
      <c r="I25" s="59">
        <v>11</v>
      </c>
      <c r="J25" s="59">
        <v>25</v>
      </c>
      <c r="K25" s="59">
        <v>27</v>
      </c>
      <c r="L25" s="59">
        <v>44</v>
      </c>
      <c r="M25" s="59">
        <v>40</v>
      </c>
      <c r="N25" s="59">
        <v>26</v>
      </c>
      <c r="O25" s="59">
        <v>29</v>
      </c>
      <c r="P25" s="59">
        <v>64.069333879999917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x14ac:dyDescent="0.25">
      <c r="A27" s="40" t="s">
        <v>232</v>
      </c>
      <c r="B27" s="41" t="s">
        <v>68</v>
      </c>
      <c r="C27" s="41" t="s">
        <v>64</v>
      </c>
      <c r="D27" s="41" t="s">
        <v>58</v>
      </c>
      <c r="E27" s="41" t="s">
        <v>169</v>
      </c>
      <c r="F27" s="41" t="s">
        <v>54</v>
      </c>
      <c r="G27" s="41" t="s">
        <v>170</v>
      </c>
      <c r="H27" s="41" t="s">
        <v>171</v>
      </c>
      <c r="I27" s="41" t="s">
        <v>51</v>
      </c>
      <c r="J27" s="41" t="s">
        <v>95</v>
      </c>
      <c r="K27" s="41" t="s">
        <v>49</v>
      </c>
      <c r="L27" s="41" t="s">
        <v>48</v>
      </c>
      <c r="M27" s="41" t="str">
        <f>M$2</f>
        <v>4T18</v>
      </c>
      <c r="N27" s="41" t="str">
        <f>N$2</f>
        <v>1T19</v>
      </c>
      <c r="O27" s="41" t="str">
        <f>O$2</f>
        <v>2T19</v>
      </c>
      <c r="P27" s="41" t="str">
        <f>P$2</f>
        <v>3T19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x14ac:dyDescent="0.25">
      <c r="A28" s="54" t="s">
        <v>233</v>
      </c>
      <c r="B28" s="59">
        <v>-897</v>
      </c>
      <c r="C28" s="59">
        <v>-197</v>
      </c>
      <c r="D28" s="59">
        <v>-751</v>
      </c>
      <c r="E28" s="59">
        <v>-677</v>
      </c>
      <c r="F28" s="59">
        <v>-497</v>
      </c>
      <c r="G28" s="59">
        <v>-829</v>
      </c>
      <c r="H28" s="59">
        <v>-278</v>
      </c>
      <c r="I28" s="59">
        <v>-860</v>
      </c>
      <c r="J28" s="59">
        <v>-594</v>
      </c>
      <c r="K28" s="59">
        <v>-989</v>
      </c>
      <c r="L28" s="59">
        <v>-423</v>
      </c>
      <c r="M28" s="59">
        <v>510.3</v>
      </c>
      <c r="N28" s="59">
        <v>-635.1</v>
      </c>
      <c r="O28" s="59">
        <v>-358</v>
      </c>
      <c r="P28" s="59">
        <f>'[2]3. Resultado Financeiro'!$CP$22</f>
        <v>-840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x14ac:dyDescent="0.25">
      <c r="A29" s="49" t="s">
        <v>80</v>
      </c>
      <c r="B29" s="58">
        <v>243</v>
      </c>
      <c r="C29" s="58">
        <v>141</v>
      </c>
      <c r="D29" s="58">
        <v>139</v>
      </c>
      <c r="E29" s="58">
        <v>115</v>
      </c>
      <c r="F29" s="58">
        <v>103</v>
      </c>
      <c r="G29" s="58">
        <v>84</v>
      </c>
      <c r="H29" s="58">
        <v>71</v>
      </c>
      <c r="I29" s="58">
        <v>48</v>
      </c>
      <c r="J29" s="58">
        <v>43</v>
      </c>
      <c r="K29" s="58">
        <v>48</v>
      </c>
      <c r="L29" s="58">
        <v>336</v>
      </c>
      <c r="M29" s="58">
        <v>883.9</v>
      </c>
      <c r="N29" s="58">
        <v>111.3</v>
      </c>
      <c r="O29" s="58">
        <v>85</v>
      </c>
      <c r="P29" s="58">
        <f>'[2]3. Resultado Financeiro'!$CP$14</f>
        <v>114.2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x14ac:dyDescent="0.25">
      <c r="A30" s="49" t="s">
        <v>81</v>
      </c>
      <c r="B30" s="58">
        <v>-1140</v>
      </c>
      <c r="C30" s="58">
        <v>-338</v>
      </c>
      <c r="D30" s="58">
        <v>-891</v>
      </c>
      <c r="E30" s="58">
        <v>-792</v>
      </c>
      <c r="F30" s="58">
        <v>-601</v>
      </c>
      <c r="G30" s="58">
        <v>-912</v>
      </c>
      <c r="H30" s="58">
        <v>-348</v>
      </c>
      <c r="I30" s="58">
        <v>-908</v>
      </c>
      <c r="J30" s="58">
        <v>-637</v>
      </c>
      <c r="K30" s="58">
        <v>-1037</v>
      </c>
      <c r="L30" s="58">
        <v>-759</v>
      </c>
      <c r="M30" s="58">
        <v>-373.6</v>
      </c>
      <c r="N30" s="58">
        <v>-746.4</v>
      </c>
      <c r="O30" s="58">
        <v>-443</v>
      </c>
      <c r="P30" s="58">
        <v>-954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x14ac:dyDescent="0.25">
      <c r="A31" s="55" t="s">
        <v>234</v>
      </c>
      <c r="B31" s="58">
        <v>-821</v>
      </c>
      <c r="C31" s="58">
        <v>-826</v>
      </c>
      <c r="D31" s="58">
        <v>-823</v>
      </c>
      <c r="E31" s="58">
        <v>-813</v>
      </c>
      <c r="F31" s="58">
        <v>-787</v>
      </c>
      <c r="G31" s="58">
        <v>-683</v>
      </c>
      <c r="H31" s="58">
        <v>-629</v>
      </c>
      <c r="I31" s="58">
        <v>-683</v>
      </c>
      <c r="J31" s="58">
        <v>-523</v>
      </c>
      <c r="K31" s="58">
        <v>-489</v>
      </c>
      <c r="L31" s="58">
        <v>-671</v>
      </c>
      <c r="M31" s="58">
        <v>-589</v>
      </c>
      <c r="N31" s="58">
        <v>-632.79999999999995</v>
      </c>
      <c r="O31" s="58">
        <v>-641</v>
      </c>
      <c r="P31" s="58">
        <v>-664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x14ac:dyDescent="0.25">
      <c r="A32" s="55" t="s">
        <v>235</v>
      </c>
      <c r="B32" s="58">
        <v>-319</v>
      </c>
      <c r="C32" s="58">
        <v>488</v>
      </c>
      <c r="D32" s="58">
        <v>-67</v>
      </c>
      <c r="E32" s="58">
        <v>21</v>
      </c>
      <c r="F32" s="58">
        <v>186</v>
      </c>
      <c r="G32" s="58">
        <v>-229</v>
      </c>
      <c r="H32" s="58">
        <v>280</v>
      </c>
      <c r="I32" s="58">
        <v>-225</v>
      </c>
      <c r="J32" s="58">
        <v>-113</v>
      </c>
      <c r="K32" s="58">
        <v>-548</v>
      </c>
      <c r="L32" s="58">
        <v>-88</v>
      </c>
      <c r="M32" s="58">
        <v>215.4</v>
      </c>
      <c r="N32" s="58">
        <v>-113.6</v>
      </c>
      <c r="O32" s="58">
        <v>198</v>
      </c>
      <c r="P32" s="58">
        <v>-290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x14ac:dyDescent="0.25">
      <c r="A33" s="56" t="s">
        <v>236</v>
      </c>
      <c r="B33" s="58">
        <v>936</v>
      </c>
      <c r="C33" s="58">
        <v>1202</v>
      </c>
      <c r="D33" s="58">
        <v>-131</v>
      </c>
      <c r="E33" s="58">
        <v>5</v>
      </c>
      <c r="F33" s="58">
        <v>308</v>
      </c>
      <c r="G33" s="58">
        <v>-461</v>
      </c>
      <c r="H33" s="58">
        <v>473</v>
      </c>
      <c r="I33" s="58">
        <v>-427</v>
      </c>
      <c r="J33" s="58">
        <v>-138</v>
      </c>
      <c r="K33" s="58">
        <v>-1905</v>
      </c>
      <c r="L33" s="58">
        <v>-465</v>
      </c>
      <c r="M33" s="58">
        <v>535.4</v>
      </c>
      <c r="N33" s="58">
        <v>-125.5</v>
      </c>
      <c r="O33" s="58">
        <v>295</v>
      </c>
      <c r="P33" s="58">
        <v>-1329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x14ac:dyDescent="0.25">
      <c r="A34" s="56" t="s">
        <v>237</v>
      </c>
      <c r="B34" s="58">
        <v>-566</v>
      </c>
      <c r="C34" s="58">
        <v>-595</v>
      </c>
      <c r="D34" s="58">
        <v>61</v>
      </c>
      <c r="E34" s="58">
        <v>17</v>
      </c>
      <c r="F34" s="58">
        <v>-135</v>
      </c>
      <c r="G34" s="58">
        <v>227</v>
      </c>
      <c r="H34" s="58">
        <v>-202</v>
      </c>
      <c r="I34" s="58">
        <v>202</v>
      </c>
      <c r="J34" s="58">
        <v>24</v>
      </c>
      <c r="K34" s="58">
        <v>1353</v>
      </c>
      <c r="L34" s="58">
        <v>380</v>
      </c>
      <c r="M34" s="58">
        <v>-319.3</v>
      </c>
      <c r="N34" s="58">
        <v>11.9</v>
      </c>
      <c r="O34" s="58">
        <v>-97</v>
      </c>
      <c r="P34" s="58">
        <v>1043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x14ac:dyDescent="0.25">
      <c r="A35" s="56" t="s">
        <v>238</v>
      </c>
      <c r="B35" s="58">
        <v>-689</v>
      </c>
      <c r="C35" s="58">
        <v>-119</v>
      </c>
      <c r="D35" s="58">
        <v>3</v>
      </c>
      <c r="E35" s="58">
        <v>-2</v>
      </c>
      <c r="F35" s="58">
        <v>13</v>
      </c>
      <c r="G35" s="58">
        <v>5</v>
      </c>
      <c r="H35" s="58">
        <v>10</v>
      </c>
      <c r="I35" s="58">
        <v>0</v>
      </c>
      <c r="J35" s="58">
        <v>1</v>
      </c>
      <c r="K35" s="58">
        <v>3</v>
      </c>
      <c r="L35" s="58">
        <v>-3</v>
      </c>
      <c r="M35" s="58">
        <v>-0.7</v>
      </c>
      <c r="N35" s="58">
        <v>0</v>
      </c>
      <c r="O35" s="58">
        <v>1</v>
      </c>
      <c r="P35" s="58">
        <v>-4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28" x14ac:dyDescent="0.25">
      <c r="A36" s="45"/>
      <c r="B36" s="50"/>
      <c r="C36" s="50"/>
      <c r="D36" s="50"/>
      <c r="E36" s="50"/>
      <c r="F36" s="50"/>
      <c r="G36" s="50"/>
      <c r="H36" s="50"/>
      <c r="I36" s="50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x14ac:dyDescent="0.25">
      <c r="A37" s="40" t="s">
        <v>260</v>
      </c>
      <c r="B37" s="41" t="s">
        <v>239</v>
      </c>
      <c r="C37" s="41" t="s">
        <v>240</v>
      </c>
      <c r="D37" s="41" t="s">
        <v>241</v>
      </c>
      <c r="E37" s="41" t="s">
        <v>242</v>
      </c>
      <c r="F37" s="41" t="s">
        <v>243</v>
      </c>
      <c r="G37" s="41" t="s">
        <v>244</v>
      </c>
      <c r="H37" s="41" t="s">
        <v>245</v>
      </c>
      <c r="I37" s="41" t="s">
        <v>246</v>
      </c>
      <c r="J37" s="41" t="s">
        <v>247</v>
      </c>
      <c r="K37" s="41" t="s">
        <v>248</v>
      </c>
      <c r="L37" s="41" t="s">
        <v>249</v>
      </c>
      <c r="M37" s="105">
        <v>43465</v>
      </c>
      <c r="N37" s="105">
        <v>43555</v>
      </c>
      <c r="O37" s="105">
        <v>43646</v>
      </c>
      <c r="P37" s="105">
        <v>43738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spans="1:28" x14ac:dyDescent="0.25">
      <c r="A38" s="49" t="s">
        <v>250</v>
      </c>
      <c r="B38" s="46">
        <v>1288</v>
      </c>
      <c r="C38" s="46">
        <v>802</v>
      </c>
      <c r="D38" s="46">
        <v>851</v>
      </c>
      <c r="E38" s="46">
        <v>914</v>
      </c>
      <c r="F38" s="46">
        <v>1091</v>
      </c>
      <c r="G38" s="46">
        <v>890</v>
      </c>
      <c r="H38" s="46">
        <v>846</v>
      </c>
      <c r="I38" s="46">
        <v>777</v>
      </c>
      <c r="J38" s="46">
        <v>244</v>
      </c>
      <c r="K38" s="46">
        <v>593</v>
      </c>
      <c r="L38" s="47">
        <v>316</v>
      </c>
      <c r="M38" s="47">
        <v>376.58058086610924</v>
      </c>
      <c r="N38" s="47">
        <v>99.451999999999998</v>
      </c>
      <c r="O38" s="47">
        <v>295</v>
      </c>
      <c r="P38" s="47">
        <v>200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28" x14ac:dyDescent="0.25">
      <c r="A39" s="49" t="s">
        <v>10</v>
      </c>
      <c r="B39" s="46">
        <v>321</v>
      </c>
      <c r="C39" s="46">
        <v>317</v>
      </c>
      <c r="D39" s="46">
        <v>298</v>
      </c>
      <c r="E39" s="46">
        <v>373</v>
      </c>
      <c r="F39" s="46">
        <v>331</v>
      </c>
      <c r="G39" s="46">
        <v>404</v>
      </c>
      <c r="H39" s="46">
        <v>387</v>
      </c>
      <c r="I39" s="46">
        <v>311</v>
      </c>
      <c r="J39" s="46">
        <v>322</v>
      </c>
      <c r="K39" s="46">
        <v>329</v>
      </c>
      <c r="L39" s="47">
        <v>359</v>
      </c>
      <c r="M39" s="47">
        <v>358.2832826293826</v>
      </c>
      <c r="N39" s="47">
        <v>485.77499999999998</v>
      </c>
      <c r="O39" s="47">
        <v>549</v>
      </c>
      <c r="P39" s="47">
        <v>337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x14ac:dyDescent="0.25">
      <c r="A40" s="49" t="s">
        <v>14</v>
      </c>
      <c r="B40" s="46">
        <v>0</v>
      </c>
      <c r="C40" s="46">
        <v>0</v>
      </c>
      <c r="D40" s="46">
        <v>14</v>
      </c>
      <c r="E40" s="46">
        <v>4</v>
      </c>
      <c r="F40" s="46">
        <v>4</v>
      </c>
      <c r="G40" s="46">
        <v>2</v>
      </c>
      <c r="H40" s="46">
        <v>3</v>
      </c>
      <c r="I40" s="46">
        <v>3</v>
      </c>
      <c r="J40" s="46">
        <v>4</v>
      </c>
      <c r="K40" s="46">
        <v>9</v>
      </c>
      <c r="L40" s="47">
        <v>6</v>
      </c>
      <c r="M40" s="47">
        <v>8.6228939918622896</v>
      </c>
      <c r="N40" s="47">
        <v>7.298</v>
      </c>
      <c r="O40" s="47">
        <v>5</v>
      </c>
      <c r="P40" s="47">
        <v>5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x14ac:dyDescent="0.25">
      <c r="A41" s="54" t="s">
        <v>251</v>
      </c>
      <c r="B41" s="63">
        <v>1610</v>
      </c>
      <c r="C41" s="63">
        <v>1119</v>
      </c>
      <c r="D41" s="63">
        <v>1163</v>
      </c>
      <c r="E41" s="63">
        <v>1290</v>
      </c>
      <c r="F41" s="63">
        <v>1425</v>
      </c>
      <c r="G41" s="63">
        <v>1296</v>
      </c>
      <c r="H41" s="63">
        <v>1236</v>
      </c>
      <c r="I41" s="63">
        <v>1091</v>
      </c>
      <c r="J41" s="63">
        <v>571</v>
      </c>
      <c r="K41" s="63">
        <v>931</v>
      </c>
      <c r="L41" s="64">
        <v>681</v>
      </c>
      <c r="M41" s="64">
        <v>743.48675748735411</v>
      </c>
      <c r="N41" s="64">
        <v>592.52499999999998</v>
      </c>
      <c r="O41" s="64">
        <v>849</v>
      </c>
      <c r="P41" s="64">
        <v>542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1:28" x14ac:dyDescent="0.25">
      <c r="A42" s="49" t="s">
        <v>26</v>
      </c>
      <c r="B42" s="46">
        <v>-4466</v>
      </c>
      <c r="C42" s="46">
        <v>-4437</v>
      </c>
      <c r="D42" s="46">
        <v>-4393</v>
      </c>
      <c r="E42" s="46">
        <v>-4373</v>
      </c>
      <c r="F42" s="46">
        <v>-4327</v>
      </c>
      <c r="G42" s="46">
        <v>-4324</v>
      </c>
      <c r="H42" s="46">
        <v>-4329</v>
      </c>
      <c r="I42" s="46">
        <v>-4333</v>
      </c>
      <c r="J42" s="46">
        <v>-4236</v>
      </c>
      <c r="K42" s="46">
        <v>-4237</v>
      </c>
      <c r="L42" s="47">
        <v>-4256</v>
      </c>
      <c r="M42" s="47">
        <v>-4116.5079999999998</v>
      </c>
      <c r="N42" s="47">
        <v>-4052.864</v>
      </c>
      <c r="O42" s="47">
        <v>-4295</v>
      </c>
      <c r="P42" s="47">
        <v>-4219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x14ac:dyDescent="0.25">
      <c r="A43" s="49" t="s">
        <v>24</v>
      </c>
      <c r="B43" s="46">
        <v>-7</v>
      </c>
      <c r="C43" s="46">
        <v>-6</v>
      </c>
      <c r="D43" s="46">
        <v>-18</v>
      </c>
      <c r="E43" s="46">
        <v>-97</v>
      </c>
      <c r="F43" s="46">
        <v>-115</v>
      </c>
      <c r="G43" s="46">
        <v>-70</v>
      </c>
      <c r="H43" s="46">
        <v>-37</v>
      </c>
      <c r="I43" s="46">
        <v>-98</v>
      </c>
      <c r="J43" s="46">
        <v>-175</v>
      </c>
      <c r="K43" s="46">
        <v>-202</v>
      </c>
      <c r="L43" s="47">
        <v>-160</v>
      </c>
      <c r="M43" s="47">
        <v>-175.40404807454121</v>
      </c>
      <c r="N43" s="47">
        <v>-124.73399999999999</v>
      </c>
      <c r="O43" s="47">
        <v>-109</v>
      </c>
      <c r="P43" s="47">
        <v>-110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ht="14.25" customHeight="1" x14ac:dyDescent="0.25">
      <c r="A44" s="49" t="s">
        <v>252</v>
      </c>
      <c r="B44" s="46">
        <v>-6</v>
      </c>
      <c r="C44" s="46">
        <v>-7</v>
      </c>
      <c r="D44" s="46">
        <v>-12</v>
      </c>
      <c r="E44" s="46">
        <v>-18</v>
      </c>
      <c r="F44" s="46">
        <v>-15</v>
      </c>
      <c r="G44" s="46">
        <v>-13</v>
      </c>
      <c r="H44" s="46">
        <v>-5</v>
      </c>
      <c r="I44" s="46">
        <v>-4</v>
      </c>
      <c r="J44" s="46">
        <v>-5</v>
      </c>
      <c r="K44" s="46">
        <v>-4</v>
      </c>
      <c r="L44" s="61">
        <v>-4</v>
      </c>
      <c r="M44" s="61">
        <v>-3.5294944092164768</v>
      </c>
      <c r="N44" s="61">
        <v>-3.484</v>
      </c>
      <c r="O44" s="61">
        <v>-3</v>
      </c>
      <c r="P44" s="61">
        <v>-3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x14ac:dyDescent="0.25">
      <c r="A45" s="54" t="s">
        <v>253</v>
      </c>
      <c r="B45" s="63">
        <v>-4479</v>
      </c>
      <c r="C45" s="63">
        <v>-4450</v>
      </c>
      <c r="D45" s="63">
        <v>-4423</v>
      </c>
      <c r="E45" s="63">
        <v>-4488</v>
      </c>
      <c r="F45" s="63">
        <v>-4458</v>
      </c>
      <c r="G45" s="63">
        <v>-4407</v>
      </c>
      <c r="H45" s="63">
        <v>-4370</v>
      </c>
      <c r="I45" s="63">
        <v>-4434</v>
      </c>
      <c r="J45" s="63">
        <v>-4417</v>
      </c>
      <c r="K45" s="63">
        <v>-4443</v>
      </c>
      <c r="L45" s="64">
        <v>-4421</v>
      </c>
      <c r="M45" s="64">
        <v>-4295.441542483758</v>
      </c>
      <c r="N45" s="64">
        <v>-4181.0820000000003</v>
      </c>
      <c r="O45" s="64">
        <v>-4407</v>
      </c>
      <c r="P45" s="64">
        <v>-4332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x14ac:dyDescent="0.25">
      <c r="A47" s="54" t="s">
        <v>254</v>
      </c>
      <c r="B47" s="63">
        <v>-2870</v>
      </c>
      <c r="C47" s="63">
        <v>-3332</v>
      </c>
      <c r="D47" s="63">
        <v>-3261</v>
      </c>
      <c r="E47" s="63">
        <v>-3198</v>
      </c>
      <c r="F47" s="63">
        <v>-3032</v>
      </c>
      <c r="G47" s="63">
        <v>-3110</v>
      </c>
      <c r="H47" s="63">
        <v>-3135</v>
      </c>
      <c r="I47" s="63">
        <v>-3343</v>
      </c>
      <c r="J47" s="63">
        <v>-3846</v>
      </c>
      <c r="K47" s="63">
        <v>-3512</v>
      </c>
      <c r="L47" s="64">
        <v>-3740</v>
      </c>
      <c r="M47" s="64">
        <v>-3551.9547849964038</v>
      </c>
      <c r="N47" s="64">
        <v>-3588.5570000000002</v>
      </c>
      <c r="O47" s="64">
        <v>-3558</v>
      </c>
      <c r="P47" s="64">
        <v>-3791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x14ac:dyDescent="0.25">
      <c r="A48" s="49" t="s">
        <v>255</v>
      </c>
      <c r="B48" s="46">
        <v>1435</v>
      </c>
      <c r="C48" s="46">
        <v>0</v>
      </c>
      <c r="D48" s="46">
        <v>-98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x14ac:dyDescent="0.25">
      <c r="A49" s="49" t="s">
        <v>256</v>
      </c>
      <c r="B49" s="46">
        <v>1549</v>
      </c>
      <c r="C49" s="46">
        <v>1541</v>
      </c>
      <c r="D49" s="46">
        <v>1533</v>
      </c>
      <c r="E49" s="46">
        <v>1458</v>
      </c>
      <c r="F49" s="46">
        <v>1429</v>
      </c>
      <c r="G49" s="46">
        <v>1421</v>
      </c>
      <c r="H49" s="46">
        <v>1393</v>
      </c>
      <c r="I49" s="46">
        <v>1318</v>
      </c>
      <c r="J49" s="46">
        <v>1307</v>
      </c>
      <c r="K49" s="46">
        <v>2477</v>
      </c>
      <c r="L49" s="47">
        <v>2302</v>
      </c>
      <c r="M49" s="47">
        <v>2076.0450089999999</v>
      </c>
      <c r="N49" s="47">
        <v>1862.2239999999999</v>
      </c>
      <c r="O49" s="47">
        <v>1600</v>
      </c>
      <c r="P49" s="47">
        <v>1600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x14ac:dyDescent="0.25">
      <c r="A50" s="49" t="s">
        <v>404</v>
      </c>
      <c r="B50" s="46" t="s">
        <v>200</v>
      </c>
      <c r="C50" s="46" t="s">
        <v>200</v>
      </c>
      <c r="D50" s="46" t="s">
        <v>200</v>
      </c>
      <c r="E50" s="46" t="s">
        <v>200</v>
      </c>
      <c r="F50" s="46" t="s">
        <v>200</v>
      </c>
      <c r="G50" s="46" t="s">
        <v>200</v>
      </c>
      <c r="H50" s="46" t="s">
        <v>200</v>
      </c>
      <c r="I50" s="46" t="s">
        <v>200</v>
      </c>
      <c r="J50" s="46" t="s">
        <v>200</v>
      </c>
      <c r="K50" s="46" t="s">
        <v>200</v>
      </c>
      <c r="L50" s="46" t="s">
        <v>200</v>
      </c>
      <c r="M50" s="46" t="s">
        <v>200</v>
      </c>
      <c r="N50" s="46" t="s">
        <v>200</v>
      </c>
      <c r="O50" s="46" t="s">
        <v>200</v>
      </c>
      <c r="P50" s="47">
        <v>67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x14ac:dyDescent="0.25">
      <c r="A51" s="54" t="s">
        <v>257</v>
      </c>
      <c r="B51" s="63">
        <v>114</v>
      </c>
      <c r="C51" s="63">
        <v>-1791</v>
      </c>
      <c r="D51" s="63">
        <v>-1826</v>
      </c>
      <c r="E51" s="63">
        <v>-1740</v>
      </c>
      <c r="F51" s="63">
        <v>-1603</v>
      </c>
      <c r="G51" s="63">
        <v>-1689</v>
      </c>
      <c r="H51" s="63">
        <v>-1742</v>
      </c>
      <c r="I51" s="63">
        <v>-2025</v>
      </c>
      <c r="J51" s="63">
        <v>-2539</v>
      </c>
      <c r="K51" s="63">
        <v>-1035</v>
      </c>
      <c r="L51" s="64">
        <v>-1438</v>
      </c>
      <c r="M51" s="64">
        <v>-1475.9097759964038</v>
      </c>
      <c r="N51" s="64">
        <v>-1726.3330000000003</v>
      </c>
      <c r="O51" s="64">
        <v>-1958</v>
      </c>
      <c r="P51" s="64">
        <v>-987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x14ac:dyDescent="0.25">
      <c r="A52" s="49" t="s">
        <v>258</v>
      </c>
      <c r="B52" s="62">
        <v>1000</v>
      </c>
      <c r="C52" s="62">
        <v>1000</v>
      </c>
      <c r="D52" s="62">
        <v>1000</v>
      </c>
      <c r="E52" s="62">
        <v>1000</v>
      </c>
      <c r="F52" s="62">
        <v>1000</v>
      </c>
      <c r="G52" s="62">
        <v>1000</v>
      </c>
      <c r="H52" s="62">
        <v>1000</v>
      </c>
      <c r="I52" s="62">
        <v>1000</v>
      </c>
      <c r="J52" s="62">
        <v>1000</v>
      </c>
      <c r="K52" s="62">
        <v>1000</v>
      </c>
      <c r="L52" s="47">
        <v>1000</v>
      </c>
      <c r="M52" s="47">
        <v>1000</v>
      </c>
      <c r="N52" s="47">
        <v>1000</v>
      </c>
      <c r="O52" s="47">
        <v>1000</v>
      </c>
      <c r="P52" s="47">
        <v>1000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x14ac:dyDescent="0.25">
      <c r="A53" s="54" t="s">
        <v>259</v>
      </c>
      <c r="B53" s="63">
        <v>1114</v>
      </c>
      <c r="C53" s="63">
        <v>-791</v>
      </c>
      <c r="D53" s="63">
        <v>-826</v>
      </c>
      <c r="E53" s="63">
        <v>-740</v>
      </c>
      <c r="F53" s="63">
        <v>-603</v>
      </c>
      <c r="G53" s="63">
        <v>-689</v>
      </c>
      <c r="H53" s="63">
        <v>-742</v>
      </c>
      <c r="I53" s="63">
        <v>-1025</v>
      </c>
      <c r="J53" s="63">
        <v>-1539</v>
      </c>
      <c r="K53" s="63">
        <v>-35</v>
      </c>
      <c r="L53" s="64">
        <v>-438</v>
      </c>
      <c r="M53" s="64">
        <v>-475.90977599640382</v>
      </c>
      <c r="N53" s="64">
        <v>-726.33300000000031</v>
      </c>
      <c r="O53" s="64">
        <v>-958</v>
      </c>
      <c r="P53" s="64">
        <v>13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x14ac:dyDescent="0.2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spans="1:28" x14ac:dyDescent="0.25">
      <c r="A55" s="40" t="s">
        <v>270</v>
      </c>
      <c r="B55" s="41" t="s">
        <v>68</v>
      </c>
      <c r="C55" s="41" t="s">
        <v>64</v>
      </c>
      <c r="D55" s="41" t="s">
        <v>58</v>
      </c>
      <c r="E55" s="41" t="s">
        <v>169</v>
      </c>
      <c r="F55" s="41" t="s">
        <v>54</v>
      </c>
      <c r="G55" s="41" t="s">
        <v>170</v>
      </c>
      <c r="H55" s="41" t="s">
        <v>171</v>
      </c>
      <c r="I55" s="41" t="s">
        <v>51</v>
      </c>
      <c r="J55" s="41" t="s">
        <v>95</v>
      </c>
      <c r="K55" s="41" t="s">
        <v>49</v>
      </c>
      <c r="L55" s="41" t="s">
        <v>48</v>
      </c>
      <c r="M55" s="41" t="str">
        <f>M$2</f>
        <v>4T18</v>
      </c>
      <c r="N55" s="41" t="str">
        <f>N$2</f>
        <v>1T19</v>
      </c>
      <c r="O55" s="41" t="str">
        <f>O$2</f>
        <v>2T19</v>
      </c>
      <c r="P55" s="41" t="str">
        <f>P$2</f>
        <v>3T19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x14ac:dyDescent="0.25">
      <c r="A56" s="54" t="s">
        <v>264</v>
      </c>
      <c r="B56" s="63">
        <v>5573</v>
      </c>
      <c r="C56" s="63">
        <v>4874</v>
      </c>
      <c r="D56" s="63">
        <v>4953</v>
      </c>
      <c r="E56" s="63">
        <v>5210</v>
      </c>
      <c r="F56" s="63">
        <v>5526</v>
      </c>
      <c r="G56" s="63">
        <v>6252</v>
      </c>
      <c r="H56" s="63">
        <v>5868</v>
      </c>
      <c r="I56" s="63">
        <v>5986</v>
      </c>
      <c r="J56" s="63">
        <v>6252</v>
      </c>
      <c r="K56" s="63">
        <v>6924</v>
      </c>
      <c r="L56" s="64">
        <v>6432</v>
      </c>
      <c r="M56" s="64">
        <v>6480</v>
      </c>
      <c r="N56" s="64">
        <v>7796.5</v>
      </c>
      <c r="O56" s="64">
        <v>8599</v>
      </c>
      <c r="P56" s="64">
        <v>7509.7200876499992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x14ac:dyDescent="0.25">
      <c r="A57" s="49" t="s">
        <v>10</v>
      </c>
      <c r="B57" s="47">
        <v>1689</v>
      </c>
      <c r="C57" s="47">
        <v>1579</v>
      </c>
      <c r="D57" s="47">
        <v>1789</v>
      </c>
      <c r="E57" s="47">
        <v>1905</v>
      </c>
      <c r="F57" s="47">
        <v>1849</v>
      </c>
      <c r="G57" s="47">
        <v>2300</v>
      </c>
      <c r="H57" s="47">
        <v>2127</v>
      </c>
      <c r="I57" s="47">
        <v>2197</v>
      </c>
      <c r="J57" s="47">
        <v>2146</v>
      </c>
      <c r="K57" s="47">
        <v>2269</v>
      </c>
      <c r="L57" s="47">
        <v>2003</v>
      </c>
      <c r="M57" s="47">
        <v>2078.1999999999998</v>
      </c>
      <c r="N57" s="47">
        <v>2835.4</v>
      </c>
      <c r="O57" s="47">
        <v>3336</v>
      </c>
      <c r="P57" s="47">
        <v>2409.9891653199998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x14ac:dyDescent="0.25">
      <c r="A58" s="49" t="s">
        <v>11</v>
      </c>
      <c r="B58" s="47">
        <v>3587</v>
      </c>
      <c r="C58" s="47">
        <v>3108</v>
      </c>
      <c r="D58" s="47">
        <v>3002</v>
      </c>
      <c r="E58" s="47">
        <v>3251</v>
      </c>
      <c r="F58" s="47">
        <v>3562</v>
      </c>
      <c r="G58" s="47">
        <v>3744</v>
      </c>
      <c r="H58" s="47">
        <v>3545</v>
      </c>
      <c r="I58" s="47">
        <v>3783</v>
      </c>
      <c r="J58" s="47">
        <v>4064</v>
      </c>
      <c r="K58" s="47">
        <v>4458</v>
      </c>
      <c r="L58" s="47">
        <v>4054</v>
      </c>
      <c r="M58" s="47">
        <v>4392.8</v>
      </c>
      <c r="N58" s="47">
        <v>4952.3</v>
      </c>
      <c r="O58" s="47">
        <v>5254</v>
      </c>
      <c r="P58" s="47">
        <v>5097.2962859399995</v>
      </c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x14ac:dyDescent="0.25">
      <c r="A59" s="49" t="s">
        <v>265</v>
      </c>
      <c r="B59" s="47">
        <v>298</v>
      </c>
      <c r="C59" s="47">
        <v>186</v>
      </c>
      <c r="D59" s="47">
        <v>162</v>
      </c>
      <c r="E59" s="47">
        <v>54</v>
      </c>
      <c r="F59" s="47">
        <v>115</v>
      </c>
      <c r="G59" s="47">
        <v>207</v>
      </c>
      <c r="H59" s="47">
        <v>196</v>
      </c>
      <c r="I59" s="47">
        <v>6</v>
      </c>
      <c r="J59" s="47">
        <v>42</v>
      </c>
      <c r="K59" s="47">
        <v>197</v>
      </c>
      <c r="L59" s="47">
        <v>376</v>
      </c>
      <c r="M59" s="47">
        <v>9</v>
      </c>
      <c r="N59" s="47">
        <v>8.8000000000000007</v>
      </c>
      <c r="O59" s="47">
        <v>9</v>
      </c>
      <c r="P59" s="47">
        <v>2.4346363900000001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x14ac:dyDescent="0.25">
      <c r="A60" s="54" t="s">
        <v>266</v>
      </c>
      <c r="B60" s="63">
        <v>2266</v>
      </c>
      <c r="C60" s="63">
        <v>2074</v>
      </c>
      <c r="D60" s="63">
        <v>2287</v>
      </c>
      <c r="E60" s="63">
        <v>2340</v>
      </c>
      <c r="F60" s="63">
        <v>2495</v>
      </c>
      <c r="G60" s="63">
        <v>2655</v>
      </c>
      <c r="H60" s="63">
        <v>2933</v>
      </c>
      <c r="I60" s="63">
        <v>3067</v>
      </c>
      <c r="J60" s="63">
        <v>3869</v>
      </c>
      <c r="K60" s="63">
        <v>3965</v>
      </c>
      <c r="L60" s="64">
        <v>3705</v>
      </c>
      <c r="M60" s="64">
        <v>4102.8999999999996</v>
      </c>
      <c r="N60" s="64">
        <v>4452.3</v>
      </c>
      <c r="O60" s="64">
        <v>5173</v>
      </c>
      <c r="P60" s="64">
        <v>5285.3287975900002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x14ac:dyDescent="0.25">
      <c r="A61" s="49" t="s">
        <v>24</v>
      </c>
      <c r="B61" s="47">
        <v>1543</v>
      </c>
      <c r="C61" s="47">
        <v>1345</v>
      </c>
      <c r="D61" s="47">
        <v>1690</v>
      </c>
      <c r="E61" s="47">
        <v>1763</v>
      </c>
      <c r="F61" s="47">
        <v>1934</v>
      </c>
      <c r="G61" s="47">
        <v>2078</v>
      </c>
      <c r="H61" s="47">
        <v>2250</v>
      </c>
      <c r="I61" s="47">
        <v>2461</v>
      </c>
      <c r="J61" s="47">
        <v>3253</v>
      </c>
      <c r="K61" s="47">
        <v>3226</v>
      </c>
      <c r="L61" s="47">
        <v>2934</v>
      </c>
      <c r="M61" s="47">
        <v>3445.4</v>
      </c>
      <c r="N61" s="47">
        <v>3529.2</v>
      </c>
      <c r="O61" s="47">
        <v>3999</v>
      </c>
      <c r="P61" s="47">
        <v>4197.1290232300007</v>
      </c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x14ac:dyDescent="0.25">
      <c r="A62" s="49" t="s">
        <v>267</v>
      </c>
      <c r="B62" s="47">
        <v>244</v>
      </c>
      <c r="C62" s="47">
        <v>260</v>
      </c>
      <c r="D62" s="47">
        <v>287</v>
      </c>
      <c r="E62" s="47">
        <v>254</v>
      </c>
      <c r="F62" s="47">
        <v>252</v>
      </c>
      <c r="G62" s="47">
        <v>294</v>
      </c>
      <c r="H62" s="47">
        <v>296</v>
      </c>
      <c r="I62" s="47">
        <v>252</v>
      </c>
      <c r="J62" s="47">
        <v>233</v>
      </c>
      <c r="K62" s="47">
        <v>265</v>
      </c>
      <c r="L62" s="47">
        <v>315</v>
      </c>
      <c r="M62" s="47">
        <v>248.2</v>
      </c>
      <c r="N62" s="47">
        <v>261.7</v>
      </c>
      <c r="O62" s="47">
        <v>292</v>
      </c>
      <c r="P62" s="47">
        <v>349.58244854999998</v>
      </c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x14ac:dyDescent="0.25">
      <c r="A63" s="49" t="s">
        <v>268</v>
      </c>
      <c r="B63" s="47">
        <v>412</v>
      </c>
      <c r="C63" s="47">
        <v>418</v>
      </c>
      <c r="D63" s="47">
        <v>248</v>
      </c>
      <c r="E63" s="47">
        <v>232</v>
      </c>
      <c r="F63" s="47">
        <v>190</v>
      </c>
      <c r="G63" s="47">
        <v>183</v>
      </c>
      <c r="H63" s="47">
        <v>279</v>
      </c>
      <c r="I63" s="47">
        <v>286</v>
      </c>
      <c r="J63" s="47">
        <v>288</v>
      </c>
      <c r="K63" s="47">
        <v>337</v>
      </c>
      <c r="L63" s="47">
        <v>323</v>
      </c>
      <c r="M63" s="47">
        <v>271.89999999999998</v>
      </c>
      <c r="N63" s="47">
        <v>555.4</v>
      </c>
      <c r="O63" s="47">
        <v>802</v>
      </c>
      <c r="P63" s="47">
        <v>505.72503313999999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x14ac:dyDescent="0.25">
      <c r="A64" s="49" t="s">
        <v>269</v>
      </c>
      <c r="B64" s="47">
        <v>67</v>
      </c>
      <c r="C64" s="47">
        <v>51</v>
      </c>
      <c r="D64" s="47">
        <v>63</v>
      </c>
      <c r="E64" s="47">
        <v>91</v>
      </c>
      <c r="F64" s="47">
        <v>119</v>
      </c>
      <c r="G64" s="47">
        <v>100</v>
      </c>
      <c r="H64" s="47">
        <v>108</v>
      </c>
      <c r="I64" s="47">
        <v>69</v>
      </c>
      <c r="J64" s="47">
        <v>95</v>
      </c>
      <c r="K64" s="47">
        <v>137</v>
      </c>
      <c r="L64" s="47">
        <v>133</v>
      </c>
      <c r="M64" s="47">
        <v>137.4</v>
      </c>
      <c r="N64" s="47">
        <v>106</v>
      </c>
      <c r="O64" s="47">
        <v>81</v>
      </c>
      <c r="P64" s="47">
        <v>232.89229266999999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x14ac:dyDescent="0.25">
      <c r="A65" s="54" t="s">
        <v>263</v>
      </c>
      <c r="B65" s="63">
        <v>3307</v>
      </c>
      <c r="C65" s="63">
        <v>2799</v>
      </c>
      <c r="D65" s="63">
        <v>2666</v>
      </c>
      <c r="E65" s="63">
        <v>2870</v>
      </c>
      <c r="F65" s="63">
        <v>3031</v>
      </c>
      <c r="G65" s="63">
        <v>3597</v>
      </c>
      <c r="H65" s="63">
        <v>2935</v>
      </c>
      <c r="I65" s="63">
        <v>2919</v>
      </c>
      <c r="J65" s="63">
        <v>2383</v>
      </c>
      <c r="K65" s="63">
        <v>2959</v>
      </c>
      <c r="L65" s="64">
        <v>2727</v>
      </c>
      <c r="M65" s="64">
        <v>2377.1</v>
      </c>
      <c r="N65" s="64">
        <v>3344.3</v>
      </c>
      <c r="O65" s="64">
        <v>3425</v>
      </c>
      <c r="P65" s="64">
        <v>2224.3912900599989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</row>
    <row r="66" spans="1:28" x14ac:dyDescent="0.25">
      <c r="A66" s="49" t="s">
        <v>271</v>
      </c>
      <c r="B66" s="17">
        <v>33</v>
      </c>
      <c r="C66" s="17">
        <v>31</v>
      </c>
      <c r="D66" s="17">
        <v>34</v>
      </c>
      <c r="E66" s="17">
        <v>35</v>
      </c>
      <c r="F66" s="17">
        <v>33</v>
      </c>
      <c r="G66" s="17">
        <v>41</v>
      </c>
      <c r="H66" s="17">
        <v>37</v>
      </c>
      <c r="I66" s="17">
        <v>34</v>
      </c>
      <c r="J66" s="17">
        <v>33</v>
      </c>
      <c r="K66" s="17">
        <v>31</v>
      </c>
      <c r="L66" s="17">
        <v>25</v>
      </c>
      <c r="M66" s="17">
        <v>27</v>
      </c>
      <c r="N66" s="17">
        <v>37</v>
      </c>
      <c r="O66" s="17">
        <v>39</v>
      </c>
      <c r="P66" s="100">
        <v>32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spans="1:28" x14ac:dyDescent="0.25">
      <c r="A67" s="49" t="s">
        <v>272</v>
      </c>
      <c r="B67" s="17">
        <v>46</v>
      </c>
      <c r="C67" s="17">
        <v>39</v>
      </c>
      <c r="D67" s="17">
        <v>49</v>
      </c>
      <c r="E67" s="17">
        <v>51</v>
      </c>
      <c r="F67" s="17">
        <v>56</v>
      </c>
      <c r="G67" s="17">
        <v>59</v>
      </c>
      <c r="H67" s="17">
        <v>61</v>
      </c>
      <c r="I67" s="17">
        <v>62</v>
      </c>
      <c r="J67" s="17">
        <v>79</v>
      </c>
      <c r="K67" s="17">
        <v>70</v>
      </c>
      <c r="L67" s="17">
        <v>61</v>
      </c>
      <c r="M67" s="17">
        <v>78</v>
      </c>
      <c r="N67" s="17">
        <v>79</v>
      </c>
      <c r="O67" s="17">
        <v>81</v>
      </c>
      <c r="P67" s="100">
        <v>86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x14ac:dyDescent="0.25">
      <c r="A68" s="49" t="s">
        <v>273</v>
      </c>
      <c r="B68" s="17">
        <v>106</v>
      </c>
      <c r="C68" s="17">
        <v>90</v>
      </c>
      <c r="D68" s="17">
        <v>87</v>
      </c>
      <c r="E68" s="17">
        <v>94</v>
      </c>
      <c r="F68" s="17">
        <v>104</v>
      </c>
      <c r="G68" s="17">
        <v>106</v>
      </c>
      <c r="H68" s="17">
        <v>97</v>
      </c>
      <c r="I68" s="17">
        <v>95</v>
      </c>
      <c r="J68" s="17">
        <v>99</v>
      </c>
      <c r="K68" s="17">
        <v>97</v>
      </c>
      <c r="L68" s="17">
        <v>85</v>
      </c>
      <c r="M68" s="17">
        <v>99</v>
      </c>
      <c r="N68" s="17">
        <v>111</v>
      </c>
      <c r="O68" s="17">
        <v>106</v>
      </c>
      <c r="P68" s="100">
        <v>105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</row>
    <row r="69" spans="1:28" x14ac:dyDescent="0.25">
      <c r="A69" s="54" t="s">
        <v>274</v>
      </c>
      <c r="B69" s="63">
        <v>93</v>
      </c>
      <c r="C69" s="63">
        <v>82</v>
      </c>
      <c r="D69" s="63">
        <v>72</v>
      </c>
      <c r="E69" s="63">
        <v>78</v>
      </c>
      <c r="F69" s="63">
        <v>81</v>
      </c>
      <c r="G69" s="63">
        <v>88</v>
      </c>
      <c r="H69" s="63">
        <v>73</v>
      </c>
      <c r="I69" s="63">
        <v>67</v>
      </c>
      <c r="J69" s="63">
        <v>53</v>
      </c>
      <c r="K69" s="63">
        <v>58</v>
      </c>
      <c r="L69" s="64">
        <v>49</v>
      </c>
      <c r="M69" s="64">
        <v>48</v>
      </c>
      <c r="N69" s="64">
        <v>69</v>
      </c>
      <c r="O69" s="64">
        <v>64</v>
      </c>
      <c r="P69" s="64">
        <v>51</v>
      </c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28" x14ac:dyDescent="0.25">
      <c r="A70" s="45"/>
      <c r="B70" s="50"/>
      <c r="C70" s="50"/>
      <c r="D70" s="50"/>
      <c r="E70" s="50"/>
      <c r="F70" s="50"/>
      <c r="G70" s="50"/>
      <c r="H70" s="50"/>
      <c r="I70" s="5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x14ac:dyDescent="0.25">
      <c r="A71" s="40" t="s">
        <v>261</v>
      </c>
      <c r="B71" s="41" t="s">
        <v>68</v>
      </c>
      <c r="C71" s="41" t="s">
        <v>64</v>
      </c>
      <c r="D71" s="41" t="s">
        <v>58</v>
      </c>
      <c r="E71" s="41" t="s">
        <v>169</v>
      </c>
      <c r="F71" s="41" t="s">
        <v>54</v>
      </c>
      <c r="G71" s="41" t="s">
        <v>170</v>
      </c>
      <c r="H71" s="41" t="s">
        <v>171</v>
      </c>
      <c r="I71" s="41" t="s">
        <v>51</v>
      </c>
      <c r="J71" s="41" t="s">
        <v>95</v>
      </c>
      <c r="K71" s="41" t="s">
        <v>49</v>
      </c>
      <c r="L71" s="41" t="s">
        <v>48</v>
      </c>
      <c r="M71" s="41" t="str">
        <f>M$2</f>
        <v>4T18</v>
      </c>
      <c r="N71" s="41" t="str">
        <f>N$2</f>
        <v>1T19</v>
      </c>
      <c r="O71" s="41" t="str">
        <f>O$2</f>
        <v>2T19</v>
      </c>
      <c r="P71" s="41" t="str">
        <f>P$2</f>
        <v>3T19</v>
      </c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x14ac:dyDescent="0.25">
      <c r="A72" s="45" t="s">
        <v>205</v>
      </c>
      <c r="B72" s="46">
        <v>119</v>
      </c>
      <c r="C72" s="46">
        <v>136</v>
      </c>
      <c r="D72" s="46">
        <v>133</v>
      </c>
      <c r="E72" s="46">
        <v>208</v>
      </c>
      <c r="F72" s="46">
        <v>92</v>
      </c>
      <c r="G72" s="46">
        <v>102</v>
      </c>
      <c r="H72" s="46">
        <v>119</v>
      </c>
      <c r="I72" s="46">
        <v>168</v>
      </c>
      <c r="J72" s="46">
        <v>65</v>
      </c>
      <c r="K72" s="46">
        <v>134</v>
      </c>
      <c r="L72" s="46">
        <v>168</v>
      </c>
      <c r="M72" s="46">
        <v>271.3</v>
      </c>
      <c r="N72" s="46">
        <v>159.9</v>
      </c>
      <c r="O72" s="46">
        <v>212</v>
      </c>
      <c r="P72" s="46">
        <v>405</v>
      </c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x14ac:dyDescent="0.25">
      <c r="A73" s="45" t="s">
        <v>211</v>
      </c>
      <c r="B73" s="46">
        <v>62</v>
      </c>
      <c r="C73" s="46">
        <v>61</v>
      </c>
      <c r="D73" s="46">
        <v>56</v>
      </c>
      <c r="E73" s="46">
        <v>78</v>
      </c>
      <c r="F73" s="46">
        <v>60</v>
      </c>
      <c r="G73" s="46">
        <v>106</v>
      </c>
      <c r="H73" s="46">
        <v>115</v>
      </c>
      <c r="I73" s="46">
        <v>97</v>
      </c>
      <c r="J73" s="46">
        <v>116</v>
      </c>
      <c r="K73" s="46">
        <v>99</v>
      </c>
      <c r="L73" s="46">
        <v>116</v>
      </c>
      <c r="M73" s="46">
        <v>174.4</v>
      </c>
      <c r="N73" s="46">
        <v>118.3</v>
      </c>
      <c r="O73" s="46">
        <v>205</v>
      </c>
      <c r="P73" s="46">
        <v>158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x14ac:dyDescent="0.25">
      <c r="A74" s="45" t="s">
        <v>14</v>
      </c>
      <c r="B74" s="46">
        <v>149</v>
      </c>
      <c r="C74" s="46">
        <v>277</v>
      </c>
      <c r="D74" s="46">
        <v>193</v>
      </c>
      <c r="E74" s="46">
        <v>166</v>
      </c>
      <c r="F74" s="46">
        <v>37</v>
      </c>
      <c r="G74" s="46">
        <v>31</v>
      </c>
      <c r="H74" s="46">
        <v>59</v>
      </c>
      <c r="I74" s="46">
        <v>79</v>
      </c>
      <c r="J74" s="46">
        <v>43</v>
      </c>
      <c r="K74" s="46">
        <v>30</v>
      </c>
      <c r="L74" s="46">
        <v>41</v>
      </c>
      <c r="M74" s="46">
        <v>62.9</v>
      </c>
      <c r="N74" s="46">
        <v>35</v>
      </c>
      <c r="O74" s="46">
        <v>43</v>
      </c>
      <c r="P74" s="139">
        <v>40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x14ac:dyDescent="0.25">
      <c r="A75" s="54" t="s">
        <v>262</v>
      </c>
      <c r="B75" s="63">
        <v>330</v>
      </c>
      <c r="C75" s="63">
        <v>474</v>
      </c>
      <c r="D75" s="63">
        <v>382</v>
      </c>
      <c r="E75" s="63">
        <v>452</v>
      </c>
      <c r="F75" s="63">
        <v>190</v>
      </c>
      <c r="G75" s="63">
        <v>239</v>
      </c>
      <c r="H75" s="63">
        <v>293</v>
      </c>
      <c r="I75" s="63">
        <v>344</v>
      </c>
      <c r="J75" s="63">
        <v>223</v>
      </c>
      <c r="K75" s="63">
        <v>263</v>
      </c>
      <c r="L75" s="64">
        <v>325</v>
      </c>
      <c r="M75" s="64">
        <v>508.6</v>
      </c>
      <c r="N75" s="64">
        <v>313.2</v>
      </c>
      <c r="O75" s="64">
        <v>461</v>
      </c>
      <c r="P75" s="64">
        <v>603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x14ac:dyDescent="0.2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spans="1:28" x14ac:dyDescent="0.25">
      <c r="A77" s="42" t="s">
        <v>204</v>
      </c>
      <c r="B77" s="41" t="s">
        <v>68</v>
      </c>
      <c r="C77" s="41" t="s">
        <v>64</v>
      </c>
      <c r="D77" s="41" t="s">
        <v>58</v>
      </c>
      <c r="E77" s="41" t="s">
        <v>169</v>
      </c>
      <c r="F77" s="41" t="s">
        <v>54</v>
      </c>
      <c r="G77" s="41" t="s">
        <v>170</v>
      </c>
      <c r="H77" s="41" t="s">
        <v>171</v>
      </c>
      <c r="I77" s="41" t="s">
        <v>51</v>
      </c>
      <c r="J77" s="41" t="s">
        <v>95</v>
      </c>
      <c r="K77" s="41" t="s">
        <v>49</v>
      </c>
      <c r="L77" s="41" t="s">
        <v>48</v>
      </c>
      <c r="M77" s="41" t="str">
        <f>M$2</f>
        <v>4T18</v>
      </c>
      <c r="N77" s="41" t="str">
        <f>N$2</f>
        <v>1T19</v>
      </c>
      <c r="O77" s="41" t="str">
        <f>O$2</f>
        <v>2T19</v>
      </c>
      <c r="P77" s="41" t="str">
        <f>P$2</f>
        <v>3T19</v>
      </c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spans="1:28" x14ac:dyDescent="0.25">
      <c r="A78" s="45" t="s">
        <v>275</v>
      </c>
      <c r="B78" s="67">
        <v>33126</v>
      </c>
      <c r="C78" s="67">
        <v>31551</v>
      </c>
      <c r="D78" s="67">
        <v>31504</v>
      </c>
      <c r="E78" s="67">
        <v>31593</v>
      </c>
      <c r="F78" s="67">
        <v>30623</v>
      </c>
      <c r="G78" s="67">
        <v>31299</v>
      </c>
      <c r="H78" s="67">
        <v>30075</v>
      </c>
      <c r="I78" s="67">
        <v>30597</v>
      </c>
      <c r="J78" s="67">
        <v>29577</v>
      </c>
      <c r="K78" s="53">
        <v>31482</v>
      </c>
      <c r="L78" s="53">
        <v>31140</v>
      </c>
      <c r="M78" s="53">
        <v>29890.1</v>
      </c>
      <c r="N78" s="53">
        <v>29373.1</v>
      </c>
      <c r="O78" s="53">
        <v>29818</v>
      </c>
      <c r="P78" s="53">
        <v>30558.459703749999</v>
      </c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spans="1:28" x14ac:dyDescent="0.25">
      <c r="A79" s="45" t="s">
        <v>397</v>
      </c>
      <c r="B79" s="67">
        <v>6472</v>
      </c>
      <c r="C79" s="67">
        <v>5678</v>
      </c>
      <c r="D79" s="67">
        <v>5663</v>
      </c>
      <c r="E79" s="67">
        <v>5762</v>
      </c>
      <c r="F79" s="67">
        <v>5146</v>
      </c>
      <c r="G79" s="67">
        <v>4545</v>
      </c>
      <c r="H79" s="67">
        <v>4358</v>
      </c>
      <c r="I79" s="67">
        <v>4328</v>
      </c>
      <c r="J79" s="67">
        <v>3070</v>
      </c>
      <c r="K79" s="53">
        <v>4357</v>
      </c>
      <c r="L79" s="53">
        <v>4083</v>
      </c>
      <c r="M79" s="53">
        <v>3273.7</v>
      </c>
      <c r="N79" s="53">
        <v>3600.7</v>
      </c>
      <c r="O79" s="53">
        <v>3177</v>
      </c>
      <c r="P79" s="53">
        <v>2981.40734875</v>
      </c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:28" x14ac:dyDescent="0.25">
      <c r="A80" s="54" t="s">
        <v>276</v>
      </c>
      <c r="B80" s="63">
        <v>26654</v>
      </c>
      <c r="C80" s="63">
        <v>25873</v>
      </c>
      <c r="D80" s="63">
        <v>25842</v>
      </c>
      <c r="E80" s="63">
        <v>25831</v>
      </c>
      <c r="F80" s="63">
        <v>25477</v>
      </c>
      <c r="G80" s="63">
        <v>26754</v>
      </c>
      <c r="H80" s="63">
        <v>25717</v>
      </c>
      <c r="I80" s="63">
        <v>26268</v>
      </c>
      <c r="J80" s="63">
        <v>26508</v>
      </c>
      <c r="K80" s="63">
        <v>27125</v>
      </c>
      <c r="L80" s="64">
        <v>27057</v>
      </c>
      <c r="M80" s="64">
        <v>26616.400000000001</v>
      </c>
      <c r="N80" s="64">
        <v>25772.400000000001</v>
      </c>
      <c r="O80" s="64">
        <v>26641</v>
      </c>
      <c r="P80" s="64">
        <v>27577.052355</v>
      </c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1:28" x14ac:dyDescent="0.25">
      <c r="A81" s="45" t="s">
        <v>278</v>
      </c>
      <c r="B81" s="67">
        <v>3073</v>
      </c>
      <c r="C81" s="67">
        <v>3127</v>
      </c>
      <c r="D81" s="67">
        <v>3512</v>
      </c>
      <c r="E81" s="67">
        <v>4075</v>
      </c>
      <c r="F81" s="67">
        <v>4675</v>
      </c>
      <c r="G81" s="67">
        <v>4716</v>
      </c>
      <c r="H81" s="67">
        <v>4690</v>
      </c>
      <c r="I81" s="67">
        <v>4645</v>
      </c>
      <c r="J81" s="67">
        <v>4554</v>
      </c>
      <c r="K81" s="53">
        <v>5078</v>
      </c>
      <c r="L81" s="53">
        <v>5492</v>
      </c>
      <c r="M81" s="53">
        <v>5848.7</v>
      </c>
      <c r="N81" s="53">
        <v>6330.9</v>
      </c>
      <c r="O81" s="53">
        <v>7298.9041095890416</v>
      </c>
      <c r="P81" s="53">
        <v>7231</v>
      </c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x14ac:dyDescent="0.25">
      <c r="A82" s="54" t="s">
        <v>277</v>
      </c>
      <c r="B82" s="65">
        <v>8.67</v>
      </c>
      <c r="C82" s="65">
        <v>8.2799999999999994</v>
      </c>
      <c r="D82" s="65">
        <v>7.36</v>
      </c>
      <c r="E82" s="65">
        <v>6.34</v>
      </c>
      <c r="F82" s="65">
        <v>5.45</v>
      </c>
      <c r="G82" s="65">
        <v>5.67</v>
      </c>
      <c r="H82" s="65">
        <v>5.48</v>
      </c>
      <c r="I82" s="65">
        <v>5.66</v>
      </c>
      <c r="J82" s="65">
        <v>5.82</v>
      </c>
      <c r="K82" s="65">
        <v>5.34</v>
      </c>
      <c r="L82" s="66">
        <v>4.93</v>
      </c>
      <c r="M82" s="66">
        <v>4.55</v>
      </c>
      <c r="N82" s="66">
        <v>4.07</v>
      </c>
      <c r="O82" s="66">
        <v>3.65</v>
      </c>
      <c r="P82" s="66">
        <v>3.8134120293653169</v>
      </c>
      <c r="Q82" s="47"/>
      <c r="R82" s="47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1:28" x14ac:dyDescent="0.25">
      <c r="H83" s="47"/>
      <c r="I83" s="47"/>
      <c r="J83" s="47"/>
      <c r="K83" s="47"/>
      <c r="Q83" s="47"/>
      <c r="R83" s="47"/>
    </row>
    <row r="84" spans="1:28" x14ac:dyDescent="0.25">
      <c r="J84" s="106"/>
      <c r="K84" s="106"/>
      <c r="L84" s="106"/>
      <c r="M84" s="106"/>
      <c r="N84" s="106"/>
      <c r="O84" s="106"/>
      <c r="P84" s="106"/>
      <c r="Q84" s="47"/>
      <c r="R84" s="47"/>
    </row>
    <row r="85" spans="1:28" x14ac:dyDescent="0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Q85" s="47"/>
      <c r="R85" s="47"/>
    </row>
    <row r="86" spans="1:28" x14ac:dyDescent="0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28" x14ac:dyDescent="0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28" x14ac:dyDescent="0.25">
      <c r="Q88" s="47"/>
      <c r="R88" s="47"/>
    </row>
    <row r="89" spans="1:28" x14ac:dyDescent="0.25">
      <c r="Q89" s="47"/>
      <c r="R89" s="47"/>
    </row>
    <row r="90" spans="1:28" x14ac:dyDescent="0.25">
      <c r="Q90" s="47"/>
      <c r="R90" s="47"/>
    </row>
    <row r="91" spans="1:28" x14ac:dyDescent="0.25">
      <c r="Q91" s="47"/>
      <c r="R91" s="47"/>
    </row>
    <row r="92" spans="1:28" x14ac:dyDescent="0.25">
      <c r="Q92" s="47"/>
      <c r="R92" s="47"/>
    </row>
    <row r="93" spans="1:28" x14ac:dyDescent="0.25">
      <c r="Q93" s="47"/>
      <c r="R93" s="47"/>
    </row>
    <row r="94" spans="1:28" x14ac:dyDescent="0.25">
      <c r="Q94" s="47"/>
      <c r="R94" s="47"/>
    </row>
    <row r="95" spans="1:28" x14ac:dyDescent="0.25">
      <c r="Q95" s="47"/>
      <c r="R95" s="47"/>
    </row>
  </sheetData>
  <mergeCells count="1">
    <mergeCell ref="A15:L16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N30"/>
  <sheetViews>
    <sheetView zoomScaleNormal="100" workbookViewId="0">
      <selection activeCell="F9" sqref="F9"/>
    </sheetView>
  </sheetViews>
  <sheetFormatPr defaultRowHeight="15" x14ac:dyDescent="0.25"/>
  <cols>
    <col min="1" max="1" width="49" style="17" customWidth="1"/>
    <col min="2" max="9" width="11.7109375" style="17" customWidth="1"/>
    <col min="10" max="253" width="9.140625" style="17"/>
    <col min="254" max="254" width="49" style="17" customWidth="1"/>
    <col min="255" max="264" width="8.28515625" style="17" customWidth="1"/>
    <col min="265" max="509" width="9.140625" style="17"/>
    <col min="510" max="510" width="49" style="17" customWidth="1"/>
    <col min="511" max="520" width="8.28515625" style="17" customWidth="1"/>
    <col min="521" max="765" width="9.140625" style="17"/>
    <col min="766" max="766" width="49" style="17" customWidth="1"/>
    <col min="767" max="776" width="8.28515625" style="17" customWidth="1"/>
    <col min="777" max="1021" width="9.140625" style="17"/>
    <col min="1022" max="1022" width="49" style="17" customWidth="1"/>
    <col min="1023" max="1032" width="8.28515625" style="17" customWidth="1"/>
    <col min="1033" max="1277" width="9.140625" style="17"/>
    <col min="1278" max="1278" width="49" style="17" customWidth="1"/>
    <col min="1279" max="1288" width="8.28515625" style="17" customWidth="1"/>
    <col min="1289" max="1533" width="9.140625" style="17"/>
    <col min="1534" max="1534" width="49" style="17" customWidth="1"/>
    <col min="1535" max="1544" width="8.28515625" style="17" customWidth="1"/>
    <col min="1545" max="1789" width="9.140625" style="17"/>
    <col min="1790" max="1790" width="49" style="17" customWidth="1"/>
    <col min="1791" max="1800" width="8.28515625" style="17" customWidth="1"/>
    <col min="1801" max="2045" width="9.140625" style="17"/>
    <col min="2046" max="2046" width="49" style="17" customWidth="1"/>
    <col min="2047" max="2056" width="8.28515625" style="17" customWidth="1"/>
    <col min="2057" max="2301" width="9.140625" style="17"/>
    <col min="2302" max="2302" width="49" style="17" customWidth="1"/>
    <col min="2303" max="2312" width="8.28515625" style="17" customWidth="1"/>
    <col min="2313" max="2557" width="9.140625" style="17"/>
    <col min="2558" max="2558" width="49" style="17" customWidth="1"/>
    <col min="2559" max="2568" width="8.28515625" style="17" customWidth="1"/>
    <col min="2569" max="2813" width="9.140625" style="17"/>
    <col min="2814" max="2814" width="49" style="17" customWidth="1"/>
    <col min="2815" max="2824" width="8.28515625" style="17" customWidth="1"/>
    <col min="2825" max="3069" width="9.140625" style="17"/>
    <col min="3070" max="3070" width="49" style="17" customWidth="1"/>
    <col min="3071" max="3080" width="8.28515625" style="17" customWidth="1"/>
    <col min="3081" max="3325" width="9.140625" style="17"/>
    <col min="3326" max="3326" width="49" style="17" customWidth="1"/>
    <col min="3327" max="3336" width="8.28515625" style="17" customWidth="1"/>
    <col min="3337" max="3581" width="9.140625" style="17"/>
    <col min="3582" max="3582" width="49" style="17" customWidth="1"/>
    <col min="3583" max="3592" width="8.28515625" style="17" customWidth="1"/>
    <col min="3593" max="3837" width="9.140625" style="17"/>
    <col min="3838" max="3838" width="49" style="17" customWidth="1"/>
    <col min="3839" max="3848" width="8.28515625" style="17" customWidth="1"/>
    <col min="3849" max="4093" width="9.140625" style="17"/>
    <col min="4094" max="4094" width="49" style="17" customWidth="1"/>
    <col min="4095" max="4104" width="8.28515625" style="17" customWidth="1"/>
    <col min="4105" max="4349" width="9.140625" style="17"/>
    <col min="4350" max="4350" width="49" style="17" customWidth="1"/>
    <col min="4351" max="4360" width="8.28515625" style="17" customWidth="1"/>
    <col min="4361" max="4605" width="9.140625" style="17"/>
    <col min="4606" max="4606" width="49" style="17" customWidth="1"/>
    <col min="4607" max="4616" width="8.28515625" style="17" customWidth="1"/>
    <col min="4617" max="4861" width="9.140625" style="17"/>
    <col min="4862" max="4862" width="49" style="17" customWidth="1"/>
    <col min="4863" max="4872" width="8.28515625" style="17" customWidth="1"/>
    <col min="4873" max="5117" width="9.140625" style="17"/>
    <col min="5118" max="5118" width="49" style="17" customWidth="1"/>
    <col min="5119" max="5128" width="8.28515625" style="17" customWidth="1"/>
    <col min="5129" max="5373" width="9.140625" style="17"/>
    <col min="5374" max="5374" width="49" style="17" customWidth="1"/>
    <col min="5375" max="5384" width="8.28515625" style="17" customWidth="1"/>
    <col min="5385" max="5629" width="9.140625" style="17"/>
    <col min="5630" max="5630" width="49" style="17" customWidth="1"/>
    <col min="5631" max="5640" width="8.28515625" style="17" customWidth="1"/>
    <col min="5641" max="5885" width="9.140625" style="17"/>
    <col min="5886" max="5886" width="49" style="17" customWidth="1"/>
    <col min="5887" max="5896" width="8.28515625" style="17" customWidth="1"/>
    <col min="5897" max="6141" width="9.140625" style="17"/>
    <col min="6142" max="6142" width="49" style="17" customWidth="1"/>
    <col min="6143" max="6152" width="8.28515625" style="17" customWidth="1"/>
    <col min="6153" max="6397" width="9.140625" style="17"/>
    <col min="6398" max="6398" width="49" style="17" customWidth="1"/>
    <col min="6399" max="6408" width="8.28515625" style="17" customWidth="1"/>
    <col min="6409" max="6653" width="9.140625" style="17"/>
    <col min="6654" max="6654" width="49" style="17" customWidth="1"/>
    <col min="6655" max="6664" width="8.28515625" style="17" customWidth="1"/>
    <col min="6665" max="6909" width="9.140625" style="17"/>
    <col min="6910" max="6910" width="49" style="17" customWidth="1"/>
    <col min="6911" max="6920" width="8.28515625" style="17" customWidth="1"/>
    <col min="6921" max="7165" width="9.140625" style="17"/>
    <col min="7166" max="7166" width="49" style="17" customWidth="1"/>
    <col min="7167" max="7176" width="8.28515625" style="17" customWidth="1"/>
    <col min="7177" max="7421" width="9.140625" style="17"/>
    <col min="7422" max="7422" width="49" style="17" customWidth="1"/>
    <col min="7423" max="7432" width="8.28515625" style="17" customWidth="1"/>
    <col min="7433" max="7677" width="9.140625" style="17"/>
    <col min="7678" max="7678" width="49" style="17" customWidth="1"/>
    <col min="7679" max="7688" width="8.28515625" style="17" customWidth="1"/>
    <col min="7689" max="7933" width="9.140625" style="17"/>
    <col min="7934" max="7934" width="49" style="17" customWidth="1"/>
    <col min="7935" max="7944" width="8.28515625" style="17" customWidth="1"/>
    <col min="7945" max="8189" width="9.140625" style="17"/>
    <col min="8190" max="8190" width="49" style="17" customWidth="1"/>
    <col min="8191" max="8200" width="8.28515625" style="17" customWidth="1"/>
    <col min="8201" max="8445" width="9.140625" style="17"/>
    <col min="8446" max="8446" width="49" style="17" customWidth="1"/>
    <col min="8447" max="8456" width="8.28515625" style="17" customWidth="1"/>
    <col min="8457" max="8701" width="9.140625" style="17"/>
    <col min="8702" max="8702" width="49" style="17" customWidth="1"/>
    <col min="8703" max="8712" width="8.28515625" style="17" customWidth="1"/>
    <col min="8713" max="8957" width="9.140625" style="17"/>
    <col min="8958" max="8958" width="49" style="17" customWidth="1"/>
    <col min="8959" max="8968" width="8.28515625" style="17" customWidth="1"/>
    <col min="8969" max="9213" width="9.140625" style="17"/>
    <col min="9214" max="9214" width="49" style="17" customWidth="1"/>
    <col min="9215" max="9224" width="8.28515625" style="17" customWidth="1"/>
    <col min="9225" max="9469" width="9.140625" style="17"/>
    <col min="9470" max="9470" width="49" style="17" customWidth="1"/>
    <col min="9471" max="9480" width="8.28515625" style="17" customWidth="1"/>
    <col min="9481" max="9725" width="9.140625" style="17"/>
    <col min="9726" max="9726" width="49" style="17" customWidth="1"/>
    <col min="9727" max="9736" width="8.28515625" style="17" customWidth="1"/>
    <col min="9737" max="9981" width="9.140625" style="17"/>
    <col min="9982" max="9982" width="49" style="17" customWidth="1"/>
    <col min="9983" max="9992" width="8.28515625" style="17" customWidth="1"/>
    <col min="9993" max="10237" width="9.140625" style="17"/>
    <col min="10238" max="10238" width="49" style="17" customWidth="1"/>
    <col min="10239" max="10248" width="8.28515625" style="17" customWidth="1"/>
    <col min="10249" max="10493" width="9.140625" style="17"/>
    <col min="10494" max="10494" width="49" style="17" customWidth="1"/>
    <col min="10495" max="10504" width="8.28515625" style="17" customWidth="1"/>
    <col min="10505" max="10749" width="9.140625" style="17"/>
    <col min="10750" max="10750" width="49" style="17" customWidth="1"/>
    <col min="10751" max="10760" width="8.28515625" style="17" customWidth="1"/>
    <col min="10761" max="11005" width="9.140625" style="17"/>
    <col min="11006" max="11006" width="49" style="17" customWidth="1"/>
    <col min="11007" max="11016" width="8.28515625" style="17" customWidth="1"/>
    <col min="11017" max="11261" width="9.140625" style="17"/>
    <col min="11262" max="11262" width="49" style="17" customWidth="1"/>
    <col min="11263" max="11272" width="8.28515625" style="17" customWidth="1"/>
    <col min="11273" max="11517" width="9.140625" style="17"/>
    <col min="11518" max="11518" width="49" style="17" customWidth="1"/>
    <col min="11519" max="11528" width="8.28515625" style="17" customWidth="1"/>
    <col min="11529" max="11773" width="9.140625" style="17"/>
    <col min="11774" max="11774" width="49" style="17" customWidth="1"/>
    <col min="11775" max="11784" width="8.28515625" style="17" customWidth="1"/>
    <col min="11785" max="12029" width="9.140625" style="17"/>
    <col min="12030" max="12030" width="49" style="17" customWidth="1"/>
    <col min="12031" max="12040" width="8.28515625" style="17" customWidth="1"/>
    <col min="12041" max="12285" width="9.140625" style="17"/>
    <col min="12286" max="12286" width="49" style="17" customWidth="1"/>
    <col min="12287" max="12296" width="8.28515625" style="17" customWidth="1"/>
    <col min="12297" max="12541" width="9.140625" style="17"/>
    <col min="12542" max="12542" width="49" style="17" customWidth="1"/>
    <col min="12543" max="12552" width="8.28515625" style="17" customWidth="1"/>
    <col min="12553" max="12797" width="9.140625" style="17"/>
    <col min="12798" max="12798" width="49" style="17" customWidth="1"/>
    <col min="12799" max="12808" width="8.28515625" style="17" customWidth="1"/>
    <col min="12809" max="13053" width="9.140625" style="17"/>
    <col min="13054" max="13054" width="49" style="17" customWidth="1"/>
    <col min="13055" max="13064" width="8.28515625" style="17" customWidth="1"/>
    <col min="13065" max="13309" width="9.140625" style="17"/>
    <col min="13310" max="13310" width="49" style="17" customWidth="1"/>
    <col min="13311" max="13320" width="8.28515625" style="17" customWidth="1"/>
    <col min="13321" max="13565" width="9.140625" style="17"/>
    <col min="13566" max="13566" width="49" style="17" customWidth="1"/>
    <col min="13567" max="13576" width="8.28515625" style="17" customWidth="1"/>
    <col min="13577" max="13821" width="9.140625" style="17"/>
    <col min="13822" max="13822" width="49" style="17" customWidth="1"/>
    <col min="13823" max="13832" width="8.28515625" style="17" customWidth="1"/>
    <col min="13833" max="14077" width="9.140625" style="17"/>
    <col min="14078" max="14078" width="49" style="17" customWidth="1"/>
    <col min="14079" max="14088" width="8.28515625" style="17" customWidth="1"/>
    <col min="14089" max="14333" width="9.140625" style="17"/>
    <col min="14334" max="14334" width="49" style="17" customWidth="1"/>
    <col min="14335" max="14344" width="8.28515625" style="17" customWidth="1"/>
    <col min="14345" max="14589" width="9.140625" style="17"/>
    <col min="14590" max="14590" width="49" style="17" customWidth="1"/>
    <col min="14591" max="14600" width="8.28515625" style="17" customWidth="1"/>
    <col min="14601" max="14845" width="9.140625" style="17"/>
    <col min="14846" max="14846" width="49" style="17" customWidth="1"/>
    <col min="14847" max="14856" width="8.28515625" style="17" customWidth="1"/>
    <col min="14857" max="15101" width="9.140625" style="17"/>
    <col min="15102" max="15102" width="49" style="17" customWidth="1"/>
    <col min="15103" max="15112" width="8.28515625" style="17" customWidth="1"/>
    <col min="15113" max="15357" width="9.140625" style="17"/>
    <col min="15358" max="15358" width="49" style="17" customWidth="1"/>
    <col min="15359" max="15368" width="8.28515625" style="17" customWidth="1"/>
    <col min="15369" max="15613" width="9.140625" style="17"/>
    <col min="15614" max="15614" width="49" style="17" customWidth="1"/>
    <col min="15615" max="15624" width="8.28515625" style="17" customWidth="1"/>
    <col min="15625" max="15869" width="9.140625" style="17"/>
    <col min="15870" max="15870" width="49" style="17" customWidth="1"/>
    <col min="15871" max="15880" width="8.28515625" style="17" customWidth="1"/>
    <col min="15881" max="16125" width="9.140625" style="17"/>
    <col min="16126" max="16126" width="49" style="17" customWidth="1"/>
    <col min="16127" max="16136" width="8.28515625" style="17" customWidth="1"/>
    <col min="16137" max="16384" width="9.140625" style="17"/>
  </cols>
  <sheetData>
    <row r="1" spans="1:14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15" t="s">
        <v>368</v>
      </c>
      <c r="B2" s="16"/>
      <c r="C2" s="16"/>
      <c r="D2" s="16"/>
      <c r="E2" s="16"/>
      <c r="F2" s="16"/>
      <c r="G2" s="16"/>
      <c r="H2" s="16"/>
      <c r="I2" s="16"/>
      <c r="J2" s="16"/>
    </row>
    <row r="3" spans="1:14" x14ac:dyDescent="0.25">
      <c r="B3" s="44"/>
      <c r="C3" s="44"/>
      <c r="D3" s="44"/>
      <c r="E3" s="44"/>
      <c r="F3" s="44"/>
      <c r="G3" s="44"/>
      <c r="H3" s="44"/>
      <c r="I3" s="44"/>
    </row>
    <row r="4" spans="1:14" x14ac:dyDescent="0.25">
      <c r="A4" s="107" t="s">
        <v>349</v>
      </c>
      <c r="B4" s="108">
        <v>2016</v>
      </c>
      <c r="C4" s="108">
        <v>2017</v>
      </c>
      <c r="D4" s="108">
        <v>2018</v>
      </c>
      <c r="E4" s="108" t="s">
        <v>381</v>
      </c>
      <c r="F4" s="108" t="s">
        <v>350</v>
      </c>
      <c r="G4" s="108" t="s">
        <v>351</v>
      </c>
      <c r="H4" s="108" t="s">
        <v>352</v>
      </c>
      <c r="I4" s="108" t="s">
        <v>353</v>
      </c>
      <c r="J4" s="108" t="s">
        <v>354</v>
      </c>
    </row>
    <row r="5" spans="1:14" x14ac:dyDescent="0.25">
      <c r="A5" s="109" t="s">
        <v>355</v>
      </c>
      <c r="B5" s="109" t="s">
        <v>356</v>
      </c>
      <c r="C5" s="110">
        <v>18000</v>
      </c>
      <c r="D5" s="110">
        <v>22230</v>
      </c>
      <c r="E5" s="111" t="s">
        <v>356</v>
      </c>
      <c r="F5" s="109" t="s">
        <v>356</v>
      </c>
      <c r="G5" s="109" t="s">
        <v>356</v>
      </c>
      <c r="H5" s="109" t="s">
        <v>356</v>
      </c>
      <c r="I5" s="109" t="s">
        <v>356</v>
      </c>
      <c r="J5" s="109" t="s">
        <v>356</v>
      </c>
    </row>
    <row r="6" spans="1:14" x14ac:dyDescent="0.25">
      <c r="A6" s="109" t="s">
        <v>357</v>
      </c>
      <c r="B6" s="110">
        <v>17149</v>
      </c>
      <c r="C6" s="110">
        <v>18525</v>
      </c>
      <c r="D6" s="110">
        <v>22969</v>
      </c>
      <c r="E6" s="111" t="s">
        <v>356</v>
      </c>
      <c r="F6" s="109" t="s">
        <v>356</v>
      </c>
      <c r="G6" s="109" t="s">
        <v>356</v>
      </c>
      <c r="H6" s="109" t="s">
        <v>356</v>
      </c>
      <c r="I6" s="109" t="s">
        <v>356</v>
      </c>
      <c r="J6" s="109" t="s">
        <v>356</v>
      </c>
    </row>
    <row r="7" spans="1:14" x14ac:dyDescent="0.25">
      <c r="A7" s="109" t="s">
        <v>358</v>
      </c>
      <c r="B7" s="109" t="s">
        <v>200</v>
      </c>
      <c r="C7" s="112">
        <v>0.03</v>
      </c>
      <c r="D7" s="112">
        <v>0.03</v>
      </c>
      <c r="E7" s="111" t="s">
        <v>200</v>
      </c>
      <c r="F7" s="109" t="s">
        <v>200</v>
      </c>
      <c r="G7" s="109" t="s">
        <v>200</v>
      </c>
      <c r="H7" s="109" t="s">
        <v>200</v>
      </c>
      <c r="I7" s="109" t="s">
        <v>200</v>
      </c>
      <c r="J7" s="109" t="s">
        <v>200</v>
      </c>
    </row>
    <row r="8" spans="1:14" x14ac:dyDescent="0.25">
      <c r="A8" s="107" t="s">
        <v>359</v>
      </c>
      <c r="B8" s="108">
        <v>2016</v>
      </c>
      <c r="C8" s="108">
        <v>2017</v>
      </c>
      <c r="D8" s="108">
        <v>2018</v>
      </c>
      <c r="E8" s="108" t="s">
        <v>381</v>
      </c>
      <c r="F8" s="108" t="s">
        <v>350</v>
      </c>
      <c r="G8" s="108" t="s">
        <v>351</v>
      </c>
      <c r="H8" s="108" t="s">
        <v>352</v>
      </c>
      <c r="I8" s="108" t="s">
        <v>353</v>
      </c>
      <c r="J8" s="108" t="s">
        <v>354</v>
      </c>
    </row>
    <row r="9" spans="1:14" x14ac:dyDescent="0.25">
      <c r="A9" s="109" t="s">
        <v>355</v>
      </c>
      <c r="B9" s="109" t="s">
        <v>356</v>
      </c>
      <c r="C9" s="110">
        <v>5000</v>
      </c>
      <c r="D9" s="110">
        <v>5574</v>
      </c>
      <c r="E9" s="111" t="s">
        <v>356</v>
      </c>
      <c r="F9" s="110">
        <v>7500</v>
      </c>
      <c r="G9" s="109" t="s">
        <v>356</v>
      </c>
      <c r="H9" s="109" t="s">
        <v>356</v>
      </c>
      <c r="I9" s="109" t="s">
        <v>356</v>
      </c>
      <c r="J9" s="109" t="s">
        <v>356</v>
      </c>
    </row>
    <row r="10" spans="1:14" x14ac:dyDescent="0.25">
      <c r="A10" s="109" t="s">
        <v>357</v>
      </c>
      <c r="B10" s="110">
        <v>4075</v>
      </c>
      <c r="C10" s="110">
        <v>4645</v>
      </c>
      <c r="D10" s="110">
        <v>5849</v>
      </c>
      <c r="E10" s="111" t="s">
        <v>356</v>
      </c>
      <c r="F10" s="109" t="s">
        <v>356</v>
      </c>
      <c r="G10" s="109" t="s">
        <v>356</v>
      </c>
      <c r="H10" s="109" t="s">
        <v>356</v>
      </c>
      <c r="I10" s="109" t="s">
        <v>356</v>
      </c>
      <c r="J10" s="109" t="s">
        <v>356</v>
      </c>
    </row>
    <row r="11" spans="1:14" x14ac:dyDescent="0.25">
      <c r="A11" s="109" t="s">
        <v>358</v>
      </c>
      <c r="B11" s="109" t="s">
        <v>200</v>
      </c>
      <c r="C11" s="112">
        <v>-7.0000000000000007E-2</v>
      </c>
      <c r="D11" s="112">
        <v>0.05</v>
      </c>
      <c r="E11" s="111" t="s">
        <v>356</v>
      </c>
      <c r="F11" s="109" t="s">
        <v>356</v>
      </c>
      <c r="G11" s="109" t="s">
        <v>356</v>
      </c>
      <c r="H11" s="109" t="s">
        <v>356</v>
      </c>
      <c r="I11" s="109" t="s">
        <v>356</v>
      </c>
      <c r="J11" s="109" t="s">
        <v>356</v>
      </c>
    </row>
    <row r="12" spans="1:14" x14ac:dyDescent="0.25">
      <c r="A12" s="107" t="s">
        <v>360</v>
      </c>
      <c r="B12" s="108">
        <v>2016</v>
      </c>
      <c r="C12" s="108">
        <v>2017</v>
      </c>
      <c r="D12" s="108">
        <v>2018</v>
      </c>
      <c r="E12" s="108" t="s">
        <v>381</v>
      </c>
      <c r="F12" s="108" t="s">
        <v>350</v>
      </c>
      <c r="G12" s="108" t="s">
        <v>351</v>
      </c>
      <c r="H12" s="108" t="s">
        <v>352</v>
      </c>
      <c r="I12" s="108" t="s">
        <v>353</v>
      </c>
      <c r="J12" s="108" t="s">
        <v>354</v>
      </c>
    </row>
    <row r="13" spans="1:14" x14ac:dyDescent="0.25">
      <c r="A13" s="109" t="s">
        <v>355</v>
      </c>
      <c r="B13" s="109" t="s">
        <v>356</v>
      </c>
      <c r="C13" s="109" t="s">
        <v>361</v>
      </c>
      <c r="D13" s="109" t="s">
        <v>356</v>
      </c>
      <c r="E13" s="111" t="s">
        <v>362</v>
      </c>
      <c r="F13" s="109" t="s">
        <v>382</v>
      </c>
      <c r="G13" s="109" t="s">
        <v>356</v>
      </c>
      <c r="H13" s="109" t="s">
        <v>356</v>
      </c>
      <c r="I13" s="109" t="s">
        <v>356</v>
      </c>
      <c r="J13" s="109" t="s">
        <v>356</v>
      </c>
    </row>
    <row r="14" spans="1:14" x14ac:dyDescent="0.25">
      <c r="A14" s="109" t="s">
        <v>357</v>
      </c>
      <c r="B14" s="109" t="s">
        <v>363</v>
      </c>
      <c r="C14" s="109" t="s">
        <v>364</v>
      </c>
      <c r="D14" s="109" t="s">
        <v>383</v>
      </c>
      <c r="E14" s="111" t="s">
        <v>398</v>
      </c>
      <c r="F14" s="109" t="s">
        <v>356</v>
      </c>
      <c r="G14" s="109" t="s">
        <v>356</v>
      </c>
      <c r="H14" s="109" t="s">
        <v>356</v>
      </c>
      <c r="I14" s="109" t="s">
        <v>356</v>
      </c>
      <c r="J14" s="109" t="s">
        <v>356</v>
      </c>
    </row>
    <row r="15" spans="1:14" x14ac:dyDescent="0.25">
      <c r="A15" s="109" t="s">
        <v>358</v>
      </c>
      <c r="B15" s="109" t="s">
        <v>356</v>
      </c>
      <c r="C15" s="112">
        <v>0.13</v>
      </c>
      <c r="D15" s="109" t="s">
        <v>356</v>
      </c>
      <c r="E15" s="111" t="s">
        <v>399</v>
      </c>
      <c r="F15" s="109" t="s">
        <v>356</v>
      </c>
      <c r="G15" s="109" t="s">
        <v>356</v>
      </c>
      <c r="H15" s="109" t="s">
        <v>356</v>
      </c>
      <c r="I15" s="109" t="s">
        <v>356</v>
      </c>
      <c r="J15" s="109" t="s">
        <v>356</v>
      </c>
    </row>
    <row r="16" spans="1:14" x14ac:dyDescent="0.25">
      <c r="A16" s="107" t="s">
        <v>365</v>
      </c>
      <c r="B16" s="108">
        <v>2016</v>
      </c>
      <c r="C16" s="108">
        <v>2017</v>
      </c>
      <c r="D16" s="108">
        <v>2018</v>
      </c>
      <c r="E16" s="108" t="s">
        <v>381</v>
      </c>
      <c r="F16" s="108" t="s">
        <v>350</v>
      </c>
      <c r="G16" s="108" t="s">
        <v>351</v>
      </c>
      <c r="H16" s="108" t="s">
        <v>352</v>
      </c>
      <c r="I16" s="108" t="s">
        <v>353</v>
      </c>
      <c r="J16" s="108" t="s">
        <v>354</v>
      </c>
    </row>
    <row r="17" spans="1:10" x14ac:dyDescent="0.25">
      <c r="A17" s="109" t="s">
        <v>355</v>
      </c>
      <c r="B17" s="109" t="s">
        <v>356</v>
      </c>
      <c r="C17" s="109" t="s">
        <v>356</v>
      </c>
      <c r="D17" s="110">
        <v>28500</v>
      </c>
      <c r="E17" s="111" t="s">
        <v>356</v>
      </c>
      <c r="F17" s="110">
        <v>33000</v>
      </c>
      <c r="G17" s="110">
        <v>33000</v>
      </c>
      <c r="H17" s="110">
        <v>31200</v>
      </c>
      <c r="I17" s="110">
        <v>36600</v>
      </c>
      <c r="J17" s="110">
        <v>38000</v>
      </c>
    </row>
    <row r="18" spans="1:10" x14ac:dyDescent="0.25">
      <c r="A18" s="109" t="s">
        <v>357</v>
      </c>
      <c r="B18" s="110">
        <v>32174</v>
      </c>
      <c r="C18" s="110">
        <v>29921</v>
      </c>
      <c r="D18" s="110">
        <v>27875</v>
      </c>
      <c r="E18" s="111" t="s">
        <v>356</v>
      </c>
      <c r="F18" s="109" t="s">
        <v>356</v>
      </c>
      <c r="G18" s="109" t="s">
        <v>356</v>
      </c>
      <c r="H18" s="109" t="s">
        <v>356</v>
      </c>
      <c r="I18" s="109" t="s">
        <v>356</v>
      </c>
      <c r="J18" s="109" t="s">
        <v>356</v>
      </c>
    </row>
    <row r="19" spans="1:10" x14ac:dyDescent="0.25">
      <c r="A19" s="109" t="s">
        <v>358</v>
      </c>
      <c r="B19" s="109" t="s">
        <v>356</v>
      </c>
      <c r="C19" s="109" t="s">
        <v>356</v>
      </c>
      <c r="D19" s="112">
        <v>-0.02</v>
      </c>
      <c r="E19" s="111" t="s">
        <v>356</v>
      </c>
      <c r="F19" s="109" t="s">
        <v>356</v>
      </c>
      <c r="G19" s="109" t="s">
        <v>356</v>
      </c>
      <c r="H19" s="109" t="s">
        <v>356</v>
      </c>
      <c r="I19" s="109" t="s">
        <v>356</v>
      </c>
      <c r="J19" s="109" t="s">
        <v>356</v>
      </c>
    </row>
    <row r="20" spans="1:10" x14ac:dyDescent="0.25">
      <c r="A20" s="107" t="s">
        <v>384</v>
      </c>
      <c r="B20" s="108">
        <v>2016</v>
      </c>
      <c r="C20" s="108">
        <v>2017</v>
      </c>
      <c r="D20" s="108">
        <v>2018</v>
      </c>
      <c r="E20" s="108" t="s">
        <v>381</v>
      </c>
      <c r="F20" s="108" t="s">
        <v>350</v>
      </c>
      <c r="G20" s="108" t="s">
        <v>351</v>
      </c>
      <c r="H20" s="108" t="s">
        <v>352</v>
      </c>
      <c r="I20" s="108" t="s">
        <v>353</v>
      </c>
      <c r="J20" s="108" t="s">
        <v>354</v>
      </c>
    </row>
    <row r="21" spans="1:10" x14ac:dyDescent="0.25">
      <c r="A21" s="109" t="s">
        <v>355</v>
      </c>
      <c r="B21" s="109" t="s">
        <v>356</v>
      </c>
      <c r="C21" s="109" t="s">
        <v>356</v>
      </c>
      <c r="D21" s="110" t="s">
        <v>356</v>
      </c>
      <c r="E21" s="111" t="s">
        <v>356</v>
      </c>
      <c r="F21" s="110">
        <v>40000</v>
      </c>
      <c r="G21" s="110" t="s">
        <v>356</v>
      </c>
      <c r="H21" s="110" t="s">
        <v>356</v>
      </c>
      <c r="I21" s="110" t="s">
        <v>356</v>
      </c>
      <c r="J21" s="110" t="s">
        <v>356</v>
      </c>
    </row>
    <row r="22" spans="1:10" x14ac:dyDescent="0.25">
      <c r="A22" s="109" t="s">
        <v>357</v>
      </c>
      <c r="B22" s="110" t="s">
        <v>356</v>
      </c>
      <c r="C22" s="110" t="s">
        <v>356</v>
      </c>
      <c r="D22" s="110" t="s">
        <v>356</v>
      </c>
      <c r="E22" s="111" t="s">
        <v>356</v>
      </c>
      <c r="F22" s="109" t="s">
        <v>356</v>
      </c>
      <c r="G22" s="109" t="s">
        <v>356</v>
      </c>
      <c r="H22" s="109" t="s">
        <v>356</v>
      </c>
      <c r="I22" s="109" t="s">
        <v>356</v>
      </c>
      <c r="J22" s="109" t="s">
        <v>356</v>
      </c>
    </row>
    <row r="23" spans="1:10" ht="15.75" thickBot="1" x14ac:dyDescent="0.3">
      <c r="A23" s="113" t="s">
        <v>358</v>
      </c>
      <c r="B23" s="113" t="s">
        <v>356</v>
      </c>
      <c r="C23" s="113" t="s">
        <v>356</v>
      </c>
      <c r="D23" s="115" t="s">
        <v>356</v>
      </c>
      <c r="E23" s="114" t="s">
        <v>356</v>
      </c>
      <c r="F23" s="113" t="s">
        <v>356</v>
      </c>
      <c r="G23" s="113" t="s">
        <v>356</v>
      </c>
      <c r="H23" s="113" t="s">
        <v>356</v>
      </c>
      <c r="I23" s="113" t="s">
        <v>356</v>
      </c>
      <c r="J23" s="113" t="s">
        <v>356</v>
      </c>
    </row>
    <row r="24" spans="1:10" ht="15.75" thickTop="1" x14ac:dyDescent="0.25">
      <c r="A24" s="95" t="s">
        <v>366</v>
      </c>
      <c r="B24" s="96"/>
      <c r="C24" s="96"/>
      <c r="D24" s="96"/>
      <c r="E24" s="96"/>
      <c r="F24" s="96"/>
      <c r="G24" s="96"/>
      <c r="H24" s="96"/>
      <c r="I24" s="96"/>
    </row>
    <row r="25" spans="1:10" x14ac:dyDescent="0.25">
      <c r="A25" s="95" t="s">
        <v>367</v>
      </c>
      <c r="B25" s="96"/>
      <c r="C25" s="96"/>
      <c r="D25" s="96"/>
      <c r="E25" s="96"/>
      <c r="F25" s="96"/>
      <c r="G25" s="96"/>
      <c r="H25" s="96"/>
      <c r="I25" s="96"/>
    </row>
    <row r="26" spans="1:10" x14ac:dyDescent="0.25">
      <c r="A26" s="45"/>
      <c r="B26" s="46"/>
      <c r="C26" s="46"/>
      <c r="D26" s="46"/>
      <c r="E26" s="46"/>
      <c r="F26" s="46"/>
      <c r="G26" s="46"/>
      <c r="H26" s="46"/>
      <c r="I26" s="46"/>
    </row>
    <row r="27" spans="1:10" x14ac:dyDescent="0.25">
      <c r="A27" s="45"/>
      <c r="B27" s="46"/>
      <c r="C27" s="46"/>
      <c r="D27" s="46"/>
      <c r="E27" s="46"/>
      <c r="F27" s="46"/>
      <c r="G27" s="46"/>
      <c r="H27" s="46"/>
      <c r="I27" s="46"/>
    </row>
    <row r="28" spans="1:10" x14ac:dyDescent="0.25">
      <c r="A28" s="45"/>
      <c r="B28" s="46"/>
      <c r="C28" s="46"/>
      <c r="D28" s="46"/>
      <c r="E28" s="46"/>
      <c r="F28" s="46"/>
      <c r="G28" s="46"/>
      <c r="H28" s="46"/>
      <c r="I28" s="46"/>
    </row>
    <row r="29" spans="1:10" x14ac:dyDescent="0.25">
      <c r="A29" s="45"/>
      <c r="B29" s="46"/>
      <c r="C29" s="46"/>
      <c r="D29" s="46"/>
      <c r="E29" s="46"/>
      <c r="F29" s="46"/>
      <c r="G29" s="46"/>
      <c r="H29" s="46"/>
      <c r="I29" s="46"/>
    </row>
    <row r="30" spans="1:10" x14ac:dyDescent="0.25">
      <c r="A30" s="45"/>
      <c r="B30" s="46"/>
      <c r="C30" s="46"/>
      <c r="D30" s="46"/>
      <c r="E30" s="46"/>
      <c r="F30" s="46"/>
      <c r="G30" s="46"/>
      <c r="H30" s="46"/>
      <c r="I30" s="46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C95"/>
  <sheetViews>
    <sheetView topLeftCell="A43" zoomScale="85" zoomScaleNormal="85" workbookViewId="0">
      <selection activeCell="N71" sqref="N71"/>
    </sheetView>
  </sheetViews>
  <sheetFormatPr defaultRowHeight="15" x14ac:dyDescent="0.25"/>
  <cols>
    <col min="1" max="1" width="44" style="17" bestFit="1" customWidth="1"/>
    <col min="2" max="260" width="9.140625" style="17"/>
    <col min="261" max="261" width="44" style="17" bestFit="1" customWidth="1"/>
    <col min="262" max="516" width="9.140625" style="17"/>
    <col min="517" max="517" width="44" style="17" bestFit="1" customWidth="1"/>
    <col min="518" max="772" width="9.140625" style="17"/>
    <col min="773" max="773" width="44" style="17" bestFit="1" customWidth="1"/>
    <col min="774" max="1028" width="9.140625" style="17"/>
    <col min="1029" max="1029" width="44" style="17" bestFit="1" customWidth="1"/>
    <col min="1030" max="1284" width="9.140625" style="17"/>
    <col min="1285" max="1285" width="44" style="17" bestFit="1" customWidth="1"/>
    <col min="1286" max="1540" width="9.140625" style="17"/>
    <col min="1541" max="1541" width="44" style="17" bestFit="1" customWidth="1"/>
    <col min="1542" max="1796" width="9.140625" style="17"/>
    <col min="1797" max="1797" width="44" style="17" bestFit="1" customWidth="1"/>
    <col min="1798" max="2052" width="9.140625" style="17"/>
    <col min="2053" max="2053" width="44" style="17" bestFit="1" customWidth="1"/>
    <col min="2054" max="2308" width="9.140625" style="17"/>
    <col min="2309" max="2309" width="44" style="17" bestFit="1" customWidth="1"/>
    <col min="2310" max="2564" width="9.140625" style="17"/>
    <col min="2565" max="2565" width="44" style="17" bestFit="1" customWidth="1"/>
    <col min="2566" max="2820" width="9.140625" style="17"/>
    <col min="2821" max="2821" width="44" style="17" bestFit="1" customWidth="1"/>
    <col min="2822" max="3076" width="9.140625" style="17"/>
    <col min="3077" max="3077" width="44" style="17" bestFit="1" customWidth="1"/>
    <col min="3078" max="3332" width="9.140625" style="17"/>
    <col min="3333" max="3333" width="44" style="17" bestFit="1" customWidth="1"/>
    <col min="3334" max="3588" width="9.140625" style="17"/>
    <col min="3589" max="3589" width="44" style="17" bestFit="1" customWidth="1"/>
    <col min="3590" max="3844" width="9.140625" style="17"/>
    <col min="3845" max="3845" width="44" style="17" bestFit="1" customWidth="1"/>
    <col min="3846" max="4100" width="9.140625" style="17"/>
    <col min="4101" max="4101" width="44" style="17" bestFit="1" customWidth="1"/>
    <col min="4102" max="4356" width="9.140625" style="17"/>
    <col min="4357" max="4357" width="44" style="17" bestFit="1" customWidth="1"/>
    <col min="4358" max="4612" width="9.140625" style="17"/>
    <col min="4613" max="4613" width="44" style="17" bestFit="1" customWidth="1"/>
    <col min="4614" max="4868" width="9.140625" style="17"/>
    <col min="4869" max="4869" width="44" style="17" bestFit="1" customWidth="1"/>
    <col min="4870" max="5124" width="9.140625" style="17"/>
    <col min="5125" max="5125" width="44" style="17" bestFit="1" customWidth="1"/>
    <col min="5126" max="5380" width="9.140625" style="17"/>
    <col min="5381" max="5381" width="44" style="17" bestFit="1" customWidth="1"/>
    <col min="5382" max="5636" width="9.140625" style="17"/>
    <col min="5637" max="5637" width="44" style="17" bestFit="1" customWidth="1"/>
    <col min="5638" max="5892" width="9.140625" style="17"/>
    <col min="5893" max="5893" width="44" style="17" bestFit="1" customWidth="1"/>
    <col min="5894" max="6148" width="9.140625" style="17"/>
    <col min="6149" max="6149" width="44" style="17" bestFit="1" customWidth="1"/>
    <col min="6150" max="6404" width="9.140625" style="17"/>
    <col min="6405" max="6405" width="44" style="17" bestFit="1" customWidth="1"/>
    <col min="6406" max="6660" width="9.140625" style="17"/>
    <col min="6661" max="6661" width="44" style="17" bestFit="1" customWidth="1"/>
    <col min="6662" max="6916" width="9.140625" style="17"/>
    <col min="6917" max="6917" width="44" style="17" bestFit="1" customWidth="1"/>
    <col min="6918" max="7172" width="9.140625" style="17"/>
    <col min="7173" max="7173" width="44" style="17" bestFit="1" customWidth="1"/>
    <col min="7174" max="7428" width="9.140625" style="17"/>
    <col min="7429" max="7429" width="44" style="17" bestFit="1" customWidth="1"/>
    <col min="7430" max="7684" width="9.140625" style="17"/>
    <col min="7685" max="7685" width="44" style="17" bestFit="1" customWidth="1"/>
    <col min="7686" max="7940" width="9.140625" style="17"/>
    <col min="7941" max="7941" width="44" style="17" bestFit="1" customWidth="1"/>
    <col min="7942" max="8196" width="9.140625" style="17"/>
    <col min="8197" max="8197" width="44" style="17" bestFit="1" customWidth="1"/>
    <col min="8198" max="8452" width="9.140625" style="17"/>
    <col min="8453" max="8453" width="44" style="17" bestFit="1" customWidth="1"/>
    <col min="8454" max="8708" width="9.140625" style="17"/>
    <col min="8709" max="8709" width="44" style="17" bestFit="1" customWidth="1"/>
    <col min="8710" max="8964" width="9.140625" style="17"/>
    <col min="8965" max="8965" width="44" style="17" bestFit="1" customWidth="1"/>
    <col min="8966" max="9220" width="9.140625" style="17"/>
    <col min="9221" max="9221" width="44" style="17" bestFit="1" customWidth="1"/>
    <col min="9222" max="9476" width="9.140625" style="17"/>
    <col min="9477" max="9477" width="44" style="17" bestFit="1" customWidth="1"/>
    <col min="9478" max="9732" width="9.140625" style="17"/>
    <col min="9733" max="9733" width="44" style="17" bestFit="1" customWidth="1"/>
    <col min="9734" max="9988" width="9.140625" style="17"/>
    <col min="9989" max="9989" width="44" style="17" bestFit="1" customWidth="1"/>
    <col min="9990" max="10244" width="9.140625" style="17"/>
    <col min="10245" max="10245" width="44" style="17" bestFit="1" customWidth="1"/>
    <col min="10246" max="10500" width="9.140625" style="17"/>
    <col min="10501" max="10501" width="44" style="17" bestFit="1" customWidth="1"/>
    <col min="10502" max="10756" width="9.140625" style="17"/>
    <col min="10757" max="10757" width="44" style="17" bestFit="1" customWidth="1"/>
    <col min="10758" max="11012" width="9.140625" style="17"/>
    <col min="11013" max="11013" width="44" style="17" bestFit="1" customWidth="1"/>
    <col min="11014" max="11268" width="9.140625" style="17"/>
    <col min="11269" max="11269" width="44" style="17" bestFit="1" customWidth="1"/>
    <col min="11270" max="11524" width="9.140625" style="17"/>
    <col min="11525" max="11525" width="44" style="17" bestFit="1" customWidth="1"/>
    <col min="11526" max="11780" width="9.140625" style="17"/>
    <col min="11781" max="11781" width="44" style="17" bestFit="1" customWidth="1"/>
    <col min="11782" max="12036" width="9.140625" style="17"/>
    <col min="12037" max="12037" width="44" style="17" bestFit="1" customWidth="1"/>
    <col min="12038" max="12292" width="9.140625" style="17"/>
    <col min="12293" max="12293" width="44" style="17" bestFit="1" customWidth="1"/>
    <col min="12294" max="12548" width="9.140625" style="17"/>
    <col min="12549" max="12549" width="44" style="17" bestFit="1" customWidth="1"/>
    <col min="12550" max="12804" width="9.140625" style="17"/>
    <col min="12805" max="12805" width="44" style="17" bestFit="1" customWidth="1"/>
    <col min="12806" max="13060" width="9.140625" style="17"/>
    <col min="13061" max="13061" width="44" style="17" bestFit="1" customWidth="1"/>
    <col min="13062" max="13316" width="9.140625" style="17"/>
    <col min="13317" max="13317" width="44" style="17" bestFit="1" customWidth="1"/>
    <col min="13318" max="13572" width="9.140625" style="17"/>
    <col min="13573" max="13573" width="44" style="17" bestFit="1" customWidth="1"/>
    <col min="13574" max="13828" width="9.140625" style="17"/>
    <col min="13829" max="13829" width="44" style="17" bestFit="1" customWidth="1"/>
    <col min="13830" max="14084" width="9.140625" style="17"/>
    <col min="14085" max="14085" width="44" style="17" bestFit="1" customWidth="1"/>
    <col min="14086" max="14340" width="9.140625" style="17"/>
    <col min="14341" max="14341" width="44" style="17" bestFit="1" customWidth="1"/>
    <col min="14342" max="14596" width="9.140625" style="17"/>
    <col min="14597" max="14597" width="44" style="17" bestFit="1" customWidth="1"/>
    <col min="14598" max="14852" width="9.140625" style="17"/>
    <col min="14853" max="14853" width="44" style="17" bestFit="1" customWidth="1"/>
    <col min="14854" max="15108" width="9.140625" style="17"/>
    <col min="15109" max="15109" width="44" style="17" bestFit="1" customWidth="1"/>
    <col min="15110" max="15364" width="9.140625" style="17"/>
    <col min="15365" max="15365" width="44" style="17" bestFit="1" customWidth="1"/>
    <col min="15366" max="15620" width="9.140625" style="17"/>
    <col min="15621" max="15621" width="44" style="17" bestFit="1" customWidth="1"/>
    <col min="15622" max="15876" width="9.140625" style="17"/>
    <col min="15877" max="15877" width="44" style="17" bestFit="1" customWidth="1"/>
    <col min="15878" max="16132" width="9.140625" style="17"/>
    <col min="16133" max="16133" width="44" style="17" bestFit="1" customWidth="1"/>
    <col min="16134" max="16384" width="9.140625" style="17"/>
  </cols>
  <sheetData>
    <row r="1" spans="1:29" x14ac:dyDescent="0.25">
      <c r="A1" s="43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9" x14ac:dyDescent="0.25">
      <c r="A2" s="15" t="s">
        <v>205</v>
      </c>
      <c r="B2" s="16" t="s">
        <v>68</v>
      </c>
      <c r="C2" s="16" t="s">
        <v>64</v>
      </c>
      <c r="D2" s="16" t="s">
        <v>58</v>
      </c>
      <c r="E2" s="16" t="s">
        <v>169</v>
      </c>
      <c r="F2" s="16" t="s">
        <v>54</v>
      </c>
      <c r="G2" s="16" t="s">
        <v>170</v>
      </c>
      <c r="H2" s="16" t="s">
        <v>171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372</v>
      </c>
      <c r="N2" s="16" t="s">
        <v>373</v>
      </c>
      <c r="O2" s="16" t="s">
        <v>391</v>
      </c>
      <c r="P2" s="16" t="s">
        <v>402</v>
      </c>
    </row>
    <row r="4" spans="1:29" x14ac:dyDescent="0.25">
      <c r="A4" s="68" t="s">
        <v>279</v>
      </c>
      <c r="B4" s="69" t="s">
        <v>200</v>
      </c>
      <c r="C4" s="69" t="s">
        <v>200</v>
      </c>
      <c r="D4" s="69" t="s">
        <v>200</v>
      </c>
      <c r="E4" s="69" t="s">
        <v>200</v>
      </c>
      <c r="F4" s="69" t="s">
        <v>200</v>
      </c>
      <c r="G4" s="69" t="s">
        <v>200</v>
      </c>
      <c r="H4" s="69" t="s">
        <v>200</v>
      </c>
      <c r="I4" s="69" t="s">
        <v>200</v>
      </c>
      <c r="J4" s="69" t="s">
        <v>200</v>
      </c>
      <c r="K4" s="69" t="s">
        <v>200</v>
      </c>
      <c r="L4" s="69" t="s">
        <v>200</v>
      </c>
      <c r="M4" s="69" t="s">
        <v>200</v>
      </c>
      <c r="N4" s="69" t="s">
        <v>200</v>
      </c>
      <c r="O4" s="69" t="s">
        <v>200</v>
      </c>
      <c r="P4" s="69"/>
    </row>
    <row r="6" spans="1:29" x14ac:dyDescent="0.25">
      <c r="A6" s="70" t="s">
        <v>280</v>
      </c>
      <c r="B6" s="71" t="s">
        <v>200</v>
      </c>
      <c r="C6" s="71" t="s">
        <v>200</v>
      </c>
      <c r="D6" s="71" t="s">
        <v>200</v>
      </c>
      <c r="E6" s="71" t="s">
        <v>200</v>
      </c>
      <c r="F6" s="71" t="s">
        <v>200</v>
      </c>
      <c r="G6" s="71" t="s">
        <v>200</v>
      </c>
      <c r="H6" s="71" t="s">
        <v>200</v>
      </c>
      <c r="I6" s="71" t="s">
        <v>200</v>
      </c>
      <c r="J6" s="71" t="s">
        <v>200</v>
      </c>
      <c r="K6" s="71" t="s">
        <v>200</v>
      </c>
      <c r="L6" s="71" t="s">
        <v>200</v>
      </c>
      <c r="M6" s="71" t="s">
        <v>200</v>
      </c>
      <c r="N6" s="71" t="s">
        <v>200</v>
      </c>
      <c r="O6" s="71" t="s">
        <v>200</v>
      </c>
      <c r="P6" s="71"/>
    </row>
    <row r="7" spans="1:29" x14ac:dyDescent="0.25">
      <c r="A7" s="49" t="s">
        <v>281</v>
      </c>
      <c r="B7" s="137">
        <v>836</v>
      </c>
      <c r="C7" s="137">
        <v>510</v>
      </c>
      <c r="D7" s="137">
        <v>857</v>
      </c>
      <c r="E7" s="137">
        <v>1058</v>
      </c>
      <c r="F7" s="137">
        <v>999</v>
      </c>
      <c r="G7" s="137">
        <v>1108</v>
      </c>
      <c r="H7" s="137">
        <v>1069</v>
      </c>
      <c r="I7" s="137">
        <v>1099</v>
      </c>
      <c r="J7" s="137">
        <v>1050</v>
      </c>
      <c r="K7" s="137">
        <v>997</v>
      </c>
      <c r="L7" s="137">
        <v>938</v>
      </c>
      <c r="M7" s="137">
        <v>1020.8</v>
      </c>
      <c r="N7" s="137">
        <v>1030</v>
      </c>
      <c r="O7" s="137">
        <v>923.58</v>
      </c>
      <c r="P7" s="137">
        <v>519.95799999999997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:29" x14ac:dyDescent="0.25">
      <c r="A8" s="56" t="s">
        <v>282</v>
      </c>
      <c r="B8" s="75">
        <v>835</v>
      </c>
      <c r="C8" s="75">
        <v>500</v>
      </c>
      <c r="D8" s="75">
        <v>738</v>
      </c>
      <c r="E8" s="75">
        <v>942</v>
      </c>
      <c r="F8" s="75">
        <v>982</v>
      </c>
      <c r="G8" s="75">
        <v>1070</v>
      </c>
      <c r="H8" s="75">
        <v>1065</v>
      </c>
      <c r="I8" s="75">
        <v>1099</v>
      </c>
      <c r="J8" s="75">
        <v>1050</v>
      </c>
      <c r="K8" s="75">
        <v>996</v>
      </c>
      <c r="L8" s="75">
        <v>937</v>
      </c>
      <c r="M8" s="75">
        <v>1012.6</v>
      </c>
      <c r="N8" s="75">
        <v>830.2</v>
      </c>
      <c r="O8" s="75">
        <v>855.75</v>
      </c>
      <c r="P8" s="75">
        <v>357.95799999999997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</row>
    <row r="9" spans="1:29" x14ac:dyDescent="0.25">
      <c r="A9" s="56" t="s">
        <v>283</v>
      </c>
      <c r="B9" s="51">
        <v>1</v>
      </c>
      <c r="C9" s="51">
        <v>10</v>
      </c>
      <c r="D9" s="51">
        <v>119</v>
      </c>
      <c r="E9" s="67">
        <v>116</v>
      </c>
      <c r="F9" s="67">
        <v>18</v>
      </c>
      <c r="G9" s="67">
        <v>38</v>
      </c>
      <c r="H9" s="67">
        <v>4</v>
      </c>
      <c r="I9" s="67">
        <v>0</v>
      </c>
      <c r="J9" s="67">
        <v>0</v>
      </c>
      <c r="K9" s="67">
        <v>0</v>
      </c>
      <c r="L9" s="67">
        <v>1</v>
      </c>
      <c r="M9" s="67">
        <v>8.1999999999999993</v>
      </c>
      <c r="N9" s="67">
        <v>199.8</v>
      </c>
      <c r="O9" s="67">
        <v>67.83</v>
      </c>
      <c r="P9" s="67">
        <v>162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</row>
    <row r="10" spans="1:29" x14ac:dyDescent="0.25">
      <c r="A10" s="49" t="s">
        <v>284</v>
      </c>
      <c r="B10" s="137">
        <v>746</v>
      </c>
      <c r="C10" s="137">
        <v>668</v>
      </c>
      <c r="D10" s="137">
        <v>835</v>
      </c>
      <c r="E10" s="137">
        <v>952</v>
      </c>
      <c r="F10" s="137">
        <v>874</v>
      </c>
      <c r="G10" s="137">
        <v>943</v>
      </c>
      <c r="H10" s="137">
        <v>903</v>
      </c>
      <c r="I10" s="137">
        <v>959</v>
      </c>
      <c r="J10" s="137">
        <v>978</v>
      </c>
      <c r="K10" s="137">
        <v>981</v>
      </c>
      <c r="L10" s="137">
        <v>899</v>
      </c>
      <c r="M10" s="137">
        <v>927.1</v>
      </c>
      <c r="N10" s="137">
        <v>926.9</v>
      </c>
      <c r="O10" s="137">
        <v>838.59</v>
      </c>
      <c r="P10" s="137">
        <v>764.733338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</row>
    <row r="11" spans="1:29" x14ac:dyDescent="0.25">
      <c r="A11" s="49" t="s">
        <v>285</v>
      </c>
      <c r="B11" s="137">
        <v>38</v>
      </c>
      <c r="C11" s="137">
        <v>51</v>
      </c>
      <c r="D11" s="137">
        <v>90</v>
      </c>
      <c r="E11" s="137">
        <v>54</v>
      </c>
      <c r="F11" s="137">
        <v>53</v>
      </c>
      <c r="G11" s="137">
        <v>56</v>
      </c>
      <c r="H11" s="137">
        <v>50</v>
      </c>
      <c r="I11" s="137">
        <v>45</v>
      </c>
      <c r="J11" s="137">
        <v>40</v>
      </c>
      <c r="K11" s="137">
        <v>53</v>
      </c>
      <c r="L11" s="137">
        <v>51</v>
      </c>
      <c r="M11" s="137">
        <v>52.6</v>
      </c>
      <c r="N11" s="137">
        <v>51</v>
      </c>
      <c r="O11" s="137">
        <v>55.99</v>
      </c>
      <c r="P11" s="137">
        <v>54.237383000000307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</row>
    <row r="12" spans="1:29" x14ac:dyDescent="0.25">
      <c r="A12" s="49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9" x14ac:dyDescent="0.25">
      <c r="A13" s="70" t="s">
        <v>286</v>
      </c>
      <c r="B13" s="72">
        <v>1246</v>
      </c>
      <c r="C13" s="72">
        <v>1253</v>
      </c>
      <c r="D13" s="72">
        <v>1172</v>
      </c>
      <c r="E13" s="72">
        <v>1187</v>
      </c>
      <c r="F13" s="72">
        <v>1194</v>
      </c>
      <c r="G13" s="72">
        <v>1174</v>
      </c>
      <c r="H13" s="72">
        <v>1301</v>
      </c>
      <c r="I13" s="72">
        <v>1253</v>
      </c>
      <c r="J13" s="72">
        <v>1277</v>
      </c>
      <c r="K13" s="72">
        <v>1321</v>
      </c>
      <c r="L13" s="72">
        <v>1290</v>
      </c>
      <c r="M13" s="72">
        <v>1180.5</v>
      </c>
      <c r="N13" s="72">
        <v>1175</v>
      </c>
      <c r="O13" s="72">
        <v>1160.08</v>
      </c>
      <c r="P13" s="72">
        <v>1072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9" x14ac:dyDescent="0.25">
      <c r="A14" s="49" t="s">
        <v>287</v>
      </c>
      <c r="B14" s="137">
        <v>992</v>
      </c>
      <c r="C14" s="137">
        <v>991</v>
      </c>
      <c r="D14" s="137">
        <v>964</v>
      </c>
      <c r="E14" s="77">
        <v>959</v>
      </c>
      <c r="F14" s="77">
        <v>915</v>
      </c>
      <c r="G14" s="77">
        <v>908</v>
      </c>
      <c r="H14" s="77">
        <v>1051</v>
      </c>
      <c r="I14" s="77">
        <v>1005</v>
      </c>
      <c r="J14" s="77">
        <v>1017</v>
      </c>
      <c r="K14" s="77">
        <v>1059</v>
      </c>
      <c r="L14" s="77">
        <v>1052</v>
      </c>
      <c r="M14" s="77">
        <v>942.7</v>
      </c>
      <c r="N14" s="77">
        <v>897.4</v>
      </c>
      <c r="O14" s="77">
        <v>906.08</v>
      </c>
      <c r="P14" s="77">
        <f>'[2]12. Volume_Preço Vendas AÇO'!$Q$27</f>
        <v>836.24047097841333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9" x14ac:dyDescent="0.25">
      <c r="A15" s="56" t="s">
        <v>288</v>
      </c>
      <c r="B15" s="51">
        <v>0</v>
      </c>
      <c r="C15" s="51">
        <v>0</v>
      </c>
      <c r="D15" s="51">
        <v>0</v>
      </c>
      <c r="E15" s="67">
        <v>0</v>
      </c>
      <c r="F15" s="67">
        <v>0</v>
      </c>
      <c r="G15" s="67">
        <v>0</v>
      </c>
      <c r="H15" s="67">
        <v>1</v>
      </c>
      <c r="I15" s="67">
        <v>1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1.52</v>
      </c>
      <c r="P15" s="67">
        <f>'[2]12. Volume_Preço Vendas AÇO'!$Q$28</f>
        <v>9.7470000000000001E-2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29" x14ac:dyDescent="0.25">
      <c r="A16" s="56" t="s">
        <v>289</v>
      </c>
      <c r="B16" s="51">
        <v>280</v>
      </c>
      <c r="C16" s="51">
        <v>254</v>
      </c>
      <c r="D16" s="51">
        <v>249</v>
      </c>
      <c r="E16" s="67">
        <v>252</v>
      </c>
      <c r="F16" s="67">
        <v>235</v>
      </c>
      <c r="G16" s="67">
        <v>230</v>
      </c>
      <c r="H16" s="67">
        <v>283</v>
      </c>
      <c r="I16" s="67">
        <v>298</v>
      </c>
      <c r="J16" s="67">
        <v>306</v>
      </c>
      <c r="K16" s="67">
        <v>301</v>
      </c>
      <c r="L16" s="67">
        <v>370</v>
      </c>
      <c r="M16" s="67">
        <v>295.2</v>
      </c>
      <c r="N16" s="67">
        <v>303.10000000000002</v>
      </c>
      <c r="O16" s="67">
        <v>295.27</v>
      </c>
      <c r="P16" s="67">
        <f>'[2]12. Volume_Preço Vendas AÇO'!$Q$29</f>
        <v>246.53705022801589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x14ac:dyDescent="0.25">
      <c r="A17" s="56" t="s">
        <v>290</v>
      </c>
      <c r="B17" s="51">
        <v>135</v>
      </c>
      <c r="C17" s="51">
        <v>142</v>
      </c>
      <c r="D17" s="51">
        <v>148</v>
      </c>
      <c r="E17" s="67">
        <v>155</v>
      </c>
      <c r="F17" s="67">
        <v>141</v>
      </c>
      <c r="G17" s="67">
        <v>141</v>
      </c>
      <c r="H17" s="67">
        <v>177</v>
      </c>
      <c r="I17" s="67">
        <v>137</v>
      </c>
      <c r="J17" s="67">
        <v>174</v>
      </c>
      <c r="K17" s="67">
        <v>168</v>
      </c>
      <c r="L17" s="67">
        <v>179</v>
      </c>
      <c r="M17" s="67">
        <v>166.3</v>
      </c>
      <c r="N17" s="67">
        <v>160.5</v>
      </c>
      <c r="O17" s="67">
        <v>144.31</v>
      </c>
      <c r="P17" s="67">
        <f>'[2]12. Volume_Preço Vendas AÇO'!$Q$30</f>
        <v>149.10468598599999</v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x14ac:dyDescent="0.25">
      <c r="A18" s="56" t="s">
        <v>291</v>
      </c>
      <c r="B18" s="51">
        <v>462</v>
      </c>
      <c r="C18" s="51">
        <v>462</v>
      </c>
      <c r="D18" s="51">
        <v>431</v>
      </c>
      <c r="E18" s="67">
        <v>408</v>
      </c>
      <c r="F18" s="67">
        <v>415</v>
      </c>
      <c r="G18" s="67">
        <v>423</v>
      </c>
      <c r="H18" s="67">
        <v>466</v>
      </c>
      <c r="I18" s="67">
        <v>438</v>
      </c>
      <c r="J18" s="67">
        <v>433</v>
      </c>
      <c r="K18" s="67">
        <v>463</v>
      </c>
      <c r="L18" s="67">
        <v>376</v>
      </c>
      <c r="M18" s="67">
        <v>368.1</v>
      </c>
      <c r="N18" s="67">
        <v>340.1</v>
      </c>
      <c r="O18" s="67">
        <v>364.7</v>
      </c>
      <c r="P18" s="67">
        <f>'[2]12. Volume_Preço Vendas AÇO'!$Q$31</f>
        <v>347.15985810122999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x14ac:dyDescent="0.25">
      <c r="A19" s="56" t="s">
        <v>292</v>
      </c>
      <c r="B19" s="51">
        <v>115</v>
      </c>
      <c r="C19" s="51">
        <v>133</v>
      </c>
      <c r="D19" s="51">
        <v>136</v>
      </c>
      <c r="E19" s="67">
        <v>144</v>
      </c>
      <c r="F19" s="67">
        <v>124</v>
      </c>
      <c r="G19" s="67">
        <v>115</v>
      </c>
      <c r="H19" s="67">
        <v>124</v>
      </c>
      <c r="I19" s="67">
        <v>130</v>
      </c>
      <c r="J19" s="67">
        <v>104</v>
      </c>
      <c r="K19" s="67">
        <v>126</v>
      </c>
      <c r="L19" s="67">
        <v>126</v>
      </c>
      <c r="M19" s="67">
        <v>113</v>
      </c>
      <c r="N19" s="67">
        <v>93.7</v>
      </c>
      <c r="O19" s="67">
        <v>100.28</v>
      </c>
      <c r="P19" s="67">
        <f>'[2]12. Volume_Preço Vendas AÇO'!$Q$32</f>
        <v>93.341406663167504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x14ac:dyDescent="0.25">
      <c r="A20" s="49" t="s">
        <v>293</v>
      </c>
      <c r="B20" s="136">
        <v>254</v>
      </c>
      <c r="C20" s="136">
        <v>262</v>
      </c>
      <c r="D20" s="136">
        <v>208</v>
      </c>
      <c r="E20" s="77">
        <v>228</v>
      </c>
      <c r="F20" s="77">
        <v>279</v>
      </c>
      <c r="G20" s="77">
        <v>265</v>
      </c>
      <c r="H20" s="77">
        <v>250</v>
      </c>
      <c r="I20" s="77">
        <v>248</v>
      </c>
      <c r="J20" s="77">
        <v>260</v>
      </c>
      <c r="K20" s="77">
        <v>262</v>
      </c>
      <c r="L20" s="77">
        <v>238</v>
      </c>
      <c r="M20" s="77">
        <v>237.8</v>
      </c>
      <c r="N20" s="77">
        <v>277.60000000000002</v>
      </c>
      <c r="O20" s="77">
        <v>254</v>
      </c>
      <c r="P20" s="77">
        <f>'[2]12. Volume_Preço Vendas AÇO'!$Q$33+'[2]12. Volume_Preço Vendas AÇO'!$Q$34</f>
        <v>235.96951575100002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x14ac:dyDescent="0.25">
      <c r="A21" s="70" t="s">
        <v>294</v>
      </c>
      <c r="B21" s="72">
        <v>649</v>
      </c>
      <c r="C21" s="72">
        <v>669</v>
      </c>
      <c r="D21" s="72">
        <v>731</v>
      </c>
      <c r="E21" s="73">
        <v>736</v>
      </c>
      <c r="F21" s="73">
        <v>617</v>
      </c>
      <c r="G21" s="73">
        <v>652</v>
      </c>
      <c r="H21" s="73">
        <v>802</v>
      </c>
      <c r="I21" s="73">
        <v>770</v>
      </c>
      <c r="J21" s="73">
        <v>782</v>
      </c>
      <c r="K21" s="73">
        <v>798</v>
      </c>
      <c r="L21" s="73">
        <v>912</v>
      </c>
      <c r="M21" s="73">
        <v>835.1</v>
      </c>
      <c r="N21" s="73">
        <v>811.1</v>
      </c>
      <c r="O21" s="73">
        <v>771</v>
      </c>
      <c r="P21" s="73">
        <v>750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x14ac:dyDescent="0.25">
      <c r="A22" s="49" t="s">
        <v>287</v>
      </c>
      <c r="B22" s="137">
        <v>611</v>
      </c>
      <c r="C22" s="137">
        <v>626</v>
      </c>
      <c r="D22" s="137">
        <v>682</v>
      </c>
      <c r="E22" s="77">
        <v>689</v>
      </c>
      <c r="F22" s="77">
        <v>566</v>
      </c>
      <c r="G22" s="77">
        <v>592</v>
      </c>
      <c r="H22" s="77">
        <v>730</v>
      </c>
      <c r="I22" s="77">
        <v>720</v>
      </c>
      <c r="J22" s="77">
        <v>737</v>
      </c>
      <c r="K22" s="77">
        <v>748</v>
      </c>
      <c r="L22" s="77">
        <v>859</v>
      </c>
      <c r="M22" s="77">
        <v>790.6</v>
      </c>
      <c r="N22" s="77">
        <v>759.9</v>
      </c>
      <c r="O22" s="77">
        <v>719</v>
      </c>
      <c r="P22" s="77">
        <f>'[2]12. Volume_Preço Vendas AÇO'!$Q$5</f>
        <v>697.53166033199886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x14ac:dyDescent="0.25">
      <c r="A23" s="56" t="s">
        <v>288</v>
      </c>
      <c r="B23" s="51">
        <v>0</v>
      </c>
      <c r="C23" s="51">
        <v>0</v>
      </c>
      <c r="D23" s="51">
        <v>0</v>
      </c>
      <c r="E23" s="67">
        <v>0</v>
      </c>
      <c r="F23" s="67">
        <v>0</v>
      </c>
      <c r="G23" s="67">
        <v>0</v>
      </c>
      <c r="H23" s="67">
        <v>1</v>
      </c>
      <c r="I23" s="67">
        <v>1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138" t="s">
        <v>200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x14ac:dyDescent="0.25">
      <c r="A24" s="56" t="s">
        <v>289</v>
      </c>
      <c r="B24" s="51">
        <v>220</v>
      </c>
      <c r="C24" s="51">
        <v>225</v>
      </c>
      <c r="D24" s="51">
        <v>233</v>
      </c>
      <c r="E24" s="67">
        <v>243</v>
      </c>
      <c r="F24" s="67">
        <v>215</v>
      </c>
      <c r="G24" s="67">
        <v>216</v>
      </c>
      <c r="H24" s="67">
        <v>267</v>
      </c>
      <c r="I24" s="67">
        <v>275</v>
      </c>
      <c r="J24" s="67">
        <v>271</v>
      </c>
      <c r="K24" s="67">
        <v>278</v>
      </c>
      <c r="L24" s="67">
        <v>300</v>
      </c>
      <c r="M24" s="67">
        <v>283.7</v>
      </c>
      <c r="N24" s="67">
        <v>293.3</v>
      </c>
      <c r="O24" s="67">
        <v>270</v>
      </c>
      <c r="P24" s="67">
        <f>'[2]12. Volume_Preço Vendas AÇO'!$Q$7</f>
        <v>235.70153799999898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x14ac:dyDescent="0.25">
      <c r="A25" s="56" t="s">
        <v>290</v>
      </c>
      <c r="B25" s="51">
        <v>108</v>
      </c>
      <c r="C25" s="51">
        <v>117</v>
      </c>
      <c r="D25" s="51">
        <v>129</v>
      </c>
      <c r="E25" s="67">
        <v>137</v>
      </c>
      <c r="F25" s="67">
        <v>118</v>
      </c>
      <c r="G25" s="67">
        <v>117</v>
      </c>
      <c r="H25" s="67">
        <v>155</v>
      </c>
      <c r="I25" s="67">
        <v>129</v>
      </c>
      <c r="J25" s="67">
        <v>157</v>
      </c>
      <c r="K25" s="67">
        <v>142</v>
      </c>
      <c r="L25" s="67">
        <v>172</v>
      </c>
      <c r="M25" s="67">
        <v>159.30000000000001</v>
      </c>
      <c r="N25" s="67">
        <v>155</v>
      </c>
      <c r="O25" s="67">
        <v>138</v>
      </c>
      <c r="P25" s="67">
        <f>'[2]12. Volume_Preço Vendas AÇO'!$Q$8</f>
        <v>142.46846298599999</v>
      </c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28" x14ac:dyDescent="0.25">
      <c r="A26" s="56" t="s">
        <v>291</v>
      </c>
      <c r="B26" s="51">
        <v>197</v>
      </c>
      <c r="C26" s="51">
        <v>203</v>
      </c>
      <c r="D26" s="51">
        <v>218</v>
      </c>
      <c r="E26" s="67">
        <v>207</v>
      </c>
      <c r="F26" s="67">
        <v>157</v>
      </c>
      <c r="G26" s="67">
        <v>191</v>
      </c>
      <c r="H26" s="67">
        <v>234</v>
      </c>
      <c r="I26" s="67">
        <v>236</v>
      </c>
      <c r="J26" s="67">
        <v>242</v>
      </c>
      <c r="K26" s="67">
        <v>263</v>
      </c>
      <c r="L26" s="67">
        <v>307</v>
      </c>
      <c r="M26" s="67">
        <v>278.8</v>
      </c>
      <c r="N26" s="67">
        <v>243.8</v>
      </c>
      <c r="O26" s="67">
        <v>234</v>
      </c>
      <c r="P26" s="67">
        <f>'[2]12. Volume_Preço Vendas AÇO'!$Q$9</f>
        <v>241.34868899399999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1:28" x14ac:dyDescent="0.25">
      <c r="A27" s="56" t="s">
        <v>292</v>
      </c>
      <c r="B27" s="51">
        <v>85</v>
      </c>
      <c r="C27" s="51">
        <v>81</v>
      </c>
      <c r="D27" s="51">
        <v>102</v>
      </c>
      <c r="E27" s="67">
        <v>102</v>
      </c>
      <c r="F27" s="67">
        <v>77</v>
      </c>
      <c r="G27" s="67">
        <v>68</v>
      </c>
      <c r="H27" s="67">
        <v>73</v>
      </c>
      <c r="I27" s="67">
        <v>78</v>
      </c>
      <c r="J27" s="67">
        <v>67</v>
      </c>
      <c r="K27" s="67">
        <v>66</v>
      </c>
      <c r="L27" s="67">
        <v>79</v>
      </c>
      <c r="M27" s="67">
        <v>68.8</v>
      </c>
      <c r="N27" s="67">
        <v>67.900000000000006</v>
      </c>
      <c r="O27" s="67">
        <v>77</v>
      </c>
      <c r="P27" s="67">
        <f>'[2]12. Volume_Preço Vendas AÇO'!$Q$10</f>
        <v>77.915500352000009</v>
      </c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1:28" x14ac:dyDescent="0.25">
      <c r="A28" s="49" t="s">
        <v>293</v>
      </c>
      <c r="B28" s="136">
        <v>38</v>
      </c>
      <c r="C28" s="136">
        <v>43</v>
      </c>
      <c r="D28" s="136">
        <v>49</v>
      </c>
      <c r="E28" s="77">
        <v>47</v>
      </c>
      <c r="F28" s="77">
        <v>51</v>
      </c>
      <c r="G28" s="77">
        <v>60</v>
      </c>
      <c r="H28" s="77">
        <v>72</v>
      </c>
      <c r="I28" s="77">
        <v>50</v>
      </c>
      <c r="J28" s="77">
        <v>45</v>
      </c>
      <c r="K28" s="77">
        <v>50</v>
      </c>
      <c r="L28" s="77">
        <v>53</v>
      </c>
      <c r="M28" s="77">
        <v>44.5</v>
      </c>
      <c r="N28" s="77">
        <v>51.1</v>
      </c>
      <c r="O28" s="77">
        <v>52</v>
      </c>
      <c r="P28" s="77">
        <f>'[2]12. Volume_Preço Vendas AÇO'!$Q$11</f>
        <v>52.701515751000002</v>
      </c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x14ac:dyDescent="0.25">
      <c r="A29" s="70" t="s">
        <v>295</v>
      </c>
      <c r="B29" s="71">
        <v>597</v>
      </c>
      <c r="C29" s="71">
        <v>584</v>
      </c>
      <c r="D29" s="71">
        <v>441</v>
      </c>
      <c r="E29" s="73">
        <v>451</v>
      </c>
      <c r="F29" s="73">
        <v>577</v>
      </c>
      <c r="G29" s="73">
        <v>521</v>
      </c>
      <c r="H29" s="73">
        <v>499</v>
      </c>
      <c r="I29" s="73">
        <v>484</v>
      </c>
      <c r="J29" s="73">
        <v>496</v>
      </c>
      <c r="K29" s="73">
        <v>523</v>
      </c>
      <c r="L29" s="73">
        <v>378</v>
      </c>
      <c r="M29" s="73">
        <v>345.5</v>
      </c>
      <c r="N29" s="73">
        <v>363.9</v>
      </c>
      <c r="O29" s="73">
        <v>390</v>
      </c>
      <c r="P29" s="73">
        <v>322</v>
      </c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1:28" x14ac:dyDescent="0.25">
      <c r="A30" s="49" t="s">
        <v>287</v>
      </c>
      <c r="B30" s="136">
        <v>381</v>
      </c>
      <c r="C30" s="136">
        <v>365</v>
      </c>
      <c r="D30" s="136">
        <v>282</v>
      </c>
      <c r="E30" s="77">
        <v>270</v>
      </c>
      <c r="F30" s="77">
        <v>349</v>
      </c>
      <c r="G30" s="77">
        <v>316</v>
      </c>
      <c r="H30" s="77">
        <v>321</v>
      </c>
      <c r="I30" s="77">
        <v>285</v>
      </c>
      <c r="J30" s="77">
        <v>280</v>
      </c>
      <c r="K30" s="77">
        <v>310</v>
      </c>
      <c r="L30" s="77">
        <v>193</v>
      </c>
      <c r="M30" s="77">
        <v>152.1</v>
      </c>
      <c r="N30" s="77">
        <v>137.5</v>
      </c>
      <c r="O30" s="77">
        <v>187</v>
      </c>
      <c r="P30" s="77">
        <f>'[2]12. Volume_Preço Vendas AÇO'!$Q$16</f>
        <v>138.70881064641441</v>
      </c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x14ac:dyDescent="0.25">
      <c r="A31" s="56" t="s">
        <v>288</v>
      </c>
      <c r="B31" s="51" t="s">
        <v>200</v>
      </c>
      <c r="C31" s="51" t="s">
        <v>200</v>
      </c>
      <c r="D31" s="51" t="s">
        <v>200</v>
      </c>
      <c r="E31" s="51" t="s">
        <v>200</v>
      </c>
      <c r="F31" s="51" t="s">
        <v>200</v>
      </c>
      <c r="G31" s="51" t="s">
        <v>200</v>
      </c>
      <c r="H31" s="51" t="s">
        <v>200</v>
      </c>
      <c r="I31" s="51" t="s">
        <v>200</v>
      </c>
      <c r="J31" s="51" t="s">
        <v>200</v>
      </c>
      <c r="K31" s="51" t="s">
        <v>200</v>
      </c>
      <c r="L31" s="51" t="s">
        <v>200</v>
      </c>
      <c r="M31" s="51" t="s">
        <v>200</v>
      </c>
      <c r="N31" s="51" t="s">
        <v>200</v>
      </c>
      <c r="O31" s="67">
        <v>2</v>
      </c>
      <c r="P31" s="67">
        <f>'[2]12. Volume_Preço Vendas AÇO'!$Q$17</f>
        <v>0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x14ac:dyDescent="0.25">
      <c r="A32" s="56" t="s">
        <v>289</v>
      </c>
      <c r="B32" s="51">
        <v>59</v>
      </c>
      <c r="C32" s="51">
        <v>29</v>
      </c>
      <c r="D32" s="51">
        <v>16</v>
      </c>
      <c r="E32" s="67">
        <v>9</v>
      </c>
      <c r="F32" s="67">
        <v>20</v>
      </c>
      <c r="G32" s="67">
        <v>14</v>
      </c>
      <c r="H32" s="67">
        <v>16</v>
      </c>
      <c r="I32" s="67">
        <v>24</v>
      </c>
      <c r="J32" s="67">
        <v>35</v>
      </c>
      <c r="K32" s="67">
        <v>24</v>
      </c>
      <c r="L32" s="67">
        <v>70</v>
      </c>
      <c r="M32" s="67">
        <v>11.6</v>
      </c>
      <c r="N32" s="67">
        <v>9.8000000000000007</v>
      </c>
      <c r="O32" s="67">
        <v>25</v>
      </c>
      <c r="P32" s="67">
        <f>'[2]12. Volume_Preço Vendas AÇO'!$Q$18</f>
        <v>10.835512228016899</v>
      </c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x14ac:dyDescent="0.25">
      <c r="A33" s="56" t="s">
        <v>290</v>
      </c>
      <c r="B33" s="51">
        <v>27</v>
      </c>
      <c r="C33" s="51">
        <v>25</v>
      </c>
      <c r="D33" s="51">
        <v>19</v>
      </c>
      <c r="E33" s="67">
        <v>18</v>
      </c>
      <c r="F33" s="67">
        <v>24</v>
      </c>
      <c r="G33" s="67">
        <v>24</v>
      </c>
      <c r="H33" s="67">
        <v>22</v>
      </c>
      <c r="I33" s="67">
        <v>8</v>
      </c>
      <c r="J33" s="67">
        <v>17</v>
      </c>
      <c r="K33" s="67">
        <v>26</v>
      </c>
      <c r="L33" s="67">
        <v>7</v>
      </c>
      <c r="M33" s="67">
        <v>7.1</v>
      </c>
      <c r="N33" s="67">
        <v>5.6</v>
      </c>
      <c r="O33" s="67">
        <v>6</v>
      </c>
      <c r="P33" s="67">
        <f>'[2]12. Volume_Preço Vendas AÇO'!$Q$19</f>
        <v>6.6362230000000002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x14ac:dyDescent="0.25">
      <c r="A34" s="56" t="s">
        <v>291</v>
      </c>
      <c r="B34" s="51">
        <v>265</v>
      </c>
      <c r="C34" s="51">
        <v>259</v>
      </c>
      <c r="D34" s="51">
        <v>212</v>
      </c>
      <c r="E34" s="67">
        <v>202</v>
      </c>
      <c r="F34" s="67">
        <v>258</v>
      </c>
      <c r="G34" s="67">
        <v>232</v>
      </c>
      <c r="H34" s="67">
        <v>233</v>
      </c>
      <c r="I34" s="67">
        <v>202</v>
      </c>
      <c r="J34" s="67">
        <v>191</v>
      </c>
      <c r="K34" s="67">
        <v>200</v>
      </c>
      <c r="L34" s="67">
        <v>69</v>
      </c>
      <c r="M34" s="67">
        <v>89.2</v>
      </c>
      <c r="N34" s="67">
        <v>96.3</v>
      </c>
      <c r="O34" s="67">
        <v>131</v>
      </c>
      <c r="P34" s="67">
        <f>'[2]12. Volume_Preço Vendas AÇO'!$Q$20</f>
        <v>105.81116910723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x14ac:dyDescent="0.25">
      <c r="A35" s="56" t="s">
        <v>292</v>
      </c>
      <c r="B35" s="51">
        <v>30</v>
      </c>
      <c r="C35" s="51">
        <v>52</v>
      </c>
      <c r="D35" s="51">
        <v>35</v>
      </c>
      <c r="E35" s="67">
        <v>41</v>
      </c>
      <c r="F35" s="67">
        <v>48</v>
      </c>
      <c r="G35" s="67">
        <v>46</v>
      </c>
      <c r="H35" s="67">
        <v>51</v>
      </c>
      <c r="I35" s="67">
        <v>52</v>
      </c>
      <c r="J35" s="67">
        <v>37</v>
      </c>
      <c r="K35" s="67">
        <v>61</v>
      </c>
      <c r="L35" s="67">
        <v>47</v>
      </c>
      <c r="M35" s="67">
        <v>44.2</v>
      </c>
      <c r="N35" s="67">
        <v>25.8</v>
      </c>
      <c r="O35" s="67">
        <v>23</v>
      </c>
      <c r="P35" s="67">
        <f>'[2]12. Volume_Preço Vendas AÇO'!$Q$21</f>
        <v>15.4259063111675</v>
      </c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x14ac:dyDescent="0.25">
      <c r="A36" s="49" t="s">
        <v>293</v>
      </c>
      <c r="B36" s="136">
        <v>216</v>
      </c>
      <c r="C36" s="136">
        <v>219</v>
      </c>
      <c r="D36" s="136">
        <v>159</v>
      </c>
      <c r="E36" s="77">
        <v>181</v>
      </c>
      <c r="F36" s="77">
        <v>228</v>
      </c>
      <c r="G36" s="77">
        <v>205</v>
      </c>
      <c r="H36" s="77">
        <v>177</v>
      </c>
      <c r="I36" s="77">
        <v>198</v>
      </c>
      <c r="J36" s="77">
        <v>216</v>
      </c>
      <c r="K36" s="77">
        <v>212</v>
      </c>
      <c r="L36" s="77">
        <v>185</v>
      </c>
      <c r="M36" s="77">
        <v>193.4</v>
      </c>
      <c r="N36" s="77">
        <v>226.4</v>
      </c>
      <c r="O36" s="77">
        <v>203</v>
      </c>
      <c r="P36" s="77">
        <f>'[2]12. Volume_Preço Vendas AÇO'!$Q$22</f>
        <v>183.268</v>
      </c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x14ac:dyDescent="0.25">
      <c r="A37" s="49"/>
      <c r="B37" s="51"/>
      <c r="C37" s="51"/>
      <c r="D37" s="51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x14ac:dyDescent="0.25">
      <c r="A38" s="70" t="s">
        <v>296</v>
      </c>
      <c r="B38" s="72">
        <v>1246</v>
      </c>
      <c r="C38" s="72">
        <v>1253</v>
      </c>
      <c r="D38" s="72">
        <v>1172</v>
      </c>
      <c r="E38" s="73">
        <v>1187</v>
      </c>
      <c r="F38" s="73">
        <v>1194</v>
      </c>
      <c r="G38" s="73">
        <v>1173</v>
      </c>
      <c r="H38" s="73">
        <v>1301</v>
      </c>
      <c r="I38" s="73">
        <v>1254</v>
      </c>
      <c r="J38" s="73">
        <v>1278</v>
      </c>
      <c r="K38" s="73">
        <v>1321</v>
      </c>
      <c r="L38" s="73">
        <v>1290</v>
      </c>
      <c r="M38" s="73">
        <v>1180.5</v>
      </c>
      <c r="N38" s="73">
        <v>1175</v>
      </c>
      <c r="O38" s="73">
        <v>1161</v>
      </c>
      <c r="P38" s="73">
        <f>P13</f>
        <v>1072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x14ac:dyDescent="0.25">
      <c r="A39" s="49" t="s">
        <v>297</v>
      </c>
      <c r="B39" s="48">
        <v>0.52</v>
      </c>
      <c r="C39" s="48">
        <v>0.53</v>
      </c>
      <c r="D39" s="48">
        <v>0.62</v>
      </c>
      <c r="E39" s="48">
        <v>0.62</v>
      </c>
      <c r="F39" s="48">
        <v>0.52</v>
      </c>
      <c r="G39" s="48">
        <v>0.56000000000000005</v>
      </c>
      <c r="H39" s="48">
        <v>0.62</v>
      </c>
      <c r="I39" s="48">
        <v>0.38</v>
      </c>
      <c r="J39" s="48">
        <v>0.61</v>
      </c>
      <c r="K39" s="48">
        <v>0.6</v>
      </c>
      <c r="L39" s="48">
        <v>0.71</v>
      </c>
      <c r="M39" s="48">
        <v>0.7073683134633123</v>
      </c>
      <c r="N39" s="48">
        <v>0.69027719748744576</v>
      </c>
      <c r="O39" s="48">
        <v>0.66</v>
      </c>
      <c r="P39" s="48">
        <v>0.7</v>
      </c>
      <c r="Q39" s="100"/>
      <c r="R39" s="100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x14ac:dyDescent="0.25">
      <c r="A40" s="49" t="s">
        <v>298</v>
      </c>
      <c r="B40" s="48">
        <v>0.42</v>
      </c>
      <c r="C40" s="48">
        <v>0.4</v>
      </c>
      <c r="D40" s="48">
        <v>0.34</v>
      </c>
      <c r="E40" s="48">
        <v>0.34</v>
      </c>
      <c r="F40" s="48">
        <v>0.41</v>
      </c>
      <c r="G40" s="48">
        <v>0.39</v>
      </c>
      <c r="H40" s="48">
        <v>0.33</v>
      </c>
      <c r="I40" s="48">
        <v>0.57999999999999996</v>
      </c>
      <c r="J40" s="48">
        <v>0.34</v>
      </c>
      <c r="K40" s="48">
        <v>0.34</v>
      </c>
      <c r="L40" s="48">
        <v>0.26</v>
      </c>
      <c r="M40" s="48">
        <v>0.25362179089636722</v>
      </c>
      <c r="N40" s="48">
        <v>0.28953570973660114</v>
      </c>
      <c r="O40" s="48">
        <v>0.32</v>
      </c>
      <c r="P40" s="48">
        <v>0.28999999999999998</v>
      </c>
      <c r="Q40" s="100"/>
      <c r="R40" s="100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28" x14ac:dyDescent="0.25">
      <c r="A41" s="49" t="s">
        <v>299</v>
      </c>
      <c r="B41" s="48">
        <v>0.06</v>
      </c>
      <c r="C41" s="48">
        <v>7.0000000000000007E-2</v>
      </c>
      <c r="D41" s="48">
        <v>0.04</v>
      </c>
      <c r="E41" s="48">
        <v>0.04</v>
      </c>
      <c r="F41" s="48">
        <v>0.08</v>
      </c>
      <c r="G41" s="48">
        <v>0.05</v>
      </c>
      <c r="H41" s="48">
        <v>0.06</v>
      </c>
      <c r="I41" s="48">
        <v>0.04</v>
      </c>
      <c r="J41" s="48">
        <v>0.05</v>
      </c>
      <c r="K41" s="48">
        <v>0.06</v>
      </c>
      <c r="L41" s="48">
        <v>0.04</v>
      </c>
      <c r="M41" s="48">
        <v>3.9009895640320501E-2</v>
      </c>
      <c r="N41" s="48">
        <v>2.0187092775953108E-2</v>
      </c>
      <c r="O41" s="48">
        <v>0.02</v>
      </c>
      <c r="P41" s="48">
        <v>0.01</v>
      </c>
      <c r="Q41" s="100"/>
      <c r="R41" s="100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x14ac:dyDescent="0.25">
      <c r="A42" s="4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x14ac:dyDescent="0.25">
      <c r="A43" s="70" t="s">
        <v>300</v>
      </c>
      <c r="B43" s="71" t="s">
        <v>200</v>
      </c>
      <c r="C43" s="71" t="s">
        <v>200</v>
      </c>
      <c r="D43" s="71" t="s">
        <v>200</v>
      </c>
      <c r="E43" s="71" t="s">
        <v>200</v>
      </c>
      <c r="F43" s="71" t="s">
        <v>200</v>
      </c>
      <c r="G43" s="71" t="s">
        <v>200</v>
      </c>
      <c r="H43" s="71" t="s">
        <v>200</v>
      </c>
      <c r="I43" s="71" t="s">
        <v>200</v>
      </c>
      <c r="J43" s="71" t="s">
        <v>200</v>
      </c>
      <c r="K43" s="71" t="s">
        <v>200</v>
      </c>
      <c r="L43" s="71" t="s">
        <v>200</v>
      </c>
      <c r="M43" s="71" t="s">
        <v>200</v>
      </c>
      <c r="N43" s="71" t="s">
        <v>200</v>
      </c>
      <c r="O43" s="71" t="s">
        <v>200</v>
      </c>
      <c r="P43" s="71" t="s">
        <v>200</v>
      </c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x14ac:dyDescent="0.25">
      <c r="A44" s="49" t="s">
        <v>301</v>
      </c>
      <c r="B44" s="137">
        <v>993</v>
      </c>
      <c r="C44" s="137">
        <v>992</v>
      </c>
      <c r="D44" s="137">
        <v>965</v>
      </c>
      <c r="E44" s="77">
        <v>959</v>
      </c>
      <c r="F44" s="77">
        <v>915</v>
      </c>
      <c r="G44" s="77">
        <v>908</v>
      </c>
      <c r="H44" s="77">
        <v>1051</v>
      </c>
      <c r="I44" s="77">
        <v>1762</v>
      </c>
      <c r="J44" s="77">
        <v>1017</v>
      </c>
      <c r="K44" s="77">
        <v>1058</v>
      </c>
      <c r="L44" s="77">
        <v>1052</v>
      </c>
      <c r="M44" s="77">
        <v>942.7</v>
      </c>
      <c r="N44" s="77">
        <v>897.4</v>
      </c>
      <c r="O44" s="77">
        <v>906.08</v>
      </c>
      <c r="P44" s="77">
        <v>836</v>
      </c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x14ac:dyDescent="0.25">
      <c r="A45" s="56" t="s">
        <v>302</v>
      </c>
      <c r="B45" s="75">
        <v>611</v>
      </c>
      <c r="C45" s="75">
        <v>626</v>
      </c>
      <c r="D45" s="75">
        <v>682</v>
      </c>
      <c r="E45" s="67">
        <v>689</v>
      </c>
      <c r="F45" s="67">
        <v>566</v>
      </c>
      <c r="G45" s="67">
        <v>592</v>
      </c>
      <c r="H45" s="67">
        <v>730</v>
      </c>
      <c r="I45" s="67">
        <v>720</v>
      </c>
      <c r="J45" s="67">
        <v>737</v>
      </c>
      <c r="K45" s="67">
        <v>748</v>
      </c>
      <c r="L45" s="67">
        <v>859</v>
      </c>
      <c r="M45" s="67">
        <v>790.6</v>
      </c>
      <c r="N45" s="67">
        <v>759.9</v>
      </c>
      <c r="O45" s="67">
        <v>719</v>
      </c>
      <c r="P45" s="67">
        <v>698</v>
      </c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x14ac:dyDescent="0.25">
      <c r="A46" s="56" t="s">
        <v>303</v>
      </c>
      <c r="B46" s="51">
        <v>78</v>
      </c>
      <c r="C46" s="51">
        <v>85</v>
      </c>
      <c r="D46" s="51">
        <v>44</v>
      </c>
      <c r="E46" s="67">
        <v>52</v>
      </c>
      <c r="F46" s="67">
        <v>92</v>
      </c>
      <c r="G46" s="67">
        <v>64</v>
      </c>
      <c r="H46" s="67">
        <v>74</v>
      </c>
      <c r="I46" s="67">
        <v>82</v>
      </c>
      <c r="J46" s="67">
        <v>60</v>
      </c>
      <c r="K46" s="67">
        <v>74</v>
      </c>
      <c r="L46" s="67">
        <v>48</v>
      </c>
      <c r="M46" s="67">
        <v>46.1</v>
      </c>
      <c r="N46" s="67">
        <v>23.7</v>
      </c>
      <c r="O46" s="67">
        <v>21.05</v>
      </c>
      <c r="P46" s="67">
        <v>15</v>
      </c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x14ac:dyDescent="0.25">
      <c r="A47" s="56" t="s">
        <v>304</v>
      </c>
      <c r="B47" s="51">
        <v>204</v>
      </c>
      <c r="C47" s="51">
        <v>178</v>
      </c>
      <c r="D47" s="51">
        <v>159</v>
      </c>
      <c r="E47" s="67">
        <v>149</v>
      </c>
      <c r="F47" s="67">
        <v>157</v>
      </c>
      <c r="G47" s="67">
        <v>157</v>
      </c>
      <c r="H47" s="67">
        <v>155</v>
      </c>
      <c r="I47" s="67">
        <v>596</v>
      </c>
      <c r="J47" s="67">
        <v>118</v>
      </c>
      <c r="K47" s="67">
        <v>142</v>
      </c>
      <c r="L47" s="67">
        <v>65</v>
      </c>
      <c r="M47" s="67">
        <v>30.6</v>
      </c>
      <c r="N47" s="67">
        <v>30.2</v>
      </c>
      <c r="O47" s="67">
        <v>73.06</v>
      </c>
      <c r="P47" s="67">
        <v>53</v>
      </c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</row>
    <row r="48" spans="1:28" x14ac:dyDescent="0.25">
      <c r="A48" s="56" t="s">
        <v>305</v>
      </c>
      <c r="B48" s="51">
        <v>100</v>
      </c>
      <c r="C48" s="51">
        <v>103</v>
      </c>
      <c r="D48" s="51">
        <v>80</v>
      </c>
      <c r="E48" s="67">
        <v>69</v>
      </c>
      <c r="F48" s="67">
        <v>100</v>
      </c>
      <c r="G48" s="67">
        <v>95</v>
      </c>
      <c r="H48" s="67">
        <v>92</v>
      </c>
      <c r="I48" s="67">
        <v>364</v>
      </c>
      <c r="J48" s="67">
        <v>102</v>
      </c>
      <c r="K48" s="67">
        <v>95</v>
      </c>
      <c r="L48" s="67">
        <v>79</v>
      </c>
      <c r="M48" s="67">
        <v>75.400000000000006</v>
      </c>
      <c r="N48" s="67">
        <v>83.6</v>
      </c>
      <c r="O48" s="67">
        <v>92.96</v>
      </c>
      <c r="P48" s="67">
        <v>71</v>
      </c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x14ac:dyDescent="0.25">
      <c r="A49" s="49" t="s">
        <v>306</v>
      </c>
      <c r="B49" s="136">
        <v>254</v>
      </c>
      <c r="C49" s="136">
        <v>262</v>
      </c>
      <c r="D49" s="136">
        <v>208</v>
      </c>
      <c r="E49" s="77">
        <v>228</v>
      </c>
      <c r="F49" s="77">
        <v>279</v>
      </c>
      <c r="G49" s="77">
        <v>265</v>
      </c>
      <c r="H49" s="77">
        <v>249</v>
      </c>
      <c r="I49" s="77">
        <v>248</v>
      </c>
      <c r="J49" s="77">
        <v>261</v>
      </c>
      <c r="K49" s="77">
        <v>262</v>
      </c>
      <c r="L49" s="77">
        <v>238</v>
      </c>
      <c r="M49" s="77">
        <v>237.8</v>
      </c>
      <c r="N49" s="77">
        <v>277.5</v>
      </c>
      <c r="O49" s="77">
        <v>254.5</v>
      </c>
      <c r="P49" s="77">
        <v>236</v>
      </c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spans="1:28" x14ac:dyDescent="0.25">
      <c r="A50" s="56" t="s">
        <v>302</v>
      </c>
      <c r="B50" s="51">
        <v>38</v>
      </c>
      <c r="C50" s="51">
        <v>43</v>
      </c>
      <c r="D50" s="51">
        <v>49</v>
      </c>
      <c r="E50" s="67">
        <v>47</v>
      </c>
      <c r="F50" s="67">
        <v>51</v>
      </c>
      <c r="G50" s="67">
        <v>60</v>
      </c>
      <c r="H50" s="67">
        <v>72</v>
      </c>
      <c r="I50" s="67">
        <v>50</v>
      </c>
      <c r="J50" s="67">
        <v>45</v>
      </c>
      <c r="K50" s="67">
        <v>50</v>
      </c>
      <c r="L50" s="67">
        <v>53</v>
      </c>
      <c r="M50" s="67">
        <v>44.5</v>
      </c>
      <c r="N50" s="67">
        <v>51.1</v>
      </c>
      <c r="O50" s="67">
        <v>51.63</v>
      </c>
      <c r="P50" s="67">
        <v>53</v>
      </c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x14ac:dyDescent="0.25">
      <c r="A51" s="56" t="s">
        <v>307</v>
      </c>
      <c r="B51" s="51">
        <v>216</v>
      </c>
      <c r="C51" s="51">
        <v>219</v>
      </c>
      <c r="D51" s="51">
        <v>159</v>
      </c>
      <c r="E51" s="67">
        <v>181</v>
      </c>
      <c r="F51" s="67">
        <v>228</v>
      </c>
      <c r="G51" s="67">
        <v>205</v>
      </c>
      <c r="H51" s="67">
        <v>177</v>
      </c>
      <c r="I51" s="67">
        <v>198</v>
      </c>
      <c r="J51" s="67">
        <v>216</v>
      </c>
      <c r="K51" s="67">
        <v>212</v>
      </c>
      <c r="L51" s="67">
        <v>185</v>
      </c>
      <c r="M51" s="67">
        <v>193.4</v>
      </c>
      <c r="N51" s="67">
        <v>226.4</v>
      </c>
      <c r="O51" s="67">
        <v>202.86</v>
      </c>
      <c r="P51" s="67">
        <v>183</v>
      </c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1:28" x14ac:dyDescent="0.25">
      <c r="A52" s="56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spans="1:28" x14ac:dyDescent="0.25">
      <c r="A53" s="70" t="s">
        <v>308</v>
      </c>
      <c r="B53" s="71" t="s">
        <v>200</v>
      </c>
      <c r="C53" s="71" t="s">
        <v>200</v>
      </c>
      <c r="D53" s="71" t="s">
        <v>200</v>
      </c>
      <c r="E53" s="71" t="s">
        <v>200</v>
      </c>
      <c r="F53" s="71" t="s">
        <v>200</v>
      </c>
      <c r="G53" s="71" t="s">
        <v>200</v>
      </c>
      <c r="H53" s="71" t="s">
        <v>200</v>
      </c>
      <c r="I53" s="71" t="s">
        <v>200</v>
      </c>
      <c r="J53" s="71" t="s">
        <v>200</v>
      </c>
      <c r="K53" s="71" t="s">
        <v>200</v>
      </c>
      <c r="L53" s="71" t="s">
        <v>200</v>
      </c>
      <c r="M53" s="71" t="s">
        <v>200</v>
      </c>
      <c r="N53" s="71" t="s">
        <v>200</v>
      </c>
      <c r="O53" s="71"/>
      <c r="P53" s="71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spans="1:28" x14ac:dyDescent="0.25">
      <c r="A54" s="49" t="s">
        <v>309</v>
      </c>
      <c r="B54" s="50">
        <v>0.2</v>
      </c>
      <c r="C54" s="50">
        <v>0.15</v>
      </c>
      <c r="D54" s="50">
        <v>0.18</v>
      </c>
      <c r="E54" s="50">
        <v>0.22</v>
      </c>
      <c r="F54" s="50">
        <v>0.31</v>
      </c>
      <c r="G54" s="50">
        <v>0.27</v>
      </c>
      <c r="H54" s="50">
        <v>0.28000000000000003</v>
      </c>
      <c r="I54" s="50">
        <v>0.3</v>
      </c>
      <c r="J54" s="50">
        <v>0.31</v>
      </c>
      <c r="K54" s="50">
        <v>0.33</v>
      </c>
      <c r="L54" s="50">
        <v>0.3</v>
      </c>
      <c r="M54" s="50">
        <v>0.31</v>
      </c>
      <c r="N54" s="50">
        <v>0.28000000000000003</v>
      </c>
      <c r="O54" s="50">
        <v>0.28199999999999997</v>
      </c>
      <c r="P54" s="50">
        <v>0.151</v>
      </c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</row>
    <row r="55" spans="1:28" x14ac:dyDescent="0.25">
      <c r="A55" s="49" t="s">
        <v>310</v>
      </c>
      <c r="B55" s="50">
        <v>0.14000000000000001</v>
      </c>
      <c r="C55" s="50">
        <v>0.09</v>
      </c>
      <c r="D55" s="50">
        <v>0.11</v>
      </c>
      <c r="E55" s="50">
        <v>0.13</v>
      </c>
      <c r="F55" s="50">
        <v>0.15</v>
      </c>
      <c r="G55" s="50">
        <v>0.17</v>
      </c>
      <c r="H55" s="50">
        <v>0.16</v>
      </c>
      <c r="I55" s="50">
        <v>0.15</v>
      </c>
      <c r="J55" s="50">
        <v>0.16</v>
      </c>
      <c r="K55" s="50">
        <v>0.14000000000000001</v>
      </c>
      <c r="L55" s="50">
        <v>0.15</v>
      </c>
      <c r="M55" s="50">
        <v>0.16</v>
      </c>
      <c r="N55" s="50">
        <v>0.12</v>
      </c>
      <c r="O55" s="50">
        <v>0.15</v>
      </c>
      <c r="P55" s="50">
        <v>0.11</v>
      </c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</row>
    <row r="56" spans="1:28" x14ac:dyDescent="0.25">
      <c r="A56" s="49" t="s">
        <v>311</v>
      </c>
      <c r="B56" s="50">
        <v>0.11</v>
      </c>
      <c r="C56" s="50">
        <v>0.12</v>
      </c>
      <c r="D56" s="50">
        <v>0.11</v>
      </c>
      <c r="E56" s="50">
        <v>0.09</v>
      </c>
      <c r="F56" s="50">
        <v>0.09</v>
      </c>
      <c r="G56" s="50">
        <v>0.08</v>
      </c>
      <c r="H56" s="50">
        <v>0.09</v>
      </c>
      <c r="I56" s="50">
        <v>0.1</v>
      </c>
      <c r="J56" s="50">
        <v>0.09</v>
      </c>
      <c r="K56" s="50">
        <v>0.09</v>
      </c>
      <c r="L56" s="50">
        <v>0.09</v>
      </c>
      <c r="M56" s="50">
        <v>0.08</v>
      </c>
      <c r="N56" s="50">
        <v>7.0000000000000007E-2</v>
      </c>
      <c r="O56" s="50">
        <v>7.0000000000000007E-2</v>
      </c>
      <c r="P56" s="50">
        <v>0.08</v>
      </c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</row>
    <row r="57" spans="1:28" x14ac:dyDescent="0.25">
      <c r="A57" s="49" t="s">
        <v>312</v>
      </c>
      <c r="B57" s="50">
        <v>0</v>
      </c>
      <c r="C57" s="50">
        <v>0.01</v>
      </c>
      <c r="D57" s="50">
        <v>0.1</v>
      </c>
      <c r="E57" s="50">
        <v>0.1</v>
      </c>
      <c r="F57" s="50">
        <v>0.01</v>
      </c>
      <c r="G57" s="50">
        <v>0.02</v>
      </c>
      <c r="H57" s="50">
        <v>0</v>
      </c>
      <c r="I57" s="50">
        <v>0</v>
      </c>
      <c r="J57" s="50">
        <v>0.01</v>
      </c>
      <c r="K57" s="50">
        <v>0</v>
      </c>
      <c r="L57" s="50">
        <v>0</v>
      </c>
      <c r="M57" s="50">
        <v>0.01</v>
      </c>
      <c r="N57" s="50">
        <v>0.15</v>
      </c>
      <c r="O57" s="50">
        <v>0.12</v>
      </c>
      <c r="P57" s="50">
        <v>0.27</v>
      </c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</row>
    <row r="58" spans="1:28" x14ac:dyDescent="0.25">
      <c r="A58" s="49" t="s">
        <v>313</v>
      </c>
      <c r="B58" s="50">
        <v>0.03</v>
      </c>
      <c r="C58" s="50">
        <v>0.03</v>
      </c>
      <c r="D58" s="50">
        <v>0.02</v>
      </c>
      <c r="E58" s="50">
        <v>0.02</v>
      </c>
      <c r="F58" s="50">
        <v>0.03</v>
      </c>
      <c r="G58" s="50">
        <v>0.03</v>
      </c>
      <c r="H58" s="50">
        <v>0.04</v>
      </c>
      <c r="I58" s="50">
        <v>0.05</v>
      </c>
      <c r="J58" s="50">
        <v>0.04</v>
      </c>
      <c r="K58" s="50">
        <v>0.04</v>
      </c>
      <c r="L58" s="50">
        <v>0.06</v>
      </c>
      <c r="M58" s="50">
        <v>0.05</v>
      </c>
      <c r="N58" s="50">
        <v>0.04</v>
      </c>
      <c r="O58" s="50">
        <v>0.05</v>
      </c>
      <c r="P58" s="50">
        <v>0.02</v>
      </c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</row>
    <row r="59" spans="1:28" x14ac:dyDescent="0.25">
      <c r="A59" s="49" t="s">
        <v>314</v>
      </c>
      <c r="B59" s="50">
        <v>0.14000000000000001</v>
      </c>
      <c r="C59" s="50">
        <v>0.17</v>
      </c>
      <c r="D59" s="50">
        <v>0.13</v>
      </c>
      <c r="E59" s="50">
        <v>0.12</v>
      </c>
      <c r="F59" s="50">
        <v>0.11</v>
      </c>
      <c r="G59" s="50">
        <v>0.11</v>
      </c>
      <c r="H59" s="50">
        <v>0.12</v>
      </c>
      <c r="I59" s="50">
        <v>0.12</v>
      </c>
      <c r="J59" s="50">
        <v>0.1</v>
      </c>
      <c r="K59" s="50">
        <v>0.11</v>
      </c>
      <c r="L59" s="50">
        <v>0.11</v>
      </c>
      <c r="M59" s="50">
        <v>0.1</v>
      </c>
      <c r="N59" s="50">
        <v>0.08</v>
      </c>
      <c r="O59" s="50">
        <v>0.08</v>
      </c>
      <c r="P59" s="50">
        <v>0.12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</row>
    <row r="60" spans="1:28" x14ac:dyDescent="0.25">
      <c r="A60" s="49" t="s">
        <v>315</v>
      </c>
      <c r="B60" s="50">
        <v>0.18</v>
      </c>
      <c r="C60" s="50">
        <v>0.22</v>
      </c>
      <c r="D60" s="50">
        <v>0.18</v>
      </c>
      <c r="E60" s="50">
        <v>0.15</v>
      </c>
      <c r="F60" s="50">
        <v>0.1</v>
      </c>
      <c r="G60" s="50">
        <v>0.1</v>
      </c>
      <c r="H60" s="50">
        <v>0.11</v>
      </c>
      <c r="I60" s="50">
        <v>0.11</v>
      </c>
      <c r="J60" s="50">
        <v>0.15</v>
      </c>
      <c r="K60" s="50">
        <v>0.14000000000000001</v>
      </c>
      <c r="L60" s="50">
        <v>0.14000000000000001</v>
      </c>
      <c r="M60" s="50">
        <v>0.14000000000000001</v>
      </c>
      <c r="N60" s="50">
        <v>0.12</v>
      </c>
      <c r="O60" s="50">
        <v>0.124</v>
      </c>
      <c r="P60" s="50">
        <v>0.17</v>
      </c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</row>
    <row r="61" spans="1:28" x14ac:dyDescent="0.25">
      <c r="A61" s="49" t="s">
        <v>316</v>
      </c>
      <c r="B61" s="50">
        <v>0.13</v>
      </c>
      <c r="C61" s="50">
        <v>0.14000000000000001</v>
      </c>
      <c r="D61" s="50">
        <v>0.11</v>
      </c>
      <c r="E61" s="50">
        <v>0.1</v>
      </c>
      <c r="F61" s="50">
        <v>0.15</v>
      </c>
      <c r="G61" s="50">
        <v>0.16</v>
      </c>
      <c r="H61" s="50">
        <v>0.15</v>
      </c>
      <c r="I61" s="50">
        <v>0.13</v>
      </c>
      <c r="J61" s="50">
        <v>0.09</v>
      </c>
      <c r="K61" s="50">
        <v>0.11</v>
      </c>
      <c r="L61" s="50">
        <v>0.1</v>
      </c>
      <c r="M61" s="50">
        <v>0.11</v>
      </c>
      <c r="N61" s="50">
        <v>0.1</v>
      </c>
      <c r="O61" s="50">
        <v>0.08</v>
      </c>
      <c r="P61" s="50">
        <v>0.02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</row>
    <row r="62" spans="1:28" x14ac:dyDescent="0.25">
      <c r="A62" s="49" t="s">
        <v>317</v>
      </c>
      <c r="B62" s="50">
        <v>7.0000000000000007E-2</v>
      </c>
      <c r="C62" s="50">
        <v>0.09</v>
      </c>
      <c r="D62" s="50">
        <v>7.0000000000000007E-2</v>
      </c>
      <c r="E62" s="50">
        <v>0.06</v>
      </c>
      <c r="F62" s="50">
        <v>0.06</v>
      </c>
      <c r="G62" s="50">
        <v>0.05</v>
      </c>
      <c r="H62" s="50">
        <v>0.05</v>
      </c>
      <c r="I62" s="50">
        <v>0.05</v>
      </c>
      <c r="J62" s="50">
        <v>0.05</v>
      </c>
      <c r="K62" s="50">
        <v>0.04</v>
      </c>
      <c r="L62" s="50">
        <v>0.05</v>
      </c>
      <c r="M62" s="50">
        <v>0.04</v>
      </c>
      <c r="N62" s="50">
        <v>0.04</v>
      </c>
      <c r="O62" s="50">
        <v>4.2000000000000003E-2</v>
      </c>
      <c r="P62" s="50">
        <v>5.3999999999999999E-2</v>
      </c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</row>
    <row r="63" spans="1:28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x14ac:dyDescent="0.25">
      <c r="A64" s="70" t="s">
        <v>318</v>
      </c>
      <c r="B64" s="71" t="s">
        <v>200</v>
      </c>
      <c r="C64" s="71" t="s">
        <v>200</v>
      </c>
      <c r="D64" s="71" t="s">
        <v>200</v>
      </c>
      <c r="E64" s="71" t="s">
        <v>200</v>
      </c>
      <c r="F64" s="71" t="s">
        <v>200</v>
      </c>
      <c r="G64" s="71" t="s">
        <v>200</v>
      </c>
      <c r="H64" s="71" t="s">
        <v>200</v>
      </c>
      <c r="I64" s="71" t="s">
        <v>200</v>
      </c>
      <c r="J64" s="71" t="s">
        <v>200</v>
      </c>
      <c r="K64" s="71" t="s">
        <v>200</v>
      </c>
      <c r="L64" s="71" t="s">
        <v>200</v>
      </c>
      <c r="M64" s="71" t="s">
        <v>200</v>
      </c>
      <c r="N64" s="71" t="s">
        <v>200</v>
      </c>
      <c r="O64" s="71"/>
      <c r="P64" s="71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spans="1:28" x14ac:dyDescent="0.25">
      <c r="A65" s="49" t="s">
        <v>319</v>
      </c>
      <c r="B65" s="75">
        <v>1064</v>
      </c>
      <c r="C65" s="75">
        <v>1273</v>
      </c>
      <c r="D65" s="75">
        <v>1114</v>
      </c>
      <c r="E65" s="67">
        <v>1179</v>
      </c>
      <c r="F65" s="67">
        <v>1367</v>
      </c>
      <c r="G65" s="67">
        <v>1414</v>
      </c>
      <c r="H65" s="67">
        <v>1286</v>
      </c>
      <c r="I65" s="67">
        <v>1295</v>
      </c>
      <c r="J65" s="67">
        <v>1474</v>
      </c>
      <c r="K65" s="67">
        <v>1635</v>
      </c>
      <c r="L65" s="67">
        <v>1704</v>
      </c>
      <c r="M65" s="67">
        <v>1806.2832089261801</v>
      </c>
      <c r="N65" s="67">
        <v>2061.5</v>
      </c>
      <c r="O65" s="67">
        <v>2201.4789999999998</v>
      </c>
      <c r="P65" s="67">
        <v>2177</v>
      </c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1:28" x14ac:dyDescent="0.25">
      <c r="A66" s="4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1:28" x14ac:dyDescent="0.25">
      <c r="A67" s="70" t="s">
        <v>320</v>
      </c>
      <c r="B67" s="71" t="s">
        <v>200</v>
      </c>
      <c r="C67" s="71" t="s">
        <v>200</v>
      </c>
      <c r="D67" s="71" t="s">
        <v>200</v>
      </c>
      <c r="E67" s="71" t="s">
        <v>200</v>
      </c>
      <c r="F67" s="71" t="s">
        <v>200</v>
      </c>
      <c r="G67" s="71" t="s">
        <v>200</v>
      </c>
      <c r="H67" s="71" t="s">
        <v>200</v>
      </c>
      <c r="I67" s="71" t="s">
        <v>200</v>
      </c>
      <c r="J67" s="71" t="s">
        <v>200</v>
      </c>
      <c r="K67" s="71" t="s">
        <v>200</v>
      </c>
      <c r="L67" s="71" t="s">
        <v>200</v>
      </c>
      <c r="M67" s="71" t="s">
        <v>200</v>
      </c>
      <c r="N67" s="71" t="s">
        <v>200</v>
      </c>
      <c r="O67" s="71"/>
      <c r="P67" s="71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1:28" x14ac:dyDescent="0.25">
      <c r="A68" s="49" t="s">
        <v>374</v>
      </c>
      <c r="B68" s="50" t="s">
        <v>379</v>
      </c>
      <c r="C68" s="50" t="s">
        <v>379</v>
      </c>
      <c r="D68" s="50" t="s">
        <v>379</v>
      </c>
      <c r="E68" s="50" t="s">
        <v>379</v>
      </c>
      <c r="F68" s="50" t="s">
        <v>379</v>
      </c>
      <c r="G68" s="50" t="s">
        <v>379</v>
      </c>
      <c r="H68" s="50" t="s">
        <v>379</v>
      </c>
      <c r="I68" s="50" t="s">
        <v>379</v>
      </c>
      <c r="J68" s="50">
        <v>0.39</v>
      </c>
      <c r="K68" s="50">
        <v>0.36</v>
      </c>
      <c r="L68" s="50">
        <v>0.37</v>
      </c>
      <c r="M68" s="50">
        <v>0.33</v>
      </c>
      <c r="N68" s="50">
        <v>0.37</v>
      </c>
      <c r="O68" s="50">
        <v>0.36</v>
      </c>
      <c r="P68" s="50">
        <v>0.34079823778980162</v>
      </c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</row>
    <row r="69" spans="1:28" x14ac:dyDescent="0.25">
      <c r="A69" s="49" t="s">
        <v>375</v>
      </c>
      <c r="B69" s="50" t="s">
        <v>379</v>
      </c>
      <c r="C69" s="50" t="s">
        <v>379</v>
      </c>
      <c r="D69" s="50" t="s">
        <v>379</v>
      </c>
      <c r="E69" s="50" t="s">
        <v>379</v>
      </c>
      <c r="F69" s="50" t="s">
        <v>379</v>
      </c>
      <c r="G69" s="50" t="s">
        <v>379</v>
      </c>
      <c r="H69" s="50" t="s">
        <v>379</v>
      </c>
      <c r="I69" s="50" t="s">
        <v>379</v>
      </c>
      <c r="J69" s="50">
        <v>0.13</v>
      </c>
      <c r="K69" s="50">
        <v>0.16</v>
      </c>
      <c r="L69" s="50">
        <v>0.13</v>
      </c>
      <c r="M69" s="50">
        <v>0.15</v>
      </c>
      <c r="N69" s="50">
        <v>0.16</v>
      </c>
      <c r="O69" s="50">
        <v>0.15</v>
      </c>
      <c r="P69" s="50">
        <v>0.19003255134192065</v>
      </c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</row>
    <row r="70" spans="1:28" x14ac:dyDescent="0.25">
      <c r="A70" s="49" t="s">
        <v>376</v>
      </c>
      <c r="B70" s="50" t="s">
        <v>379</v>
      </c>
      <c r="C70" s="50" t="s">
        <v>379</v>
      </c>
      <c r="D70" s="50" t="s">
        <v>379</v>
      </c>
      <c r="E70" s="50" t="s">
        <v>379</v>
      </c>
      <c r="F70" s="50" t="s">
        <v>379</v>
      </c>
      <c r="G70" s="50" t="s">
        <v>379</v>
      </c>
      <c r="H70" s="50" t="s">
        <v>379</v>
      </c>
      <c r="I70" s="50" t="s">
        <v>379</v>
      </c>
      <c r="J70" s="50">
        <v>0.26</v>
      </c>
      <c r="K70" s="50">
        <v>0.26</v>
      </c>
      <c r="L70" s="50">
        <v>0.27</v>
      </c>
      <c r="M70" s="50">
        <v>0.28999999999999998</v>
      </c>
      <c r="N70" s="50">
        <v>0.25</v>
      </c>
      <c r="O70" s="50">
        <v>0.27</v>
      </c>
      <c r="P70" s="50">
        <v>0.24946845130425704</v>
      </c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</row>
    <row r="71" spans="1:28" x14ac:dyDescent="0.25">
      <c r="A71" s="49" t="s">
        <v>378</v>
      </c>
      <c r="B71" s="50" t="s">
        <v>379</v>
      </c>
      <c r="C71" s="50" t="s">
        <v>379</v>
      </c>
      <c r="D71" s="50" t="s">
        <v>379</v>
      </c>
      <c r="E71" s="50" t="s">
        <v>379</v>
      </c>
      <c r="F71" s="50" t="s">
        <v>379</v>
      </c>
      <c r="G71" s="50" t="s">
        <v>379</v>
      </c>
      <c r="H71" s="50" t="s">
        <v>379</v>
      </c>
      <c r="I71" s="50" t="s">
        <v>379</v>
      </c>
      <c r="J71" s="50">
        <v>0.13</v>
      </c>
      <c r="K71" s="50">
        <v>0.14000000000000001</v>
      </c>
      <c r="L71" s="50">
        <v>0.13</v>
      </c>
      <c r="M71" s="50">
        <v>0.13</v>
      </c>
      <c r="N71" s="50">
        <v>0.12</v>
      </c>
      <c r="O71" s="50">
        <v>0.13</v>
      </c>
      <c r="P71" s="50">
        <v>9.9583714931106307E-2</v>
      </c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</row>
    <row r="72" spans="1:28" x14ac:dyDescent="0.25">
      <c r="A72" s="49" t="s">
        <v>377</v>
      </c>
      <c r="B72" s="50" t="s">
        <v>379</v>
      </c>
      <c r="C72" s="50" t="s">
        <v>379</v>
      </c>
      <c r="D72" s="50" t="s">
        <v>379</v>
      </c>
      <c r="E72" s="50" t="s">
        <v>379</v>
      </c>
      <c r="F72" s="50" t="s">
        <v>379</v>
      </c>
      <c r="G72" s="50" t="s">
        <v>379</v>
      </c>
      <c r="H72" s="50" t="s">
        <v>379</v>
      </c>
      <c r="I72" s="50" t="s">
        <v>379</v>
      </c>
      <c r="J72" s="50">
        <v>0.09</v>
      </c>
      <c r="K72" s="50">
        <v>0.08</v>
      </c>
      <c r="L72" s="50">
        <v>0.09</v>
      </c>
      <c r="M72" s="50">
        <v>0.09</v>
      </c>
      <c r="N72" s="50">
        <v>0.09</v>
      </c>
      <c r="O72" s="50">
        <v>0.1</v>
      </c>
      <c r="P72" s="50">
        <v>0.12011704463291437</v>
      </c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</row>
    <row r="74" spans="1:28" x14ac:dyDescent="0.25">
      <c r="A74" s="76" t="s">
        <v>321</v>
      </c>
      <c r="J74" s="123"/>
      <c r="K74" s="123"/>
      <c r="L74" s="123"/>
      <c r="M74" s="123"/>
      <c r="N74" s="123"/>
      <c r="O74" s="123"/>
      <c r="P74" s="123"/>
    </row>
    <row r="75" spans="1:28" x14ac:dyDescent="0.25">
      <c r="J75" s="123"/>
      <c r="K75" s="123"/>
      <c r="L75" s="123"/>
      <c r="M75" s="123"/>
      <c r="N75" s="123"/>
      <c r="O75" s="123"/>
      <c r="P75" s="123"/>
    </row>
    <row r="76" spans="1:28" x14ac:dyDescent="0.25">
      <c r="J76" s="123"/>
      <c r="K76" s="123"/>
      <c r="L76" s="123"/>
      <c r="M76" s="123"/>
      <c r="N76" s="123"/>
      <c r="O76" s="123"/>
      <c r="P76" s="123"/>
    </row>
    <row r="77" spans="1:28" x14ac:dyDescent="0.25">
      <c r="J77" s="123"/>
      <c r="K77" s="123"/>
      <c r="L77" s="123"/>
      <c r="M77" s="123"/>
      <c r="N77" s="123"/>
      <c r="O77" s="123"/>
      <c r="P77" s="123"/>
    </row>
    <row r="78" spans="1:28" x14ac:dyDescent="0.25">
      <c r="J78" s="123"/>
      <c r="K78" s="123"/>
      <c r="L78" s="123"/>
      <c r="M78" s="123"/>
      <c r="N78" s="123"/>
      <c r="O78" s="123"/>
      <c r="P78" s="123"/>
    </row>
    <row r="79" spans="1:28" x14ac:dyDescent="0.25">
      <c r="J79" s="123"/>
      <c r="K79" s="123"/>
      <c r="L79" s="123"/>
      <c r="M79" s="123"/>
      <c r="N79" s="123"/>
      <c r="O79" s="123"/>
      <c r="P79" s="123"/>
    </row>
    <row r="80" spans="1:28" x14ac:dyDescent="0.25">
      <c r="J80" s="123"/>
      <c r="K80" s="123"/>
      <c r="L80" s="123"/>
      <c r="M80" s="123"/>
      <c r="N80" s="123"/>
      <c r="O80" s="123"/>
      <c r="P80" s="123"/>
    </row>
    <row r="86" spans="12:16" x14ac:dyDescent="0.25">
      <c r="L86" s="48"/>
      <c r="M86" s="48"/>
      <c r="N86" s="48"/>
      <c r="O86" s="48"/>
      <c r="P86" s="48"/>
    </row>
    <row r="87" spans="12:16" x14ac:dyDescent="0.25">
      <c r="L87" s="48"/>
      <c r="M87" s="48"/>
      <c r="N87" s="48"/>
      <c r="O87" s="48"/>
      <c r="P87" s="48"/>
    </row>
    <row r="88" spans="12:16" x14ac:dyDescent="0.25">
      <c r="L88" s="48"/>
      <c r="M88" s="48"/>
      <c r="N88" s="48"/>
      <c r="O88" s="48"/>
      <c r="P88" s="48"/>
    </row>
    <row r="89" spans="12:16" x14ac:dyDescent="0.25">
      <c r="L89" s="48"/>
      <c r="M89" s="48"/>
      <c r="N89" s="48"/>
      <c r="O89" s="48"/>
      <c r="P89" s="48"/>
    </row>
    <row r="90" spans="12:16" x14ac:dyDescent="0.25">
      <c r="L90" s="48"/>
      <c r="M90" s="48"/>
      <c r="N90" s="48"/>
      <c r="O90" s="48"/>
      <c r="P90" s="48"/>
    </row>
    <row r="91" spans="12:16" x14ac:dyDescent="0.25">
      <c r="L91" s="48"/>
      <c r="M91" s="48"/>
      <c r="N91" s="48"/>
      <c r="O91" s="48"/>
      <c r="P91" s="48"/>
    </row>
    <row r="92" spans="12:16" x14ac:dyDescent="0.25">
      <c r="L92" s="48"/>
      <c r="M92" s="48"/>
      <c r="N92" s="48"/>
      <c r="O92" s="48"/>
      <c r="P92" s="48"/>
    </row>
    <row r="93" spans="12:16" x14ac:dyDescent="0.25">
      <c r="L93" s="48"/>
      <c r="M93" s="48"/>
      <c r="N93" s="48"/>
      <c r="O93" s="48"/>
      <c r="P93" s="48"/>
    </row>
    <row r="94" spans="12:16" x14ac:dyDescent="0.25">
      <c r="L94" s="48"/>
      <c r="M94" s="48"/>
      <c r="N94" s="48"/>
      <c r="O94" s="48"/>
      <c r="P94" s="48"/>
    </row>
    <row r="95" spans="12:16" x14ac:dyDescent="0.25">
      <c r="L95" s="48"/>
      <c r="M95" s="48"/>
      <c r="N95" s="48"/>
      <c r="O95" s="48"/>
      <c r="P95" s="48"/>
    </row>
  </sheetData>
  <pageMargins left="0.511811024" right="0.511811024" top="0.78740157499999996" bottom="0.78740157499999996" header="0.31496062000000002" footer="0.31496062000000002"/>
  <pageSetup orientation="portrait" horizontalDpi="300" verticalDpi="0" copies="0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G46"/>
  <sheetViews>
    <sheetView zoomScale="85" zoomScaleNormal="85" workbookViewId="0">
      <selection activeCell="P15" sqref="P15"/>
    </sheetView>
  </sheetViews>
  <sheetFormatPr defaultRowHeight="15" x14ac:dyDescent="0.25"/>
  <cols>
    <col min="1" max="1" width="55.5703125" style="17" bestFit="1" customWidth="1"/>
    <col min="2" max="16" width="9.140625" style="17"/>
    <col min="17" max="17" width="9.5703125" style="17" bestFit="1" customWidth="1"/>
    <col min="18" max="260" width="9.140625" style="17"/>
    <col min="261" max="261" width="44" style="17" bestFit="1" customWidth="1"/>
    <col min="262" max="516" width="9.140625" style="17"/>
    <col min="517" max="517" width="44" style="17" bestFit="1" customWidth="1"/>
    <col min="518" max="772" width="9.140625" style="17"/>
    <col min="773" max="773" width="44" style="17" bestFit="1" customWidth="1"/>
    <col min="774" max="1028" width="9.140625" style="17"/>
    <col min="1029" max="1029" width="44" style="17" bestFit="1" customWidth="1"/>
    <col min="1030" max="1284" width="9.140625" style="17"/>
    <col min="1285" max="1285" width="44" style="17" bestFit="1" customWidth="1"/>
    <col min="1286" max="1540" width="9.140625" style="17"/>
    <col min="1541" max="1541" width="44" style="17" bestFit="1" customWidth="1"/>
    <col min="1542" max="1796" width="9.140625" style="17"/>
    <col min="1797" max="1797" width="44" style="17" bestFit="1" customWidth="1"/>
    <col min="1798" max="2052" width="9.140625" style="17"/>
    <col min="2053" max="2053" width="44" style="17" bestFit="1" customWidth="1"/>
    <col min="2054" max="2308" width="9.140625" style="17"/>
    <col min="2309" max="2309" width="44" style="17" bestFit="1" customWidth="1"/>
    <col min="2310" max="2564" width="9.140625" style="17"/>
    <col min="2565" max="2565" width="44" style="17" bestFit="1" customWidth="1"/>
    <col min="2566" max="2820" width="9.140625" style="17"/>
    <col min="2821" max="2821" width="44" style="17" bestFit="1" customWidth="1"/>
    <col min="2822" max="3076" width="9.140625" style="17"/>
    <col min="3077" max="3077" width="44" style="17" bestFit="1" customWidth="1"/>
    <col min="3078" max="3332" width="9.140625" style="17"/>
    <col min="3333" max="3333" width="44" style="17" bestFit="1" customWidth="1"/>
    <col min="3334" max="3588" width="9.140625" style="17"/>
    <col min="3589" max="3589" width="44" style="17" bestFit="1" customWidth="1"/>
    <col min="3590" max="3844" width="9.140625" style="17"/>
    <col min="3845" max="3845" width="44" style="17" bestFit="1" customWidth="1"/>
    <col min="3846" max="4100" width="9.140625" style="17"/>
    <col min="4101" max="4101" width="44" style="17" bestFit="1" customWidth="1"/>
    <col min="4102" max="4356" width="9.140625" style="17"/>
    <col min="4357" max="4357" width="44" style="17" bestFit="1" customWidth="1"/>
    <col min="4358" max="4612" width="9.140625" style="17"/>
    <col min="4613" max="4613" width="44" style="17" bestFit="1" customWidth="1"/>
    <col min="4614" max="4868" width="9.140625" style="17"/>
    <col min="4869" max="4869" width="44" style="17" bestFit="1" customWidth="1"/>
    <col min="4870" max="5124" width="9.140625" style="17"/>
    <col min="5125" max="5125" width="44" style="17" bestFit="1" customWidth="1"/>
    <col min="5126" max="5380" width="9.140625" style="17"/>
    <col min="5381" max="5381" width="44" style="17" bestFit="1" customWidth="1"/>
    <col min="5382" max="5636" width="9.140625" style="17"/>
    <col min="5637" max="5637" width="44" style="17" bestFit="1" customWidth="1"/>
    <col min="5638" max="5892" width="9.140625" style="17"/>
    <col min="5893" max="5893" width="44" style="17" bestFit="1" customWidth="1"/>
    <col min="5894" max="6148" width="9.140625" style="17"/>
    <col min="6149" max="6149" width="44" style="17" bestFit="1" customWidth="1"/>
    <col min="6150" max="6404" width="9.140625" style="17"/>
    <col min="6405" max="6405" width="44" style="17" bestFit="1" customWidth="1"/>
    <col min="6406" max="6660" width="9.140625" style="17"/>
    <col min="6661" max="6661" width="44" style="17" bestFit="1" customWidth="1"/>
    <col min="6662" max="6916" width="9.140625" style="17"/>
    <col min="6917" max="6917" width="44" style="17" bestFit="1" customWidth="1"/>
    <col min="6918" max="7172" width="9.140625" style="17"/>
    <col min="7173" max="7173" width="44" style="17" bestFit="1" customWidth="1"/>
    <col min="7174" max="7428" width="9.140625" style="17"/>
    <col min="7429" max="7429" width="44" style="17" bestFit="1" customWidth="1"/>
    <col min="7430" max="7684" width="9.140625" style="17"/>
    <col min="7685" max="7685" width="44" style="17" bestFit="1" customWidth="1"/>
    <col min="7686" max="7940" width="9.140625" style="17"/>
    <col min="7941" max="7941" width="44" style="17" bestFit="1" customWidth="1"/>
    <col min="7942" max="8196" width="9.140625" style="17"/>
    <col min="8197" max="8197" width="44" style="17" bestFit="1" customWidth="1"/>
    <col min="8198" max="8452" width="9.140625" style="17"/>
    <col min="8453" max="8453" width="44" style="17" bestFit="1" customWidth="1"/>
    <col min="8454" max="8708" width="9.140625" style="17"/>
    <col min="8709" max="8709" width="44" style="17" bestFit="1" customWidth="1"/>
    <col min="8710" max="8964" width="9.140625" style="17"/>
    <col min="8965" max="8965" width="44" style="17" bestFit="1" customWidth="1"/>
    <col min="8966" max="9220" width="9.140625" style="17"/>
    <col min="9221" max="9221" width="44" style="17" bestFit="1" customWidth="1"/>
    <col min="9222" max="9476" width="9.140625" style="17"/>
    <col min="9477" max="9477" width="44" style="17" bestFit="1" customWidth="1"/>
    <col min="9478" max="9732" width="9.140625" style="17"/>
    <col min="9733" max="9733" width="44" style="17" bestFit="1" customWidth="1"/>
    <col min="9734" max="9988" width="9.140625" style="17"/>
    <col min="9989" max="9989" width="44" style="17" bestFit="1" customWidth="1"/>
    <col min="9990" max="10244" width="9.140625" style="17"/>
    <col min="10245" max="10245" width="44" style="17" bestFit="1" customWidth="1"/>
    <col min="10246" max="10500" width="9.140625" style="17"/>
    <col min="10501" max="10501" width="44" style="17" bestFit="1" customWidth="1"/>
    <col min="10502" max="10756" width="9.140625" style="17"/>
    <col min="10757" max="10757" width="44" style="17" bestFit="1" customWidth="1"/>
    <col min="10758" max="11012" width="9.140625" style="17"/>
    <col min="11013" max="11013" width="44" style="17" bestFit="1" customWidth="1"/>
    <col min="11014" max="11268" width="9.140625" style="17"/>
    <col min="11269" max="11269" width="44" style="17" bestFit="1" customWidth="1"/>
    <col min="11270" max="11524" width="9.140625" style="17"/>
    <col min="11525" max="11525" width="44" style="17" bestFit="1" customWidth="1"/>
    <col min="11526" max="11780" width="9.140625" style="17"/>
    <col min="11781" max="11781" width="44" style="17" bestFit="1" customWidth="1"/>
    <col min="11782" max="12036" width="9.140625" style="17"/>
    <col min="12037" max="12037" width="44" style="17" bestFit="1" customWidth="1"/>
    <col min="12038" max="12292" width="9.140625" style="17"/>
    <col min="12293" max="12293" width="44" style="17" bestFit="1" customWidth="1"/>
    <col min="12294" max="12548" width="9.140625" style="17"/>
    <col min="12549" max="12549" width="44" style="17" bestFit="1" customWidth="1"/>
    <col min="12550" max="12804" width="9.140625" style="17"/>
    <col min="12805" max="12805" width="44" style="17" bestFit="1" customWidth="1"/>
    <col min="12806" max="13060" width="9.140625" style="17"/>
    <col min="13061" max="13061" width="44" style="17" bestFit="1" customWidth="1"/>
    <col min="13062" max="13316" width="9.140625" style="17"/>
    <col min="13317" max="13317" width="44" style="17" bestFit="1" customWidth="1"/>
    <col min="13318" max="13572" width="9.140625" style="17"/>
    <col min="13573" max="13573" width="44" style="17" bestFit="1" customWidth="1"/>
    <col min="13574" max="13828" width="9.140625" style="17"/>
    <col min="13829" max="13829" width="44" style="17" bestFit="1" customWidth="1"/>
    <col min="13830" max="14084" width="9.140625" style="17"/>
    <col min="14085" max="14085" width="44" style="17" bestFit="1" customWidth="1"/>
    <col min="14086" max="14340" width="9.140625" style="17"/>
    <col min="14341" max="14341" width="44" style="17" bestFit="1" customWidth="1"/>
    <col min="14342" max="14596" width="9.140625" style="17"/>
    <col min="14597" max="14597" width="44" style="17" bestFit="1" customWidth="1"/>
    <col min="14598" max="14852" width="9.140625" style="17"/>
    <col min="14853" max="14853" width="44" style="17" bestFit="1" customWidth="1"/>
    <col min="14854" max="15108" width="9.140625" style="17"/>
    <col min="15109" max="15109" width="44" style="17" bestFit="1" customWidth="1"/>
    <col min="15110" max="15364" width="9.140625" style="17"/>
    <col min="15365" max="15365" width="44" style="17" bestFit="1" customWidth="1"/>
    <col min="15366" max="15620" width="9.140625" style="17"/>
    <col min="15621" max="15621" width="44" style="17" bestFit="1" customWidth="1"/>
    <col min="15622" max="15876" width="9.140625" style="17"/>
    <col min="15877" max="15877" width="44" style="17" bestFit="1" customWidth="1"/>
    <col min="15878" max="16132" width="9.140625" style="17"/>
    <col min="16133" max="16133" width="44" style="17" bestFit="1" customWidth="1"/>
    <col min="16134" max="16384" width="9.140625" style="17"/>
  </cols>
  <sheetData>
    <row r="1" spans="1:33" x14ac:dyDescent="0.25">
      <c r="A1" s="43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3" x14ac:dyDescent="0.25">
      <c r="A2" s="15" t="s">
        <v>211</v>
      </c>
      <c r="B2" s="16" t="s">
        <v>68</v>
      </c>
      <c r="C2" s="16" t="s">
        <v>64</v>
      </c>
      <c r="D2" s="16" t="s">
        <v>58</v>
      </c>
      <c r="E2" s="16" t="s">
        <v>169</v>
      </c>
      <c r="F2" s="16" t="s">
        <v>54</v>
      </c>
      <c r="G2" s="16" t="s">
        <v>170</v>
      </c>
      <c r="H2" s="16" t="s">
        <v>171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372</v>
      </c>
      <c r="N2" s="16" t="s">
        <v>373</v>
      </c>
      <c r="O2" s="16" t="s">
        <v>391</v>
      </c>
      <c r="P2" s="16" t="s">
        <v>402</v>
      </c>
    </row>
    <row r="4" spans="1:33" x14ac:dyDescent="0.25">
      <c r="A4" s="68" t="s">
        <v>279</v>
      </c>
      <c r="B4" s="69" t="s">
        <v>200</v>
      </c>
      <c r="C4" s="69" t="s">
        <v>200</v>
      </c>
      <c r="D4" s="69" t="s">
        <v>200</v>
      </c>
      <c r="E4" s="69" t="s">
        <v>200</v>
      </c>
      <c r="F4" s="69" t="s">
        <v>200</v>
      </c>
      <c r="G4" s="69" t="s">
        <v>200</v>
      </c>
      <c r="H4" s="69" t="s">
        <v>200</v>
      </c>
      <c r="I4" s="69" t="s">
        <v>200</v>
      </c>
      <c r="J4" s="69" t="s">
        <v>200</v>
      </c>
      <c r="K4" s="69" t="s">
        <v>200</v>
      </c>
      <c r="L4" s="69" t="s">
        <v>200</v>
      </c>
      <c r="M4" s="69" t="s">
        <v>200</v>
      </c>
      <c r="N4" s="69" t="s">
        <v>200</v>
      </c>
      <c r="O4" s="69" t="s">
        <v>200</v>
      </c>
      <c r="P4" s="69"/>
    </row>
    <row r="6" spans="1:33" x14ac:dyDescent="0.25">
      <c r="A6" s="70" t="s">
        <v>322</v>
      </c>
      <c r="B6" s="71" t="s">
        <v>200</v>
      </c>
      <c r="C6" s="71" t="s">
        <v>200</v>
      </c>
      <c r="D6" s="71" t="s">
        <v>200</v>
      </c>
      <c r="E6" s="71" t="s">
        <v>200</v>
      </c>
      <c r="F6" s="71" t="s">
        <v>200</v>
      </c>
      <c r="G6" s="71" t="s">
        <v>200</v>
      </c>
      <c r="H6" s="71" t="s">
        <v>200</v>
      </c>
      <c r="I6" s="71" t="s">
        <v>200</v>
      </c>
      <c r="J6" s="71" t="s">
        <v>200</v>
      </c>
      <c r="K6" s="71" t="s">
        <v>200</v>
      </c>
      <c r="L6" s="71" t="s">
        <v>200</v>
      </c>
      <c r="M6" s="71" t="s">
        <v>200</v>
      </c>
      <c r="N6" s="71" t="s">
        <v>200</v>
      </c>
      <c r="O6" s="71" t="s">
        <v>200</v>
      </c>
      <c r="P6" s="71"/>
    </row>
    <row r="7" spans="1:33" x14ac:dyDescent="0.25">
      <c r="A7" s="45" t="s">
        <v>323</v>
      </c>
      <c r="B7" s="67">
        <v>7326</v>
      </c>
      <c r="C7" s="67">
        <v>8537</v>
      </c>
      <c r="D7" s="67">
        <v>8553</v>
      </c>
      <c r="E7" s="53">
        <v>7758</v>
      </c>
      <c r="F7" s="53">
        <v>7858</v>
      </c>
      <c r="G7" s="53">
        <v>7948</v>
      </c>
      <c r="H7" s="53">
        <v>7738</v>
      </c>
      <c r="I7" s="53">
        <v>6378</v>
      </c>
      <c r="J7" s="53">
        <v>6129</v>
      </c>
      <c r="K7" s="53">
        <v>6744</v>
      </c>
      <c r="L7" s="53">
        <v>7620</v>
      </c>
      <c r="M7" s="53">
        <v>7381.7</v>
      </c>
      <c r="N7" s="53">
        <v>8189.5</v>
      </c>
      <c r="O7" s="53">
        <v>8323.3580000000002</v>
      </c>
      <c r="P7" s="53">
        <v>8654.1905299999999</v>
      </c>
      <c r="Q7" s="106"/>
      <c r="R7" s="106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33" x14ac:dyDescent="0.25">
      <c r="A8" s="45" t="s">
        <v>324</v>
      </c>
      <c r="B8" s="67">
        <v>617</v>
      </c>
      <c r="C8" s="67">
        <v>1376</v>
      </c>
      <c r="D8" s="67">
        <v>797</v>
      </c>
      <c r="E8" s="53">
        <v>609</v>
      </c>
      <c r="F8" s="53">
        <v>137</v>
      </c>
      <c r="G8" s="53">
        <v>167</v>
      </c>
      <c r="H8" s="53">
        <v>1419</v>
      </c>
      <c r="I8" s="53">
        <v>1828</v>
      </c>
      <c r="J8" s="53">
        <v>1487</v>
      </c>
      <c r="K8" s="53">
        <v>1878</v>
      </c>
      <c r="L8" s="53">
        <v>1501</v>
      </c>
      <c r="M8" s="53">
        <v>2477.9</v>
      </c>
      <c r="N8" s="53">
        <v>1529.69</v>
      </c>
      <c r="O8" s="53">
        <v>1786.48046</v>
      </c>
      <c r="P8" s="53">
        <v>1121.290739550227</v>
      </c>
      <c r="Q8" s="106"/>
      <c r="R8" s="106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x14ac:dyDescent="0.25">
      <c r="A9" s="60" t="s">
        <v>325</v>
      </c>
      <c r="B9" s="77">
        <v>7943</v>
      </c>
      <c r="C9" s="77">
        <v>9913</v>
      </c>
      <c r="D9" s="77">
        <v>9350</v>
      </c>
      <c r="E9" s="78">
        <v>8367</v>
      </c>
      <c r="F9" s="78">
        <v>7995</v>
      </c>
      <c r="G9" s="78">
        <v>8114</v>
      </c>
      <c r="H9" s="78">
        <v>9157</v>
      </c>
      <c r="I9" s="78">
        <v>8206</v>
      </c>
      <c r="J9" s="78">
        <v>7616</v>
      </c>
      <c r="K9" s="78">
        <v>8621</v>
      </c>
      <c r="L9" s="78">
        <v>9122</v>
      </c>
      <c r="M9" s="78">
        <v>9859.6</v>
      </c>
      <c r="N9" s="78">
        <v>9719.19</v>
      </c>
      <c r="O9" s="78">
        <v>10109.838460000001</v>
      </c>
      <c r="P9" s="78">
        <v>9775.481269550226</v>
      </c>
      <c r="Q9" s="106"/>
      <c r="R9" s="106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33" x14ac:dyDescent="0.25">
      <c r="A10" s="45" t="s">
        <v>326</v>
      </c>
      <c r="B10" s="67">
        <v>1047</v>
      </c>
      <c r="C10" s="67">
        <v>695</v>
      </c>
      <c r="D10" s="67">
        <v>1114</v>
      </c>
      <c r="E10" s="53">
        <v>1264</v>
      </c>
      <c r="F10" s="53">
        <v>1347</v>
      </c>
      <c r="G10" s="53">
        <v>1307</v>
      </c>
      <c r="H10" s="53">
        <v>1321</v>
      </c>
      <c r="I10" s="53">
        <v>1236</v>
      </c>
      <c r="J10" s="53">
        <v>1309</v>
      </c>
      <c r="K10" s="53">
        <v>1376</v>
      </c>
      <c r="L10" s="53">
        <v>1138</v>
      </c>
      <c r="M10" s="53">
        <v>1366</v>
      </c>
      <c r="N10" s="53">
        <v>1168.99</v>
      </c>
      <c r="O10" s="53">
        <v>1139.21777</v>
      </c>
      <c r="P10" s="53">
        <v>387.91879</v>
      </c>
      <c r="Q10" s="106"/>
      <c r="R10" s="10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3" x14ac:dyDescent="0.25">
      <c r="A11" s="45" t="s">
        <v>327</v>
      </c>
      <c r="B11" s="67">
        <v>7248</v>
      </c>
      <c r="C11" s="67">
        <v>8572</v>
      </c>
      <c r="D11" s="67">
        <v>9116</v>
      </c>
      <c r="E11" s="53">
        <v>7927</v>
      </c>
      <c r="F11" s="53">
        <v>5897</v>
      </c>
      <c r="G11" s="53">
        <v>6511</v>
      </c>
      <c r="H11" s="53">
        <v>6632</v>
      </c>
      <c r="I11" s="53">
        <v>8325</v>
      </c>
      <c r="J11" s="53">
        <v>6165</v>
      </c>
      <c r="K11" s="53">
        <v>6754</v>
      </c>
      <c r="L11" s="53">
        <v>8150</v>
      </c>
      <c r="M11" s="53">
        <v>8523.14</v>
      </c>
      <c r="N11" s="53">
        <v>7689.89</v>
      </c>
      <c r="O11" s="53">
        <v>9003.6720000000005</v>
      </c>
      <c r="P11" s="53">
        <v>8821.2430000000004</v>
      </c>
      <c r="Q11" s="106"/>
      <c r="R11" s="10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3" x14ac:dyDescent="0.25">
      <c r="A12" s="60" t="s">
        <v>328</v>
      </c>
      <c r="B12" s="77">
        <v>8295</v>
      </c>
      <c r="C12" s="77">
        <v>9267</v>
      </c>
      <c r="D12" s="77">
        <v>10230</v>
      </c>
      <c r="E12" s="78">
        <v>9191</v>
      </c>
      <c r="F12" s="78">
        <v>7244</v>
      </c>
      <c r="G12" s="78">
        <v>7818</v>
      </c>
      <c r="H12" s="78">
        <v>7953</v>
      </c>
      <c r="I12" s="78">
        <v>9561</v>
      </c>
      <c r="J12" s="78">
        <v>7474</v>
      </c>
      <c r="K12" s="78">
        <v>8130</v>
      </c>
      <c r="L12" s="78">
        <v>9288</v>
      </c>
      <c r="M12" s="78">
        <v>9889.14</v>
      </c>
      <c r="N12" s="78">
        <v>8858.8700000000008</v>
      </c>
      <c r="O12" s="78">
        <v>10142.88977</v>
      </c>
      <c r="P12" s="78">
        <v>9209.1617900000001</v>
      </c>
      <c r="Q12" s="106"/>
      <c r="R12" s="106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3" x14ac:dyDescent="0.25">
      <c r="Q13" s="106"/>
      <c r="R13" s="10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 x14ac:dyDescent="0.25">
      <c r="A14" s="70" t="s">
        <v>337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06"/>
      <c r="R14" s="106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3" x14ac:dyDescent="0.25">
      <c r="A15" s="17" t="s">
        <v>338</v>
      </c>
      <c r="B15" s="57">
        <v>35.123600000000003</v>
      </c>
      <c r="C15" s="57">
        <v>37.400700000000001</v>
      </c>
      <c r="D15" s="57">
        <v>47.282899999999998</v>
      </c>
      <c r="E15" s="57">
        <v>52.917999999999999</v>
      </c>
      <c r="F15" s="57">
        <v>61.755600000000001</v>
      </c>
      <c r="G15" s="57">
        <v>49.5</v>
      </c>
      <c r="H15" s="57">
        <v>55.659700000000001</v>
      </c>
      <c r="I15" s="57">
        <v>49.895899999999997</v>
      </c>
      <c r="J15" s="57">
        <v>55.922199999999997</v>
      </c>
      <c r="K15" s="57">
        <v>56.8444</v>
      </c>
      <c r="L15" s="57">
        <v>56.804200000000002</v>
      </c>
      <c r="M15" s="57">
        <v>62.98</v>
      </c>
      <c r="N15" s="57">
        <v>70.599999999999994</v>
      </c>
      <c r="O15" s="57">
        <v>84.7</v>
      </c>
      <c r="P15" s="57">
        <v>73.7</v>
      </c>
      <c r="Q15" s="106"/>
      <c r="R15" s="106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33" x14ac:dyDescent="0.25">
      <c r="Q16" s="106"/>
      <c r="R16" s="106"/>
    </row>
    <row r="38" spans="18:20" x14ac:dyDescent="0.25">
      <c r="R38" s="74"/>
      <c r="S38" s="74"/>
      <c r="T38" s="74"/>
    </row>
    <row r="39" spans="18:20" x14ac:dyDescent="0.25">
      <c r="R39" s="74"/>
      <c r="S39" s="74"/>
      <c r="T39" s="74"/>
    </row>
    <row r="40" spans="18:20" x14ac:dyDescent="0.25">
      <c r="R40" s="74"/>
      <c r="S40" s="74"/>
      <c r="T40" s="74"/>
    </row>
    <row r="44" spans="18:20" x14ac:dyDescent="0.25">
      <c r="R44" s="74"/>
    </row>
    <row r="45" spans="18:20" x14ac:dyDescent="0.25">
      <c r="R45" s="74"/>
    </row>
    <row r="46" spans="18:20" x14ac:dyDescent="0.25">
      <c r="R46" s="74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1. Ativo e Passivo</vt:lpstr>
      <vt:lpstr>2. DRE</vt:lpstr>
      <vt:lpstr>3. DFC</vt:lpstr>
      <vt:lpstr>4. Resultado por Segmento</vt:lpstr>
      <vt:lpstr>5. Indicadores </vt:lpstr>
      <vt:lpstr>6. Guidance</vt:lpstr>
      <vt:lpstr>7. Siderurgia</vt:lpstr>
      <vt:lpstr>8. Mineração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JOSE HENRIQUE TRIQUES OLIVEIRA</cp:lastModifiedBy>
  <dcterms:created xsi:type="dcterms:W3CDTF">2018-12-17T17:19:58Z</dcterms:created>
  <dcterms:modified xsi:type="dcterms:W3CDTF">2019-10-24T11:58:15Z</dcterms:modified>
</cp:coreProperties>
</file>