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EstaPasta_de_trabalho" defaultThemeVersion="124226"/>
  <mc:AlternateContent xmlns:mc="http://schemas.openxmlformats.org/markup-compatibility/2006">
    <mc:Choice Requires="x15">
      <x15ac:absPath xmlns:x15ac="http://schemas.microsoft.com/office/spreadsheetml/2010/11/ac" url="G:\Website RI\Dados Históricos\"/>
    </mc:Choice>
  </mc:AlternateContent>
  <xr:revisionPtr revIDLastSave="0" documentId="10_ncr:100000_{4959A3C8-1F06-4059-96ED-42939262A7D1}" xr6:coauthVersionLast="31" xr6:coauthVersionMax="36" xr10:uidLastSave="{00000000-0000-0000-0000-000000000000}"/>
  <bookViews>
    <workbookView xWindow="0" yWindow="0" windowWidth="16170" windowHeight="5955" tabRatio="888" xr2:uid="{00000000-000D-0000-FFFF-FFFF00000000}"/>
  </bookViews>
  <sheets>
    <sheet name="Operational and Financial Data" sheetId="7" r:id="rId1"/>
    <sheet name="Commodities" sheetId="19" state="hidden" r:id="rId2"/>
    <sheet name="EBITDA Rec Liq" sheetId="22" state="hidden" r:id="rId3"/>
    <sheet name="Endividamento (Detalhada)" sheetId="18" state="hidden" r:id="rId4"/>
    <sheet name="Endividamento (Website)" sheetId="26" state="hidden" r:id="rId5"/>
    <sheet name="Endividamento2" sheetId="23" state="hidden" r:id="rId6"/>
    <sheet name="Exposição Cambial" sheetId="20" state="hidden" r:id="rId7"/>
    <sheet name="Vertical Integration" sheetId="28" r:id="rId8"/>
    <sheet name="Capacity Utilization" sheetId="29" r:id="rId9"/>
    <sheet name="Client Mix" sheetId="30" r:id="rId10"/>
    <sheet name="MDIA3" sheetId="21" state="hidden" r:id="rId11"/>
    <sheet name="Investments" sheetId="14" r:id="rId12"/>
    <sheet name="Income Statement" sheetId="15" r:id="rId13"/>
    <sheet name="Balance Sheet" sheetId="27" r:id="rId14"/>
    <sheet name="DFC" sheetId="32" r:id="rId15"/>
  </sheets>
  <externalReferences>
    <externalReference r:id="rId16"/>
    <externalReference r:id="rId17"/>
    <externalReference r:id="rId18"/>
    <externalReference r:id="rId19"/>
  </externalReferences>
  <definedNames>
    <definedName name="__123Graph_A" localSheetId="14" hidden="1">[1]ce!#REF!</definedName>
    <definedName name="__123Graph_A" hidden="1">[1]ce!#REF!</definedName>
    <definedName name="__123Graph_B" localSheetId="14" hidden="1">[1]ce!#REF!</definedName>
    <definedName name="__123Graph_B" hidden="1">[1]ce!#REF!</definedName>
    <definedName name="__123Graph_X" localSheetId="14" hidden="1">[2]Wheat2008!#REF!</definedName>
    <definedName name="__123Graph_X" hidden="1">[2]Wheat2008!#REF!</definedName>
    <definedName name="__CBD02" localSheetId="14" hidden="1">{"PLAN MED.PROVISORIA",#N/A,FALSE,"IRENDA"}</definedName>
    <definedName name="__CBD02" hidden="1">{"PLAN MED.PROVISORIA",#N/A,FALSE,"IRENDA"}</definedName>
    <definedName name="__T2" localSheetId="14" hidden="1">{#N/A,#N/A,FALSE,"1321";#N/A,#N/A,FALSE,"1324";#N/A,#N/A,FALSE,"1333";#N/A,#N/A,FALSE,"1371"}</definedName>
    <definedName name="__T2" hidden="1">{#N/A,#N/A,FALSE,"1321";#N/A,#N/A,FALSE,"1324";#N/A,#N/A,FALSE,"1333";#N/A,#N/A,FALSE,"1371"}</definedName>
    <definedName name="_CBD02" localSheetId="14" hidden="1">{"PLAN MED.PROVISORIA",#N/A,FALSE,"IRENDA"}</definedName>
    <definedName name="_CBD02" hidden="1">{"PLAN MED.PROVISORIA",#N/A,FALSE,"IRENDA"}</definedName>
    <definedName name="_Fill" hidden="1">[2]Wheat2008!#REF!</definedName>
    <definedName name="_xlnm._FilterDatabase" localSheetId="14" hidden="1">#REF!</definedName>
    <definedName name="_xlnm._FilterDatabase" hidden="1">#REF!</definedName>
    <definedName name="_Key1" localSheetId="14" hidden="1">#REF!</definedName>
    <definedName name="_Key1" hidden="1">#REF!</definedName>
    <definedName name="_Order1" hidden="1">255</definedName>
    <definedName name="_Order2" hidden="1">255</definedName>
    <definedName name="_Sort" localSheetId="14" hidden="1">#REF!</definedName>
    <definedName name="_Sort" hidden="1">#REF!</definedName>
    <definedName name="_T2" localSheetId="14" hidden="1">{#N/A,#N/A,FALSE,"1321";#N/A,#N/A,FALSE,"1324";#N/A,#N/A,FALSE,"1333";#N/A,#N/A,FALSE,"1371"}</definedName>
    <definedName name="_T2" hidden="1">{#N/A,#N/A,FALSE,"1321";#N/A,#N/A,FALSE,"1324";#N/A,#N/A,FALSE,"1333";#N/A,#N/A,FALSE,"1371"}</definedName>
    <definedName name="as" localSheetId="14" hidden="1">{"SOC E MEN balanços",#N/A,FALSE,"BALFEV97"}</definedName>
    <definedName name="as" hidden="1">{"SOC E MEN balanços",#N/A,FALSE,"BALFEV97"}</definedName>
    <definedName name="CONT02092000.4" localSheetId="14" hidden="1">{#N/A,#N/A,FALSE,"1321";#N/A,#N/A,FALSE,"1324";#N/A,#N/A,FALSE,"1333";#N/A,#N/A,FALSE,"1371"}</definedName>
    <definedName name="CONT02092000.4" hidden="1">{#N/A,#N/A,FALSE,"1321";#N/A,#N/A,FALSE,"1324";#N/A,#N/A,FALSE,"1333";#N/A,#N/A,FALSE,"1371"}</definedName>
    <definedName name="dd" localSheetId="14" hidden="1">{#N/A,#N/A,FALSE,"1321";#N/A,#N/A,FALSE,"1324";#N/A,#N/A,FALSE,"1333";#N/A,#N/A,FALSE,"1371"}</definedName>
    <definedName name="dd" hidden="1">{#N/A,#N/A,FALSE,"1321";#N/A,#N/A,FALSE,"1324";#N/A,#N/A,FALSE,"1333";#N/A,#N/A,FALSE,"1371"}</definedName>
    <definedName name="F" localSheetId="14" hidden="1">{#N/A,#N/A,FALSE,"1321";#N/A,#N/A,FALSE,"1324";#N/A,#N/A,FALSE,"1333";#N/A,#N/A,FALSE,"1371"}</definedName>
    <definedName name="F" hidden="1">{#N/A,#N/A,FALSE,"1321";#N/A,#N/A,FALSE,"1324";#N/A,#N/A,FALSE,"1333";#N/A,#N/A,FALSE,"1371"}</definedName>
    <definedName name="m" hidden="1">#REF!</definedName>
    <definedName name="n" localSheetId="14" hidden="1">{#N/A,#N/A,FALSE,"1321";#N/A,#N/A,FALSE,"1324";#N/A,#N/A,FALSE,"1333";#N/A,#N/A,FALSE,"1371"}</definedName>
    <definedName name="n" hidden="1">{#N/A,#N/A,FALSE,"1321";#N/A,#N/A,FALSE,"1324";#N/A,#N/A,FALSE,"1333";#N/A,#N/A,FALSE,"1371"}</definedName>
    <definedName name="nnn" localSheetId="14" hidden="1">{#N/A,#N/A,FALSE,"1321";#N/A,#N/A,FALSE,"1324";#N/A,#N/A,FALSE,"1333";#N/A,#N/A,FALSE,"1371"}</definedName>
    <definedName name="nnn" hidden="1">{#N/A,#N/A,FALSE,"1321";#N/A,#N/A,FALSE,"1324";#N/A,#N/A,FALSE,"1333";#N/A,#N/A,FALSE,"1371"}</definedName>
    <definedName name="pinco" hidden="1">[3]ce!#REF!</definedName>
    <definedName name="pippo" hidden="1">[1]ce!#REF!</definedName>
    <definedName name="S" localSheetId="14" hidden="1">{#N/A,#N/A,FALSE,"1321";#N/A,#N/A,FALSE,"1324";#N/A,#N/A,FALSE,"1333";#N/A,#N/A,FALSE,"1371"}</definedName>
    <definedName name="S" hidden="1">{#N/A,#N/A,FALSE,"1321";#N/A,#N/A,FALSE,"1324";#N/A,#N/A,FALSE,"1333";#N/A,#N/A,FALSE,"1371"}</definedName>
    <definedName name="SS" hidden="1">[4]ce!#REF!</definedName>
    <definedName name="tudo2" localSheetId="14" hidden="1">{"ATI",#N/A,TRUE,"BALabr97";"PAS",#N/A,TRUE,"BALabr97";"REC",#N/A,TRUE,"BALabr97"}</definedName>
    <definedName name="tudo2" hidden="1">{"ATI",#N/A,TRUE,"BALabr97";"PAS",#N/A,TRUE,"BALabr97";"REC",#N/A,TRUE,"BALabr97"}</definedName>
    <definedName name="vitarella" hidden="1">[4]ce!#REF!</definedName>
    <definedName name="wrn.01." localSheetId="14" hidden="1">{#N/A,#N/A,FALSE,"1321";#N/A,#N/A,FALSE,"1324";#N/A,#N/A,FALSE,"1333";#N/A,#N/A,FALSE,"1371"}</definedName>
    <definedName name="wrn.01." hidden="1">{#N/A,#N/A,FALSE,"1321";#N/A,#N/A,FALSE,"1324";#N/A,#N/A,FALSE,"1333";#N/A,#N/A,FALSE,"1371"}</definedName>
    <definedName name="wrn.ANALITICO._.COMPLETO." localSheetId="14" hidden="1">{"ativo analítico",#N/A,FALSE,"BALmar97";"passivo analítico",#N/A,FALSE,"BALmar97";"resultado analítico",#N/A,FALSE,"BALmar97"}</definedName>
    <definedName name="wrn.ANALITICO._.COMPLETO." hidden="1">{"ativo analítico",#N/A,FALSE,"BALmar97";"passivo analítico",#N/A,FALSE,"BALmar97";"resultado analítico",#N/A,FALSE,"BALmar97"}</definedName>
    <definedName name="wrn.BALANÇOS." localSheetId="14" hidden="1">{"SOC E MEN balanços",#N/A,FALSE,"BALFEV97"}</definedName>
    <definedName name="wrn.BALANÇOS." hidden="1">{"SOC E MEN balanços",#N/A,FALSE,"BALFEV97"}</definedName>
    <definedName name="wrn.Desp._.financeiras." localSheetId="14" hidden="1">{"FINANCEIRAS",#N/A,FALSE,"BALmar96"}</definedName>
    <definedName name="wrn.Desp._.financeiras." hidden="1">{"FINANCEIRAS",#N/A,FALSE,"BALmar96"}</definedName>
    <definedName name="wrn.Financeiras._.Totais." localSheetId="14" hidden="1">{"Financ.total",#N/A,FALSE,"BALJAN97"}</definedName>
    <definedName name="wrn.Financeiras._.Totais." hidden="1">{"Financ.total",#N/A,FALSE,"BALJAN97"}</definedName>
    <definedName name="wrn.JUINTI._.IRENDA." localSheetId="14" hidden="1">{"Planil_IR",#N/A,FALSE,"BALJUN97";"Financeiras_Líquidas",#N/A,FALSE,"BALJUN97"}</definedName>
    <definedName name="wrn.JUINTI._.IRENDA." hidden="1">{"Planil_IR",#N/A,FALSE,"BALJUN97";"Financeiras_Líquidas",#N/A,FALSE,"BALJUN97"}</definedName>
    <definedName name="wrn.TUDO." localSheetId="14" hidden="1">{"ATI",#N/A,TRUE,"BALabr97";"PAS",#N/A,TRUE,"BALabr97";"REC",#N/A,TRUE,"BALabr97"}</definedName>
    <definedName name="wrn.TUDO." hidden="1">{"ATI",#N/A,TRUE,"BALabr97";"PAS",#N/A,TRUE,"BALabr97";"REC",#N/A,TRUE,"BALabr97"}</definedName>
    <definedName name="Z_B1C2FAAB_9DE7_42E5_A6D1_3CF1E3A78600_.wvu.Cols" localSheetId="10" hidden="1">MDIA3!$F:$H</definedName>
    <definedName name="Z_B1C2FAAB_9DE7_42E5_A6D1_3CF1E3A78600_.wvu.Rows" localSheetId="10" hidden="1">MDIA3!$2:$293</definedName>
    <definedName name="Z_F8229254_F018_410A_B71C_8C38DBD374BE_.wvu.Cols" localSheetId="10" hidden="1">MDIA3!$F:$H</definedName>
    <definedName name="Z_F8229254_F018_410A_B71C_8C38DBD374BE_.wvu.Rows" localSheetId="10" hidden="1">MDIA3!$2:$293</definedName>
  </definedNames>
  <calcPr calcId="179017"/>
</workbook>
</file>

<file path=xl/calcChain.xml><?xml version="1.0" encoding="utf-8"?>
<calcChain xmlns="http://schemas.openxmlformats.org/spreadsheetml/2006/main">
  <c r="I13" i="14" l="1"/>
  <c r="H13" i="14"/>
  <c r="G13" i="14"/>
  <c r="F13" i="14"/>
  <c r="E13" i="14"/>
  <c r="D13" i="14"/>
  <c r="C13" i="14"/>
  <c r="B13" i="14"/>
  <c r="K116" i="32" l="1"/>
  <c r="L56" i="7" l="1"/>
  <c r="L45" i="7"/>
  <c r="AS20" i="7"/>
  <c r="AS17" i="15" l="1"/>
  <c r="H10" i="29" l="1"/>
  <c r="G18" i="29" l="1"/>
  <c r="AS20" i="15" l="1"/>
  <c r="G49" i="15" l="1"/>
  <c r="G47" i="15"/>
  <c r="G45" i="15"/>
  <c r="G41" i="15"/>
  <c r="G33" i="15"/>
  <c r="G31" i="15"/>
  <c r="L128" i="29" l="1"/>
  <c r="L126" i="29"/>
  <c r="L125" i="29"/>
  <c r="L124" i="29"/>
  <c r="L123" i="29"/>
  <c r="AN86" i="29" l="1"/>
  <c r="AN75" i="29"/>
  <c r="AN39" i="30" l="1"/>
  <c r="K74" i="30" l="1"/>
  <c r="J74" i="30"/>
  <c r="AM39" i="30"/>
  <c r="AL39" i="30"/>
  <c r="AK39" i="30"/>
  <c r="AJ39" i="30"/>
  <c r="AI39" i="30"/>
  <c r="AH39" i="30"/>
  <c r="K128" i="29"/>
  <c r="J127" i="29"/>
  <c r="K126" i="29"/>
  <c r="J126" i="29"/>
  <c r="K125" i="29"/>
  <c r="J125" i="29"/>
  <c r="K124" i="29"/>
  <c r="J124" i="29"/>
  <c r="K123" i="29"/>
  <c r="J123" i="29"/>
  <c r="K119" i="29"/>
  <c r="J119" i="29"/>
  <c r="K109" i="29"/>
  <c r="J109" i="29"/>
  <c r="AM95" i="29"/>
  <c r="AL95" i="29"/>
  <c r="AK95" i="29"/>
  <c r="AJ95" i="29"/>
  <c r="AI95" i="29"/>
  <c r="AH94" i="29"/>
  <c r="AM93" i="29"/>
  <c r="AL93" i="29"/>
  <c r="AK93" i="29"/>
  <c r="AJ93" i="29"/>
  <c r="AI93" i="29"/>
  <c r="AH93" i="29"/>
  <c r="AM92" i="29"/>
  <c r="AL92" i="29"/>
  <c r="AK92" i="29"/>
  <c r="AJ92" i="29"/>
  <c r="AI92" i="29"/>
  <c r="AH92" i="29"/>
  <c r="AM91" i="29"/>
  <c r="AL91" i="29"/>
  <c r="AK91" i="29"/>
  <c r="AJ91" i="29"/>
  <c r="AI91" i="29"/>
  <c r="AH91" i="29"/>
  <c r="AM90" i="29"/>
  <c r="AL90" i="29"/>
  <c r="AK90" i="29"/>
  <c r="AJ90" i="29"/>
  <c r="AI90" i="29"/>
  <c r="AH90" i="29"/>
  <c r="AM86" i="29"/>
  <c r="AL86" i="29"/>
  <c r="AK86" i="29"/>
  <c r="AJ86" i="29"/>
  <c r="AI86" i="29"/>
  <c r="AH86" i="29"/>
  <c r="AM75" i="29"/>
  <c r="AL75" i="29"/>
  <c r="AK75" i="29"/>
  <c r="AJ75" i="29"/>
  <c r="AI75" i="29"/>
  <c r="AH75" i="29"/>
  <c r="K129" i="29" l="1"/>
  <c r="AH96" i="29"/>
  <c r="AL96" i="29"/>
  <c r="AI96" i="29"/>
  <c r="AJ96" i="29"/>
  <c r="J129" i="29"/>
  <c r="AM96" i="29"/>
  <c r="AK96" i="29"/>
  <c r="AM42" i="14"/>
  <c r="AL66" i="27" l="1"/>
  <c r="AK66" i="27"/>
  <c r="AI66" i="27"/>
  <c r="AH66" i="27"/>
  <c r="AL51" i="27"/>
  <c r="AK51" i="27"/>
  <c r="AI51" i="27"/>
  <c r="AH51" i="27"/>
  <c r="AL35" i="27"/>
  <c r="AK35" i="27"/>
  <c r="AI35" i="27"/>
  <c r="AH35" i="27"/>
  <c r="AH75" i="27" s="1"/>
  <c r="AL18" i="27"/>
  <c r="AK18" i="27"/>
  <c r="AI18" i="27"/>
  <c r="AH18" i="27"/>
  <c r="AL17" i="27"/>
  <c r="AK17" i="27"/>
  <c r="AI17" i="27"/>
  <c r="AH17" i="27"/>
  <c r="AL3" i="27"/>
  <c r="AL33" i="27" s="1"/>
  <c r="AK3" i="27"/>
  <c r="AI3" i="27"/>
  <c r="AI33" i="27" s="1"/>
  <c r="AH3" i="27"/>
  <c r="AL42" i="14"/>
  <c r="AK42" i="14"/>
  <c r="AJ42" i="14"/>
  <c r="AI42" i="14"/>
  <c r="AH42" i="14"/>
  <c r="AF21" i="7"/>
  <c r="AE21" i="7"/>
  <c r="AD21" i="7"/>
  <c r="AC21" i="7"/>
  <c r="AB21" i="7"/>
  <c r="AF10" i="7"/>
  <c r="AE10" i="7"/>
  <c r="AD10" i="7"/>
  <c r="AC10" i="7"/>
  <c r="AB10" i="7"/>
  <c r="BO27" i="19"/>
  <c r="BP27" i="19"/>
  <c r="BO28" i="19"/>
  <c r="BP28" i="19"/>
  <c r="BN28" i="19"/>
  <c r="BN27" i="19"/>
  <c r="BO16" i="19"/>
  <c r="BP16" i="19"/>
  <c r="BO17" i="19"/>
  <c r="BP17" i="19"/>
  <c r="BN17" i="19"/>
  <c r="BN16" i="19"/>
  <c r="BO8" i="19"/>
  <c r="BP8" i="19"/>
  <c r="BO9" i="19"/>
  <c r="BP9" i="19"/>
  <c r="BN9" i="19"/>
  <c r="BN8" i="19"/>
  <c r="AL75" i="27" l="1"/>
  <c r="AK33" i="27"/>
  <c r="AK75" i="27"/>
  <c r="AH33" i="27"/>
  <c r="AI75" i="27"/>
  <c r="AH7" i="22"/>
  <c r="AH5" i="22"/>
  <c r="AH3" i="22" l="1"/>
  <c r="M1" i="22" l="1"/>
  <c r="T1" i="22" s="1"/>
  <c r="AA1" i="22" s="1"/>
  <c r="AH1" i="22" s="1"/>
  <c r="AP1" i="22" s="1"/>
  <c r="C1117" i="21" l="1"/>
  <c r="B1117" i="21"/>
  <c r="M1116" i="21"/>
  <c r="L1116" i="21"/>
  <c r="K1116" i="21"/>
  <c r="J1116" i="21"/>
  <c r="I1116" i="21"/>
  <c r="T349" i="21" s="1"/>
  <c r="M1115" i="21"/>
  <c r="L1115" i="21"/>
  <c r="K1115" i="21"/>
  <c r="J1115" i="21"/>
  <c r="I1115" i="21"/>
  <c r="M1114" i="21"/>
  <c r="L1114" i="21"/>
  <c r="K1114" i="21"/>
  <c r="J1114" i="21"/>
  <c r="I1114" i="21"/>
  <c r="M1113" i="21"/>
  <c r="L1113" i="21"/>
  <c r="K1113" i="21"/>
  <c r="J1113" i="21"/>
  <c r="I1113" i="21"/>
  <c r="M1112" i="21"/>
  <c r="L1112" i="21"/>
  <c r="K1112" i="21"/>
  <c r="J1112" i="21"/>
  <c r="I1112" i="21"/>
  <c r="M1111" i="21"/>
  <c r="L1111" i="21"/>
  <c r="K1111" i="21"/>
  <c r="J1111" i="21"/>
  <c r="I1111" i="21"/>
  <c r="M1110" i="21"/>
  <c r="L1110" i="21"/>
  <c r="K1110" i="21"/>
  <c r="J1110" i="21"/>
  <c r="I1110" i="21"/>
  <c r="M1109" i="21"/>
  <c r="L1109" i="21"/>
  <c r="K1109" i="21"/>
  <c r="J1109" i="21"/>
  <c r="I1109" i="21"/>
  <c r="M1108" i="21"/>
  <c r="L1108" i="21"/>
  <c r="K1108" i="21"/>
  <c r="J1108" i="21"/>
  <c r="I1108" i="21"/>
  <c r="M1107" i="21"/>
  <c r="L1107" i="21"/>
  <c r="K1107" i="21"/>
  <c r="J1107" i="21"/>
  <c r="I1107" i="21"/>
  <c r="M1106" i="21"/>
  <c r="L1106" i="21"/>
  <c r="K1106" i="21"/>
  <c r="J1106" i="21"/>
  <c r="I1106" i="21"/>
  <c r="M1105" i="21"/>
  <c r="L1105" i="21"/>
  <c r="K1105" i="21"/>
  <c r="J1105" i="21"/>
  <c r="I1105" i="21"/>
  <c r="M1104" i="21"/>
  <c r="L1104" i="21"/>
  <c r="K1104" i="21"/>
  <c r="J1104" i="21"/>
  <c r="I1104" i="21"/>
  <c r="M1103" i="21"/>
  <c r="L1103" i="21"/>
  <c r="K1103" i="21"/>
  <c r="J1103" i="21"/>
  <c r="I1103" i="21"/>
  <c r="M1102" i="21"/>
  <c r="L1102" i="21"/>
  <c r="K1102" i="21"/>
  <c r="J1102" i="21"/>
  <c r="I1102" i="21"/>
  <c r="M1101" i="21"/>
  <c r="L1101" i="21"/>
  <c r="K1101" i="21"/>
  <c r="J1101" i="21"/>
  <c r="I1101" i="21"/>
  <c r="M1100" i="21"/>
  <c r="L1100" i="21"/>
  <c r="K1100" i="21"/>
  <c r="J1100" i="21"/>
  <c r="I1100" i="21"/>
  <c r="M1099" i="21"/>
  <c r="L1099" i="21"/>
  <c r="K1099" i="21"/>
  <c r="J1099" i="21"/>
  <c r="I1099" i="21"/>
  <c r="M1098" i="21"/>
  <c r="L1098" i="21"/>
  <c r="K1098" i="21"/>
  <c r="V348" i="21" s="1"/>
  <c r="J1098" i="21"/>
  <c r="U348" i="21" s="1"/>
  <c r="I1098" i="21"/>
  <c r="M1097" i="21"/>
  <c r="L1097" i="21"/>
  <c r="K1097" i="21"/>
  <c r="J1097" i="21"/>
  <c r="I1097" i="21"/>
  <c r="M1096" i="21"/>
  <c r="L1096" i="21"/>
  <c r="K1096" i="21"/>
  <c r="J1096" i="21"/>
  <c r="I1096" i="21"/>
  <c r="M1095" i="21"/>
  <c r="L1095" i="21"/>
  <c r="K1095" i="21"/>
  <c r="J1095" i="21"/>
  <c r="I1095" i="21"/>
  <c r="M1094" i="21"/>
  <c r="L1094" i="21"/>
  <c r="K1094" i="21"/>
  <c r="J1094" i="21"/>
  <c r="I1094" i="21"/>
  <c r="M1093" i="21"/>
  <c r="L1093" i="21"/>
  <c r="K1093" i="21"/>
  <c r="J1093" i="21"/>
  <c r="I1093" i="21"/>
  <c r="M1092" i="21"/>
  <c r="L1092" i="21"/>
  <c r="K1092" i="21"/>
  <c r="J1092" i="21"/>
  <c r="I1092" i="21"/>
  <c r="M1091" i="21"/>
  <c r="L1091" i="21"/>
  <c r="K1091" i="21"/>
  <c r="J1091" i="21"/>
  <c r="I1091" i="21"/>
  <c r="M1090" i="21"/>
  <c r="L1090" i="21"/>
  <c r="K1090" i="21"/>
  <c r="J1090" i="21"/>
  <c r="I1090" i="21"/>
  <c r="M1089" i="21"/>
  <c r="L1089" i="21"/>
  <c r="K1089" i="21"/>
  <c r="J1089" i="21"/>
  <c r="I1089" i="21"/>
  <c r="M1088" i="21"/>
  <c r="L1088" i="21"/>
  <c r="K1088" i="21"/>
  <c r="J1088" i="21"/>
  <c r="I1088" i="21"/>
  <c r="M1087" i="21"/>
  <c r="L1087" i="21"/>
  <c r="K1087" i="21"/>
  <c r="J1087" i="21"/>
  <c r="I1087" i="21"/>
  <c r="M1086" i="21"/>
  <c r="L1086" i="21"/>
  <c r="K1086" i="21"/>
  <c r="J1086" i="21"/>
  <c r="I1086" i="21"/>
  <c r="M1085" i="21"/>
  <c r="L1085" i="21"/>
  <c r="K1085" i="21"/>
  <c r="J1085" i="21"/>
  <c r="I1085" i="21"/>
  <c r="M1084" i="21"/>
  <c r="L1084" i="21"/>
  <c r="K1084" i="21"/>
  <c r="J1084" i="21"/>
  <c r="I1084" i="21"/>
  <c r="M1083" i="21"/>
  <c r="L1083" i="21"/>
  <c r="K1083" i="21"/>
  <c r="J1083" i="21"/>
  <c r="I1083" i="21"/>
  <c r="M1082" i="21"/>
  <c r="L1082" i="21"/>
  <c r="K1082" i="21"/>
  <c r="J1082" i="21"/>
  <c r="I1082" i="21"/>
  <c r="M1081" i="21"/>
  <c r="L1081" i="21"/>
  <c r="K1081" i="21"/>
  <c r="J1081" i="21"/>
  <c r="I1081" i="21"/>
  <c r="M1080" i="21"/>
  <c r="L1080" i="21"/>
  <c r="K1080" i="21"/>
  <c r="J1080" i="21"/>
  <c r="I1080" i="21"/>
  <c r="M1079" i="21"/>
  <c r="L1079" i="21"/>
  <c r="K1079" i="21"/>
  <c r="J1079" i="21"/>
  <c r="I1079" i="21"/>
  <c r="M1078" i="21"/>
  <c r="L1078" i="21"/>
  <c r="K1078" i="21"/>
  <c r="J1078" i="21"/>
  <c r="I1078" i="21"/>
  <c r="M1077" i="21"/>
  <c r="L1077" i="21"/>
  <c r="K1077" i="21"/>
  <c r="V347" i="21" s="1"/>
  <c r="J1077" i="21"/>
  <c r="I1077" i="21"/>
  <c r="T347" i="21" s="1"/>
  <c r="M1076" i="21"/>
  <c r="L1076" i="21"/>
  <c r="K1076" i="21"/>
  <c r="J1076" i="21"/>
  <c r="I1076" i="21"/>
  <c r="M1075" i="21"/>
  <c r="L1075" i="21"/>
  <c r="K1075" i="21"/>
  <c r="J1075" i="21"/>
  <c r="I1075" i="21"/>
  <c r="M1074" i="21"/>
  <c r="L1074" i="21"/>
  <c r="K1074" i="21"/>
  <c r="J1074" i="21"/>
  <c r="I1074" i="21"/>
  <c r="M1073" i="21"/>
  <c r="L1073" i="21"/>
  <c r="K1073" i="21"/>
  <c r="J1073" i="21"/>
  <c r="I1073" i="21"/>
  <c r="M1072" i="21"/>
  <c r="L1072" i="21"/>
  <c r="K1072" i="21"/>
  <c r="J1072" i="21"/>
  <c r="I1072" i="21"/>
  <c r="M1071" i="21"/>
  <c r="L1071" i="21"/>
  <c r="K1071" i="21"/>
  <c r="J1071" i="21"/>
  <c r="I1071" i="21"/>
  <c r="M1070" i="21"/>
  <c r="L1070" i="21"/>
  <c r="K1070" i="21"/>
  <c r="J1070" i="21"/>
  <c r="I1070" i="21"/>
  <c r="M1069" i="21"/>
  <c r="L1069" i="21"/>
  <c r="K1069" i="21"/>
  <c r="J1069" i="21"/>
  <c r="I1069" i="21"/>
  <c r="M1068" i="21"/>
  <c r="L1068" i="21"/>
  <c r="K1068" i="21"/>
  <c r="J1068" i="21"/>
  <c r="I1068" i="21"/>
  <c r="M1067" i="21"/>
  <c r="L1067" i="21"/>
  <c r="K1067" i="21"/>
  <c r="J1067" i="21"/>
  <c r="I1067" i="21"/>
  <c r="M1066" i="21"/>
  <c r="L1066" i="21"/>
  <c r="K1066" i="21"/>
  <c r="J1066" i="21"/>
  <c r="I1066" i="21"/>
  <c r="M1065" i="21"/>
  <c r="L1065" i="21"/>
  <c r="K1065" i="21"/>
  <c r="J1065" i="21"/>
  <c r="I1065" i="21"/>
  <c r="M1064" i="21"/>
  <c r="L1064" i="21"/>
  <c r="K1064" i="21"/>
  <c r="J1064" i="21"/>
  <c r="I1064" i="21"/>
  <c r="M1063" i="21"/>
  <c r="L1063" i="21"/>
  <c r="K1063" i="21"/>
  <c r="J1063" i="21"/>
  <c r="I1063" i="21"/>
  <c r="M1062" i="21"/>
  <c r="L1062" i="21"/>
  <c r="K1062" i="21"/>
  <c r="J1062" i="21"/>
  <c r="I1062" i="21"/>
  <c r="M1061" i="21"/>
  <c r="L1061" i="21"/>
  <c r="K1061" i="21"/>
  <c r="J1061" i="21"/>
  <c r="I1061" i="21"/>
  <c r="M1060" i="21"/>
  <c r="L1060" i="21"/>
  <c r="K1060" i="21"/>
  <c r="J1060" i="21"/>
  <c r="I1060" i="21"/>
  <c r="M1059" i="21"/>
  <c r="L1059" i="21"/>
  <c r="K1059" i="21"/>
  <c r="J1059" i="21"/>
  <c r="I1059" i="21"/>
  <c r="M1058" i="21"/>
  <c r="L1058" i="21"/>
  <c r="K1058" i="21"/>
  <c r="J1058" i="21"/>
  <c r="I1058" i="21"/>
  <c r="M1057" i="21"/>
  <c r="L1057" i="21"/>
  <c r="K1057" i="21"/>
  <c r="J1057" i="21"/>
  <c r="I1057" i="21"/>
  <c r="M1056" i="21"/>
  <c r="L1056" i="21"/>
  <c r="K1056" i="21"/>
  <c r="J1056" i="21"/>
  <c r="I1056" i="21"/>
  <c r="M1055" i="21"/>
  <c r="L1055" i="21"/>
  <c r="K1055" i="21"/>
  <c r="J1055" i="21"/>
  <c r="I1055" i="21"/>
  <c r="M1054" i="21"/>
  <c r="L1054" i="21"/>
  <c r="K1054" i="21"/>
  <c r="J1054" i="21"/>
  <c r="I1054" i="21"/>
  <c r="M1053" i="21"/>
  <c r="L1053" i="21"/>
  <c r="K1053" i="21"/>
  <c r="J1053" i="21"/>
  <c r="I1053" i="21"/>
  <c r="M1052" i="21"/>
  <c r="L1052" i="21"/>
  <c r="K1052" i="21"/>
  <c r="J1052" i="21"/>
  <c r="I1052" i="21"/>
  <c r="M1051" i="21"/>
  <c r="L1051" i="21"/>
  <c r="K1051" i="21"/>
  <c r="J1051" i="21"/>
  <c r="I1051" i="21"/>
  <c r="M1050" i="21"/>
  <c r="L1050" i="21"/>
  <c r="K1050" i="21"/>
  <c r="V346" i="21" s="1"/>
  <c r="J1050" i="21"/>
  <c r="U346" i="21" s="1"/>
  <c r="I1050" i="21"/>
  <c r="M1049" i="21"/>
  <c r="L1049" i="21"/>
  <c r="K1049" i="21"/>
  <c r="J1049" i="21"/>
  <c r="I1049" i="21"/>
  <c r="M1048" i="21"/>
  <c r="L1048" i="21"/>
  <c r="K1048" i="21"/>
  <c r="J1048" i="21"/>
  <c r="I1048" i="21"/>
  <c r="M1047" i="21"/>
  <c r="L1047" i="21"/>
  <c r="K1047" i="21"/>
  <c r="J1047" i="21"/>
  <c r="I1047" i="21"/>
  <c r="M1046" i="21"/>
  <c r="L1046" i="21"/>
  <c r="K1046" i="21"/>
  <c r="J1046" i="21"/>
  <c r="I1046" i="21"/>
  <c r="M1045" i="21"/>
  <c r="L1045" i="21"/>
  <c r="K1045" i="21"/>
  <c r="J1045" i="21"/>
  <c r="I1045" i="21"/>
  <c r="M1044" i="21"/>
  <c r="L1044" i="21"/>
  <c r="K1044" i="21"/>
  <c r="J1044" i="21"/>
  <c r="I1044" i="21"/>
  <c r="M1043" i="21"/>
  <c r="L1043" i="21"/>
  <c r="K1043" i="21"/>
  <c r="J1043" i="21"/>
  <c r="I1043" i="21"/>
  <c r="M1042" i="21"/>
  <c r="L1042" i="21"/>
  <c r="K1042" i="21"/>
  <c r="J1042" i="21"/>
  <c r="I1042" i="21"/>
  <c r="M1041" i="21"/>
  <c r="L1041" i="21"/>
  <c r="K1041" i="21"/>
  <c r="J1041" i="21"/>
  <c r="I1041" i="21"/>
  <c r="M1040" i="21"/>
  <c r="L1040" i="21"/>
  <c r="K1040" i="21"/>
  <c r="J1040" i="21"/>
  <c r="I1040" i="21"/>
  <c r="M1039" i="21"/>
  <c r="L1039" i="21"/>
  <c r="K1039" i="21"/>
  <c r="J1039" i="21"/>
  <c r="I1039" i="21"/>
  <c r="M1038" i="21"/>
  <c r="L1038" i="21"/>
  <c r="K1038" i="21"/>
  <c r="J1038" i="21"/>
  <c r="I1038" i="21"/>
  <c r="M1037" i="21"/>
  <c r="L1037" i="21"/>
  <c r="K1037" i="21"/>
  <c r="V345" i="21" s="1"/>
  <c r="J1037" i="21"/>
  <c r="I1037" i="21"/>
  <c r="T345" i="21" s="1"/>
  <c r="M1036" i="21"/>
  <c r="L1036" i="21"/>
  <c r="K1036" i="21"/>
  <c r="J1036" i="21"/>
  <c r="I1036" i="21"/>
  <c r="M1035" i="21"/>
  <c r="L1035" i="21"/>
  <c r="K1035" i="21"/>
  <c r="J1035" i="21"/>
  <c r="I1035" i="21"/>
  <c r="M1034" i="21"/>
  <c r="L1034" i="21"/>
  <c r="K1034" i="21"/>
  <c r="J1034" i="21"/>
  <c r="I1034" i="21"/>
  <c r="M1033" i="21"/>
  <c r="L1033" i="21"/>
  <c r="K1033" i="21"/>
  <c r="J1033" i="21"/>
  <c r="I1033" i="21"/>
  <c r="M1032" i="21"/>
  <c r="L1032" i="21"/>
  <c r="K1032" i="21"/>
  <c r="J1032" i="21"/>
  <c r="I1032" i="21"/>
  <c r="M1031" i="21"/>
  <c r="L1031" i="21"/>
  <c r="K1031" i="21"/>
  <c r="J1031" i="21"/>
  <c r="I1031" i="21"/>
  <c r="M1030" i="21"/>
  <c r="L1030" i="21"/>
  <c r="K1030" i="21"/>
  <c r="J1030" i="21"/>
  <c r="I1030" i="21"/>
  <c r="M1029" i="21"/>
  <c r="L1029" i="21"/>
  <c r="K1029" i="21"/>
  <c r="J1029" i="21"/>
  <c r="I1029" i="21"/>
  <c r="M1028" i="21"/>
  <c r="L1028" i="21"/>
  <c r="K1028" i="21"/>
  <c r="J1028" i="21"/>
  <c r="I1028" i="21"/>
  <c r="M1027" i="21"/>
  <c r="L1027" i="21"/>
  <c r="K1027" i="21"/>
  <c r="J1027" i="21"/>
  <c r="I1027" i="21"/>
  <c r="M1026" i="21"/>
  <c r="L1026" i="21"/>
  <c r="K1026" i="21"/>
  <c r="J1026" i="21"/>
  <c r="I1026" i="21"/>
  <c r="M1025" i="21"/>
  <c r="L1025" i="21"/>
  <c r="K1025" i="21"/>
  <c r="J1025" i="21"/>
  <c r="I1025" i="21"/>
  <c r="M1024" i="21"/>
  <c r="L1024" i="21"/>
  <c r="K1024" i="21"/>
  <c r="J1024" i="21"/>
  <c r="I1024" i="21"/>
  <c r="M1023" i="21"/>
  <c r="L1023" i="21"/>
  <c r="K1023" i="21"/>
  <c r="J1023" i="21"/>
  <c r="I1023" i="21"/>
  <c r="M1022" i="21"/>
  <c r="L1022" i="21"/>
  <c r="K1022" i="21"/>
  <c r="J1022" i="21"/>
  <c r="I1022" i="21"/>
  <c r="M1021" i="21"/>
  <c r="L1021" i="21"/>
  <c r="K1021" i="21"/>
  <c r="J1021" i="21"/>
  <c r="I1021" i="21"/>
  <c r="M1020" i="21"/>
  <c r="L1020" i="21"/>
  <c r="K1020" i="21"/>
  <c r="J1020" i="21"/>
  <c r="I1020" i="21"/>
  <c r="M1019" i="21"/>
  <c r="L1019" i="21"/>
  <c r="K1019" i="21"/>
  <c r="J1019" i="21"/>
  <c r="I1019" i="21"/>
  <c r="M1018" i="21"/>
  <c r="L1018" i="21"/>
  <c r="K1018" i="21"/>
  <c r="J1018" i="21"/>
  <c r="I1018" i="21"/>
  <c r="M1017" i="21"/>
  <c r="L1017" i="21"/>
  <c r="K1017" i="21"/>
  <c r="J1017" i="21"/>
  <c r="I1017" i="21"/>
  <c r="M1016" i="21"/>
  <c r="L1016" i="21"/>
  <c r="K1016" i="21"/>
  <c r="J1016" i="21"/>
  <c r="U344" i="21" s="1"/>
  <c r="I1016" i="21"/>
  <c r="T344" i="21" s="1"/>
  <c r="M1015" i="21"/>
  <c r="L1015" i="21"/>
  <c r="K1015" i="21"/>
  <c r="J1015" i="21"/>
  <c r="I1015" i="21"/>
  <c r="M1014" i="21"/>
  <c r="L1014" i="21"/>
  <c r="K1014" i="21"/>
  <c r="J1014" i="21"/>
  <c r="I1014" i="21"/>
  <c r="M1013" i="21"/>
  <c r="L1013" i="21"/>
  <c r="K1013" i="21"/>
  <c r="J1013" i="21"/>
  <c r="I1013" i="21"/>
  <c r="M1012" i="21"/>
  <c r="L1012" i="21"/>
  <c r="K1012" i="21"/>
  <c r="J1012" i="21"/>
  <c r="I1012" i="21"/>
  <c r="M1011" i="21"/>
  <c r="L1011" i="21"/>
  <c r="K1011" i="21"/>
  <c r="J1011" i="21"/>
  <c r="I1011" i="21"/>
  <c r="M1010" i="21"/>
  <c r="L1010" i="21"/>
  <c r="K1010" i="21"/>
  <c r="J1010" i="21"/>
  <c r="I1010" i="21"/>
  <c r="M1009" i="21"/>
  <c r="L1009" i="21"/>
  <c r="K1009" i="21"/>
  <c r="J1009" i="21"/>
  <c r="I1009" i="21"/>
  <c r="M1008" i="21"/>
  <c r="L1008" i="21"/>
  <c r="K1008" i="21"/>
  <c r="J1008" i="21"/>
  <c r="I1008" i="21"/>
  <c r="M1007" i="21"/>
  <c r="L1007" i="21"/>
  <c r="K1007" i="21"/>
  <c r="J1007" i="21"/>
  <c r="I1007" i="21"/>
  <c r="M1006" i="21"/>
  <c r="L1006" i="21"/>
  <c r="K1006" i="21"/>
  <c r="J1006" i="21"/>
  <c r="I1006" i="21"/>
  <c r="M1005" i="21"/>
  <c r="L1005" i="21"/>
  <c r="K1005" i="21"/>
  <c r="J1005" i="21"/>
  <c r="I1005" i="21"/>
  <c r="M1004" i="21"/>
  <c r="L1004" i="21"/>
  <c r="K1004" i="21"/>
  <c r="J1004" i="21"/>
  <c r="I1004" i="21"/>
  <c r="M1003" i="21"/>
  <c r="L1003" i="21"/>
  <c r="K1003" i="21"/>
  <c r="J1003" i="21"/>
  <c r="I1003" i="21"/>
  <c r="M1002" i="21"/>
  <c r="L1002" i="21"/>
  <c r="K1002" i="21"/>
  <c r="J1002" i="21"/>
  <c r="I1002" i="21"/>
  <c r="M1001" i="21"/>
  <c r="L1001" i="21"/>
  <c r="K1001" i="21"/>
  <c r="J1001" i="21"/>
  <c r="I1001" i="21"/>
  <c r="M1000" i="21"/>
  <c r="L1000" i="21"/>
  <c r="K1000" i="21"/>
  <c r="J1000" i="21"/>
  <c r="I1000" i="21"/>
  <c r="M999" i="21"/>
  <c r="L999" i="21"/>
  <c r="K999" i="21"/>
  <c r="J999" i="21"/>
  <c r="I999" i="21"/>
  <c r="M998" i="21"/>
  <c r="L998" i="21"/>
  <c r="K998" i="21"/>
  <c r="J998" i="21"/>
  <c r="I998" i="21"/>
  <c r="M997" i="21"/>
  <c r="L997" i="21"/>
  <c r="K997" i="21"/>
  <c r="J997" i="21"/>
  <c r="I997" i="21"/>
  <c r="M996" i="21"/>
  <c r="L996" i="21"/>
  <c r="K996" i="21"/>
  <c r="J996" i="21"/>
  <c r="U343" i="21" s="1"/>
  <c r="I996" i="21"/>
  <c r="T343" i="21" s="1"/>
  <c r="M995" i="21"/>
  <c r="L995" i="21"/>
  <c r="K995" i="21"/>
  <c r="J995" i="21"/>
  <c r="I995" i="21"/>
  <c r="M994" i="21"/>
  <c r="L994" i="21"/>
  <c r="K994" i="21"/>
  <c r="J994" i="21"/>
  <c r="I994" i="21"/>
  <c r="M993" i="21"/>
  <c r="L993" i="21"/>
  <c r="K993" i="21"/>
  <c r="J993" i="21"/>
  <c r="I993" i="21"/>
  <c r="M992" i="21"/>
  <c r="L992" i="21"/>
  <c r="K992" i="21"/>
  <c r="J992" i="21"/>
  <c r="I992" i="21"/>
  <c r="M991" i="21"/>
  <c r="L991" i="21"/>
  <c r="K991" i="21"/>
  <c r="J991" i="21"/>
  <c r="I991" i="21"/>
  <c r="M990" i="21"/>
  <c r="L990" i="21"/>
  <c r="K990" i="21"/>
  <c r="J990" i="21"/>
  <c r="I990" i="21"/>
  <c r="M989" i="21"/>
  <c r="L989" i="21"/>
  <c r="K989" i="21"/>
  <c r="J989" i="21"/>
  <c r="I989" i="21"/>
  <c r="M988" i="21"/>
  <c r="L988" i="21"/>
  <c r="K988" i="21"/>
  <c r="J988" i="21"/>
  <c r="I988" i="21"/>
  <c r="M987" i="21"/>
  <c r="L987" i="21"/>
  <c r="K987" i="21"/>
  <c r="J987" i="21"/>
  <c r="I987" i="21"/>
  <c r="M986" i="21"/>
  <c r="L986" i="21"/>
  <c r="K986" i="21"/>
  <c r="J986" i="21"/>
  <c r="I986" i="21"/>
  <c r="M985" i="21"/>
  <c r="L985" i="21"/>
  <c r="K985" i="21"/>
  <c r="J985" i="21"/>
  <c r="I985" i="21"/>
  <c r="M984" i="21"/>
  <c r="L984" i="21"/>
  <c r="K984" i="21"/>
  <c r="J984" i="21"/>
  <c r="I984" i="21"/>
  <c r="M983" i="21"/>
  <c r="L983" i="21"/>
  <c r="K983" i="21"/>
  <c r="J983" i="21"/>
  <c r="I983" i="21"/>
  <c r="M982" i="21"/>
  <c r="L982" i="21"/>
  <c r="K982" i="21"/>
  <c r="J982" i="21"/>
  <c r="I982" i="21"/>
  <c r="M981" i="21"/>
  <c r="L981" i="21"/>
  <c r="K981" i="21"/>
  <c r="J981" i="21"/>
  <c r="I981" i="21"/>
  <c r="M980" i="21"/>
  <c r="L980" i="21"/>
  <c r="K980" i="21"/>
  <c r="J980" i="21"/>
  <c r="I980" i="21"/>
  <c r="M979" i="21"/>
  <c r="L979" i="21"/>
  <c r="K979" i="21"/>
  <c r="J979" i="21"/>
  <c r="I979" i="21"/>
  <c r="M978" i="21"/>
  <c r="L978" i="21"/>
  <c r="K978" i="21"/>
  <c r="J978" i="21"/>
  <c r="I978" i="21"/>
  <c r="M977" i="21"/>
  <c r="L977" i="21"/>
  <c r="K977" i="21"/>
  <c r="J977" i="21"/>
  <c r="I977" i="21"/>
  <c r="O976" i="21"/>
  <c r="N976" i="21"/>
  <c r="M976" i="21"/>
  <c r="L976" i="21"/>
  <c r="K976" i="21"/>
  <c r="V342" i="21" s="1"/>
  <c r="J976" i="21"/>
  <c r="U342" i="21" s="1"/>
  <c r="I976" i="21"/>
  <c r="M975" i="21"/>
  <c r="L975" i="21"/>
  <c r="K975" i="21"/>
  <c r="J975" i="21"/>
  <c r="I975" i="21"/>
  <c r="M974" i="21"/>
  <c r="L974" i="21"/>
  <c r="K974" i="21"/>
  <c r="J974" i="21"/>
  <c r="I974" i="21"/>
  <c r="M973" i="21"/>
  <c r="L973" i="21"/>
  <c r="K973" i="21"/>
  <c r="J973" i="21"/>
  <c r="I973" i="21"/>
  <c r="M972" i="21"/>
  <c r="L972" i="21"/>
  <c r="K972" i="21"/>
  <c r="J972" i="21"/>
  <c r="I972" i="21"/>
  <c r="M971" i="21"/>
  <c r="L971" i="21"/>
  <c r="K971" i="21"/>
  <c r="J971" i="21"/>
  <c r="I971" i="21"/>
  <c r="M970" i="21"/>
  <c r="L970" i="21"/>
  <c r="K970" i="21"/>
  <c r="J970" i="21"/>
  <c r="I970" i="21"/>
  <c r="M969" i="21"/>
  <c r="L969" i="21"/>
  <c r="K969" i="21"/>
  <c r="J969" i="21"/>
  <c r="I969" i="21"/>
  <c r="M968" i="21"/>
  <c r="L968" i="21"/>
  <c r="K968" i="21"/>
  <c r="J968" i="21"/>
  <c r="I968" i="21"/>
  <c r="M967" i="21"/>
  <c r="L967" i="21"/>
  <c r="K967" i="21"/>
  <c r="J967" i="21"/>
  <c r="I967" i="21"/>
  <c r="M966" i="21"/>
  <c r="L966" i="21"/>
  <c r="K966" i="21"/>
  <c r="J966" i="21"/>
  <c r="I966" i="21"/>
  <c r="M965" i="21"/>
  <c r="L965" i="21"/>
  <c r="K965" i="21"/>
  <c r="J965" i="21"/>
  <c r="I965" i="21"/>
  <c r="M964" i="21"/>
  <c r="L964" i="21"/>
  <c r="K964" i="21"/>
  <c r="J964" i="21"/>
  <c r="I964" i="21"/>
  <c r="M963" i="21"/>
  <c r="L963" i="21"/>
  <c r="K963" i="21"/>
  <c r="J963" i="21"/>
  <c r="I963" i="21"/>
  <c r="M962" i="21"/>
  <c r="L962" i="21"/>
  <c r="K962" i="21"/>
  <c r="J962" i="21"/>
  <c r="I962" i="21"/>
  <c r="M961" i="21"/>
  <c r="L961" i="21"/>
  <c r="K961" i="21"/>
  <c r="J961" i="21"/>
  <c r="I961" i="21"/>
  <c r="M960" i="21"/>
  <c r="L960" i="21"/>
  <c r="K960" i="21"/>
  <c r="J960" i="21"/>
  <c r="I960" i="21"/>
  <c r="M959" i="21"/>
  <c r="L959" i="21"/>
  <c r="K959" i="21"/>
  <c r="J959" i="21"/>
  <c r="I959" i="21"/>
  <c r="M958" i="21"/>
  <c r="L958" i="21"/>
  <c r="K958" i="21"/>
  <c r="J958" i="21"/>
  <c r="I958" i="21"/>
  <c r="M957" i="21"/>
  <c r="L957" i="21"/>
  <c r="K957" i="21"/>
  <c r="J957" i="21"/>
  <c r="I957" i="21"/>
  <c r="M956" i="21"/>
  <c r="L956" i="21"/>
  <c r="K956" i="21"/>
  <c r="J956" i="21"/>
  <c r="I956" i="21"/>
  <c r="M955" i="21"/>
  <c r="L955" i="21"/>
  <c r="K955" i="21"/>
  <c r="V341" i="21" s="1"/>
  <c r="J955" i="21"/>
  <c r="I955" i="21"/>
  <c r="T341" i="21" s="1"/>
  <c r="M954" i="21"/>
  <c r="L954" i="21"/>
  <c r="K954" i="21"/>
  <c r="J954" i="21"/>
  <c r="I954" i="21"/>
  <c r="M953" i="21"/>
  <c r="L953" i="21"/>
  <c r="K953" i="21"/>
  <c r="J953" i="21"/>
  <c r="I953" i="21"/>
  <c r="M952" i="21"/>
  <c r="L952" i="21"/>
  <c r="K952" i="21"/>
  <c r="J952" i="21"/>
  <c r="I952" i="21"/>
  <c r="M951" i="21"/>
  <c r="L951" i="21"/>
  <c r="K951" i="21"/>
  <c r="J951" i="21"/>
  <c r="I951" i="21"/>
  <c r="M950" i="21"/>
  <c r="L950" i="21"/>
  <c r="K950" i="21"/>
  <c r="J950" i="21"/>
  <c r="I950" i="21"/>
  <c r="M949" i="21"/>
  <c r="L949" i="21"/>
  <c r="K949" i="21"/>
  <c r="J949" i="21"/>
  <c r="I949" i="21"/>
  <c r="M948" i="21"/>
  <c r="L948" i="21"/>
  <c r="K948" i="21"/>
  <c r="J948" i="21"/>
  <c r="I948" i="21"/>
  <c r="M947" i="21"/>
  <c r="L947" i="21"/>
  <c r="K947" i="21"/>
  <c r="J947" i="21"/>
  <c r="I947" i="21"/>
  <c r="M946" i="21"/>
  <c r="L946" i="21"/>
  <c r="K946" i="21"/>
  <c r="J946" i="21"/>
  <c r="I946" i="21"/>
  <c r="M945" i="21"/>
  <c r="L945" i="21"/>
  <c r="K945" i="21"/>
  <c r="J945" i="21"/>
  <c r="I945" i="21"/>
  <c r="M944" i="21"/>
  <c r="L944" i="21"/>
  <c r="K944" i="21"/>
  <c r="J944" i="21"/>
  <c r="I944" i="21"/>
  <c r="M943" i="21"/>
  <c r="L943" i="21"/>
  <c r="K943" i="21"/>
  <c r="J943" i="21"/>
  <c r="I943" i="21"/>
  <c r="M942" i="21"/>
  <c r="L942" i="21"/>
  <c r="K942" i="21"/>
  <c r="J942" i="21"/>
  <c r="I942" i="21"/>
  <c r="M941" i="21"/>
  <c r="L941" i="21"/>
  <c r="K941" i="21"/>
  <c r="J941" i="21"/>
  <c r="I941" i="21"/>
  <c r="M940" i="21"/>
  <c r="L940" i="21"/>
  <c r="K940" i="21"/>
  <c r="J940" i="21"/>
  <c r="I940" i="21"/>
  <c r="M939" i="21"/>
  <c r="L939" i="21"/>
  <c r="K939" i="21"/>
  <c r="J939" i="21"/>
  <c r="I939" i="21"/>
  <c r="M938" i="21"/>
  <c r="L938" i="21"/>
  <c r="K938" i="21"/>
  <c r="J938" i="21"/>
  <c r="I938" i="21"/>
  <c r="M937" i="21"/>
  <c r="L937" i="21"/>
  <c r="K937" i="21"/>
  <c r="J937" i="21"/>
  <c r="I937" i="21"/>
  <c r="M936" i="21"/>
  <c r="L936" i="21"/>
  <c r="K936" i="21"/>
  <c r="J936" i="21"/>
  <c r="I936" i="21"/>
  <c r="M935" i="21"/>
  <c r="L935" i="21"/>
  <c r="K935" i="21"/>
  <c r="J935" i="21"/>
  <c r="I935" i="21"/>
  <c r="M934" i="21"/>
  <c r="L934" i="21"/>
  <c r="K934" i="21"/>
  <c r="J934" i="21"/>
  <c r="I934" i="21"/>
  <c r="M933" i="21"/>
  <c r="L933" i="21"/>
  <c r="K933" i="21"/>
  <c r="V340" i="21" s="1"/>
  <c r="J933" i="21"/>
  <c r="U340" i="21" s="1"/>
  <c r="I933" i="21"/>
  <c r="T340" i="21" s="1"/>
  <c r="M932" i="21"/>
  <c r="L932" i="21"/>
  <c r="K932" i="21"/>
  <c r="J932" i="21"/>
  <c r="I932" i="21"/>
  <c r="M931" i="21"/>
  <c r="L931" i="21"/>
  <c r="K931" i="21"/>
  <c r="J931" i="21"/>
  <c r="I931" i="21"/>
  <c r="M930" i="21"/>
  <c r="L930" i="21"/>
  <c r="K930" i="21"/>
  <c r="J930" i="21"/>
  <c r="I930" i="21"/>
  <c r="M929" i="21"/>
  <c r="L929" i="21"/>
  <c r="K929" i="21"/>
  <c r="J929" i="21"/>
  <c r="I929" i="21"/>
  <c r="M928" i="21"/>
  <c r="L928" i="21"/>
  <c r="K928" i="21"/>
  <c r="J928" i="21"/>
  <c r="I928" i="21"/>
  <c r="M927" i="21"/>
  <c r="L927" i="21"/>
  <c r="K927" i="21"/>
  <c r="J927" i="21"/>
  <c r="I927" i="21"/>
  <c r="M926" i="21"/>
  <c r="L926" i="21"/>
  <c r="K926" i="21"/>
  <c r="J926" i="21"/>
  <c r="I926" i="21"/>
  <c r="M925" i="21"/>
  <c r="L925" i="21"/>
  <c r="K925" i="21"/>
  <c r="J925" i="21"/>
  <c r="I925" i="21"/>
  <c r="M924" i="21"/>
  <c r="L924" i="21"/>
  <c r="K924" i="21"/>
  <c r="J924" i="21"/>
  <c r="I924" i="21"/>
  <c r="M923" i="21"/>
  <c r="L923" i="21"/>
  <c r="K923" i="21"/>
  <c r="J923" i="21"/>
  <c r="I923" i="21"/>
  <c r="M922" i="21"/>
  <c r="L922" i="21"/>
  <c r="K922" i="21"/>
  <c r="J922" i="21"/>
  <c r="I922" i="21"/>
  <c r="M921" i="21"/>
  <c r="L921" i="21"/>
  <c r="K921" i="21"/>
  <c r="J921" i="21"/>
  <c r="I921" i="21"/>
  <c r="M920" i="21"/>
  <c r="L920" i="21"/>
  <c r="K920" i="21"/>
  <c r="J920" i="21"/>
  <c r="I920" i="21"/>
  <c r="M919" i="21"/>
  <c r="L919" i="21"/>
  <c r="K919" i="21"/>
  <c r="J919" i="21"/>
  <c r="I919" i="21"/>
  <c r="M918" i="21"/>
  <c r="L918" i="21"/>
  <c r="K918" i="21"/>
  <c r="J918" i="21"/>
  <c r="I918" i="21"/>
  <c r="M917" i="21"/>
  <c r="L917" i="21"/>
  <c r="K917" i="21"/>
  <c r="J917" i="21"/>
  <c r="I917" i="21"/>
  <c r="M916" i="21"/>
  <c r="L916" i="21"/>
  <c r="K916" i="21"/>
  <c r="J916" i="21"/>
  <c r="I916" i="21"/>
  <c r="M915" i="21"/>
  <c r="L915" i="21"/>
  <c r="K915" i="21"/>
  <c r="J915" i="21"/>
  <c r="I915" i="21"/>
  <c r="M914" i="21"/>
  <c r="L914" i="21"/>
  <c r="K914" i="21"/>
  <c r="J914" i="21"/>
  <c r="I914" i="21"/>
  <c r="M913" i="21"/>
  <c r="L913" i="21"/>
  <c r="K913" i="21"/>
  <c r="J913" i="21"/>
  <c r="I913" i="21"/>
  <c r="O912" i="21"/>
  <c r="N912" i="21"/>
  <c r="M912" i="21"/>
  <c r="L912" i="21"/>
  <c r="K912" i="21"/>
  <c r="J912" i="21"/>
  <c r="U339" i="21" s="1"/>
  <c r="I912" i="21"/>
  <c r="T339" i="21" s="1"/>
  <c r="M911" i="21"/>
  <c r="L911" i="21"/>
  <c r="K911" i="21"/>
  <c r="J911" i="21"/>
  <c r="I911" i="21"/>
  <c r="M910" i="21"/>
  <c r="L910" i="21"/>
  <c r="K910" i="21"/>
  <c r="J910" i="21"/>
  <c r="I910" i="21"/>
  <c r="M909" i="21"/>
  <c r="L909" i="21"/>
  <c r="K909" i="21"/>
  <c r="J909" i="21"/>
  <c r="I909" i="21"/>
  <c r="M908" i="21"/>
  <c r="L908" i="21"/>
  <c r="K908" i="21"/>
  <c r="J908" i="21"/>
  <c r="I908" i="21"/>
  <c r="M907" i="21"/>
  <c r="L907" i="21"/>
  <c r="K907" i="21"/>
  <c r="J907" i="21"/>
  <c r="I907" i="21"/>
  <c r="M906" i="21"/>
  <c r="L906" i="21"/>
  <c r="K906" i="21"/>
  <c r="J906" i="21"/>
  <c r="I906" i="21"/>
  <c r="M905" i="21"/>
  <c r="L905" i="21"/>
  <c r="K905" i="21"/>
  <c r="J905" i="21"/>
  <c r="I905" i="21"/>
  <c r="M904" i="21"/>
  <c r="L904" i="21"/>
  <c r="K904" i="21"/>
  <c r="J904" i="21"/>
  <c r="I904" i="21"/>
  <c r="M903" i="21"/>
  <c r="L903" i="21"/>
  <c r="K903" i="21"/>
  <c r="J903" i="21"/>
  <c r="I903" i="21"/>
  <c r="M902" i="21"/>
  <c r="L902" i="21"/>
  <c r="K902" i="21"/>
  <c r="J902" i="21"/>
  <c r="I902" i="21"/>
  <c r="M901" i="21"/>
  <c r="L901" i="21"/>
  <c r="K901" i="21"/>
  <c r="J901" i="21"/>
  <c r="I901" i="21"/>
  <c r="M900" i="21"/>
  <c r="L900" i="21"/>
  <c r="K900" i="21"/>
  <c r="J900" i="21"/>
  <c r="I900" i="21"/>
  <c r="M899" i="21"/>
  <c r="L899" i="21"/>
  <c r="K899" i="21"/>
  <c r="J899" i="21"/>
  <c r="I899" i="21"/>
  <c r="M898" i="21"/>
  <c r="L898" i="21"/>
  <c r="K898" i="21"/>
  <c r="J898" i="21"/>
  <c r="I898" i="21"/>
  <c r="M897" i="21"/>
  <c r="L897" i="21"/>
  <c r="K897" i="21"/>
  <c r="J897" i="21"/>
  <c r="I897" i="21"/>
  <c r="M896" i="21"/>
  <c r="L896" i="21"/>
  <c r="K896" i="21"/>
  <c r="J896" i="21"/>
  <c r="I896" i="21"/>
  <c r="M895" i="21"/>
  <c r="L895" i="21"/>
  <c r="K895" i="21"/>
  <c r="J895" i="21"/>
  <c r="I895" i="21"/>
  <c r="M894" i="21"/>
  <c r="L894" i="21"/>
  <c r="K894" i="21"/>
  <c r="J894" i="21"/>
  <c r="I894" i="21"/>
  <c r="M893" i="21"/>
  <c r="L893" i="21"/>
  <c r="K893" i="21"/>
  <c r="J893" i="21"/>
  <c r="I893" i="21"/>
  <c r="M892" i="21"/>
  <c r="L892" i="21"/>
  <c r="K892" i="21"/>
  <c r="J892" i="21"/>
  <c r="I892" i="21"/>
  <c r="M891" i="21"/>
  <c r="L891" i="21"/>
  <c r="K891" i="21"/>
  <c r="J891" i="21"/>
  <c r="U338" i="21" s="1"/>
  <c r="I891" i="21"/>
  <c r="T338" i="21" s="1"/>
  <c r="M890" i="21"/>
  <c r="L890" i="21"/>
  <c r="K890" i="21"/>
  <c r="J890" i="21"/>
  <c r="I890" i="21"/>
  <c r="M889" i="21"/>
  <c r="L889" i="21"/>
  <c r="K889" i="21"/>
  <c r="J889" i="21"/>
  <c r="I889" i="21"/>
  <c r="M888" i="21"/>
  <c r="L888" i="21"/>
  <c r="K888" i="21"/>
  <c r="J888" i="21"/>
  <c r="I888" i="21"/>
  <c r="M887" i="21"/>
  <c r="L887" i="21"/>
  <c r="K887" i="21"/>
  <c r="J887" i="21"/>
  <c r="I887" i="21"/>
  <c r="M886" i="21"/>
  <c r="L886" i="21"/>
  <c r="K886" i="21"/>
  <c r="J886" i="21"/>
  <c r="I886" i="21"/>
  <c r="M885" i="21"/>
  <c r="L885" i="21"/>
  <c r="K885" i="21"/>
  <c r="J885" i="21"/>
  <c r="I885" i="21"/>
  <c r="M884" i="21"/>
  <c r="L884" i="21"/>
  <c r="K884" i="21"/>
  <c r="J884" i="21"/>
  <c r="I884" i="21"/>
  <c r="M883" i="21"/>
  <c r="L883" i="21"/>
  <c r="K883" i="21"/>
  <c r="J883" i="21"/>
  <c r="I883" i="21"/>
  <c r="M882" i="21"/>
  <c r="L882" i="21"/>
  <c r="K882" i="21"/>
  <c r="J882" i="21"/>
  <c r="I882" i="21"/>
  <c r="M881" i="21"/>
  <c r="L881" i="21"/>
  <c r="K881" i="21"/>
  <c r="J881" i="21"/>
  <c r="I881" i="21"/>
  <c r="M880" i="21"/>
  <c r="L880" i="21"/>
  <c r="K880" i="21"/>
  <c r="J880" i="21"/>
  <c r="I880" i="21"/>
  <c r="M879" i="21"/>
  <c r="L879" i="21"/>
  <c r="K879" i="21"/>
  <c r="J879" i="21"/>
  <c r="I879" i="21"/>
  <c r="M878" i="21"/>
  <c r="L878" i="21"/>
  <c r="K878" i="21"/>
  <c r="J878" i="21"/>
  <c r="I878" i="21"/>
  <c r="M877" i="21"/>
  <c r="L877" i="21"/>
  <c r="K877" i="21"/>
  <c r="J877" i="21"/>
  <c r="I877" i="21"/>
  <c r="M876" i="21"/>
  <c r="L876" i="21"/>
  <c r="K876" i="21"/>
  <c r="J876" i="21"/>
  <c r="I876" i="21"/>
  <c r="M875" i="21"/>
  <c r="L875" i="21"/>
  <c r="K875" i="21"/>
  <c r="J875" i="21"/>
  <c r="I875" i="21"/>
  <c r="M874" i="21"/>
  <c r="L874" i="21"/>
  <c r="K874" i="21"/>
  <c r="J874" i="21"/>
  <c r="I874" i="21"/>
  <c r="M873" i="21"/>
  <c r="L873" i="21"/>
  <c r="K873" i="21"/>
  <c r="J873" i="21"/>
  <c r="I873" i="21"/>
  <c r="M872" i="21"/>
  <c r="L872" i="21"/>
  <c r="K872" i="21"/>
  <c r="J872" i="21"/>
  <c r="I872" i="21"/>
  <c r="M871" i="21"/>
  <c r="L871" i="21"/>
  <c r="K871" i="21"/>
  <c r="J871" i="21"/>
  <c r="I871" i="21"/>
  <c r="M870" i="21"/>
  <c r="L870" i="21"/>
  <c r="K870" i="21"/>
  <c r="V337" i="21" s="1"/>
  <c r="J870" i="21"/>
  <c r="U337" i="21" s="1"/>
  <c r="I870" i="21"/>
  <c r="M869" i="21"/>
  <c r="L869" i="21"/>
  <c r="K869" i="21"/>
  <c r="J869" i="21"/>
  <c r="I869" i="21"/>
  <c r="M868" i="21"/>
  <c r="L868" i="21"/>
  <c r="K868" i="21"/>
  <c r="J868" i="21"/>
  <c r="I868" i="21"/>
  <c r="M867" i="21"/>
  <c r="L867" i="21"/>
  <c r="K867" i="21"/>
  <c r="J867" i="21"/>
  <c r="I867" i="21"/>
  <c r="M866" i="21"/>
  <c r="L866" i="21"/>
  <c r="K866" i="21"/>
  <c r="J866" i="21"/>
  <c r="I866" i="21"/>
  <c r="M865" i="21"/>
  <c r="L865" i="21"/>
  <c r="K865" i="21"/>
  <c r="J865" i="21"/>
  <c r="I865" i="21"/>
  <c r="M864" i="21"/>
  <c r="L864" i="21"/>
  <c r="K864" i="21"/>
  <c r="J864" i="21"/>
  <c r="I864" i="21"/>
  <c r="M863" i="21"/>
  <c r="L863" i="21"/>
  <c r="K863" i="21"/>
  <c r="J863" i="21"/>
  <c r="I863" i="21"/>
  <c r="M862" i="21"/>
  <c r="L862" i="21"/>
  <c r="K862" i="21"/>
  <c r="J862" i="21"/>
  <c r="I862" i="21"/>
  <c r="M861" i="21"/>
  <c r="L861" i="21"/>
  <c r="K861" i="21"/>
  <c r="J861" i="21"/>
  <c r="I861" i="21"/>
  <c r="M860" i="21"/>
  <c r="L860" i="21"/>
  <c r="K860" i="21"/>
  <c r="J860" i="21"/>
  <c r="I860" i="21"/>
  <c r="M859" i="21"/>
  <c r="L859" i="21"/>
  <c r="K859" i="21"/>
  <c r="J859" i="21"/>
  <c r="I859" i="21"/>
  <c r="M858" i="21"/>
  <c r="L858" i="21"/>
  <c r="K858" i="21"/>
  <c r="J858" i="21"/>
  <c r="I858" i="21"/>
  <c r="M857" i="21"/>
  <c r="L857" i="21"/>
  <c r="K857" i="21"/>
  <c r="J857" i="21"/>
  <c r="I857" i="21"/>
  <c r="M856" i="21"/>
  <c r="L856" i="21"/>
  <c r="K856" i="21"/>
  <c r="J856" i="21"/>
  <c r="I856" i="21"/>
  <c r="M855" i="21"/>
  <c r="L855" i="21"/>
  <c r="K855" i="21"/>
  <c r="J855" i="21"/>
  <c r="I855" i="21"/>
  <c r="M854" i="21"/>
  <c r="L854" i="21"/>
  <c r="K854" i="21"/>
  <c r="J854" i="21"/>
  <c r="I854" i="21"/>
  <c r="M853" i="21"/>
  <c r="L853" i="21"/>
  <c r="K853" i="21"/>
  <c r="J853" i="21"/>
  <c r="I853" i="21"/>
  <c r="M852" i="21"/>
  <c r="L852" i="21"/>
  <c r="K852" i="21"/>
  <c r="J852" i="21"/>
  <c r="I852" i="21"/>
  <c r="M851" i="21"/>
  <c r="L851" i="21"/>
  <c r="K851" i="21"/>
  <c r="J851" i="21"/>
  <c r="I851" i="21"/>
  <c r="M850" i="21"/>
  <c r="L850" i="21"/>
  <c r="K850" i="21"/>
  <c r="V336" i="21" s="1"/>
  <c r="J850" i="21"/>
  <c r="U336" i="21" s="1"/>
  <c r="I850" i="21"/>
  <c r="M849" i="21"/>
  <c r="L849" i="21"/>
  <c r="K849" i="21"/>
  <c r="J849" i="21"/>
  <c r="I849" i="21"/>
  <c r="M848" i="21"/>
  <c r="L848" i="21"/>
  <c r="K848" i="21"/>
  <c r="J848" i="21"/>
  <c r="I848" i="21"/>
  <c r="M847" i="21"/>
  <c r="L847" i="21"/>
  <c r="K847" i="21"/>
  <c r="J847" i="21"/>
  <c r="I847" i="21"/>
  <c r="M846" i="21"/>
  <c r="L846" i="21"/>
  <c r="K846" i="21"/>
  <c r="J846" i="21"/>
  <c r="I846" i="21"/>
  <c r="M845" i="21"/>
  <c r="L845" i="21"/>
  <c r="K845" i="21"/>
  <c r="J845" i="21"/>
  <c r="I845" i="21"/>
  <c r="M844" i="21"/>
  <c r="L844" i="21"/>
  <c r="K844" i="21"/>
  <c r="J844" i="21"/>
  <c r="I844" i="21"/>
  <c r="M843" i="21"/>
  <c r="L843" i="21"/>
  <c r="K843" i="21"/>
  <c r="J843" i="21"/>
  <c r="I843" i="21"/>
  <c r="M842" i="21"/>
  <c r="L842" i="21"/>
  <c r="K842" i="21"/>
  <c r="J842" i="21"/>
  <c r="I842" i="21"/>
  <c r="M841" i="21"/>
  <c r="L841" i="21"/>
  <c r="K841" i="21"/>
  <c r="J841" i="21"/>
  <c r="I841" i="21"/>
  <c r="M840" i="21"/>
  <c r="L840" i="21"/>
  <c r="K840" i="21"/>
  <c r="J840" i="21"/>
  <c r="I840" i="21"/>
  <c r="M839" i="21"/>
  <c r="L839" i="21"/>
  <c r="K839" i="21"/>
  <c r="J839" i="21"/>
  <c r="I839" i="21"/>
  <c r="M838" i="21"/>
  <c r="L838" i="21"/>
  <c r="K838" i="21"/>
  <c r="J838" i="21"/>
  <c r="I838" i="21"/>
  <c r="M837" i="21"/>
  <c r="L837" i="21"/>
  <c r="K837" i="21"/>
  <c r="J837" i="21"/>
  <c r="I837" i="21"/>
  <c r="M836" i="21"/>
  <c r="L836" i="21"/>
  <c r="K836" i="21"/>
  <c r="J836" i="21"/>
  <c r="I836" i="21"/>
  <c r="M835" i="21"/>
  <c r="L835" i="21"/>
  <c r="K835" i="21"/>
  <c r="J835" i="21"/>
  <c r="I835" i="21"/>
  <c r="M834" i="21"/>
  <c r="L834" i="21"/>
  <c r="K834" i="21"/>
  <c r="J834" i="21"/>
  <c r="I834" i="21"/>
  <c r="M833" i="21"/>
  <c r="L833" i="21"/>
  <c r="K833" i="21"/>
  <c r="J833" i="21"/>
  <c r="I833" i="21"/>
  <c r="M832" i="21"/>
  <c r="L832" i="21"/>
  <c r="K832" i="21"/>
  <c r="J832" i="21"/>
  <c r="I832" i="21"/>
  <c r="M831" i="21"/>
  <c r="L831" i="21"/>
  <c r="K831" i="21"/>
  <c r="J831" i="21"/>
  <c r="I831" i="21"/>
  <c r="M830" i="21"/>
  <c r="L830" i="21"/>
  <c r="K830" i="21"/>
  <c r="J830" i="21"/>
  <c r="I830" i="21"/>
  <c r="M829" i="21"/>
  <c r="L829" i="21"/>
  <c r="K829" i="21"/>
  <c r="J829" i="21"/>
  <c r="I829" i="21"/>
  <c r="M828" i="21"/>
  <c r="L828" i="21"/>
  <c r="K828" i="21"/>
  <c r="J828" i="21"/>
  <c r="I828" i="21"/>
  <c r="M827" i="21"/>
  <c r="L827" i="21"/>
  <c r="K827" i="21"/>
  <c r="V335" i="21" s="1"/>
  <c r="J827" i="21"/>
  <c r="U335" i="21" s="1"/>
  <c r="I827" i="21"/>
  <c r="T335" i="21" s="1"/>
  <c r="M826" i="21"/>
  <c r="L826" i="21"/>
  <c r="K826" i="21"/>
  <c r="J826" i="21"/>
  <c r="I826" i="21"/>
  <c r="M825" i="21"/>
  <c r="L825" i="21"/>
  <c r="K825" i="21"/>
  <c r="J825" i="21"/>
  <c r="I825" i="21"/>
  <c r="M824" i="21"/>
  <c r="L824" i="21"/>
  <c r="K824" i="21"/>
  <c r="J824" i="21"/>
  <c r="I824" i="21"/>
  <c r="M823" i="21"/>
  <c r="L823" i="21"/>
  <c r="K823" i="21"/>
  <c r="J823" i="21"/>
  <c r="I823" i="21"/>
  <c r="M822" i="21"/>
  <c r="L822" i="21"/>
  <c r="K822" i="21"/>
  <c r="J822" i="21"/>
  <c r="I822" i="21"/>
  <c r="M821" i="21"/>
  <c r="L821" i="21"/>
  <c r="K821" i="21"/>
  <c r="J821" i="21"/>
  <c r="I821" i="21"/>
  <c r="M820" i="21"/>
  <c r="L820" i="21"/>
  <c r="K820" i="21"/>
  <c r="J820" i="21"/>
  <c r="I820" i="21"/>
  <c r="M819" i="21"/>
  <c r="L819" i="21"/>
  <c r="K819" i="21"/>
  <c r="J819" i="21"/>
  <c r="I819" i="21"/>
  <c r="M818" i="21"/>
  <c r="L818" i="21"/>
  <c r="K818" i="21"/>
  <c r="J818" i="21"/>
  <c r="I818" i="21"/>
  <c r="M817" i="21"/>
  <c r="L817" i="21"/>
  <c r="K817" i="21"/>
  <c r="J817" i="21"/>
  <c r="I817" i="21"/>
  <c r="M816" i="21"/>
  <c r="L816" i="21"/>
  <c r="K816" i="21"/>
  <c r="J816" i="21"/>
  <c r="I816" i="21"/>
  <c r="M815" i="21"/>
  <c r="L815" i="21"/>
  <c r="K815" i="21"/>
  <c r="J815" i="21"/>
  <c r="I815" i="21"/>
  <c r="M814" i="21"/>
  <c r="L814" i="21"/>
  <c r="K814" i="21"/>
  <c r="J814" i="21"/>
  <c r="I814" i="21"/>
  <c r="M813" i="21"/>
  <c r="L813" i="21"/>
  <c r="K813" i="21"/>
  <c r="J813" i="21"/>
  <c r="I813" i="21"/>
  <c r="M812" i="21"/>
  <c r="L812" i="21"/>
  <c r="K812" i="21"/>
  <c r="J812" i="21"/>
  <c r="I812" i="21"/>
  <c r="M811" i="21"/>
  <c r="L811" i="21"/>
  <c r="K811" i="21"/>
  <c r="J811" i="21"/>
  <c r="I811" i="21"/>
  <c r="M810" i="21"/>
  <c r="L810" i="21"/>
  <c r="K810" i="21"/>
  <c r="J810" i="21"/>
  <c r="I810" i="21"/>
  <c r="M809" i="21"/>
  <c r="L809" i="21"/>
  <c r="K809" i="21"/>
  <c r="V334" i="21" s="1"/>
  <c r="J809" i="21"/>
  <c r="I809" i="21"/>
  <c r="T334" i="21" s="1"/>
  <c r="M808" i="21"/>
  <c r="L808" i="21"/>
  <c r="K808" i="21"/>
  <c r="J808" i="21"/>
  <c r="I808" i="21"/>
  <c r="M807" i="21"/>
  <c r="L807" i="21"/>
  <c r="K807" i="21"/>
  <c r="J807" i="21"/>
  <c r="I807" i="21"/>
  <c r="M806" i="21"/>
  <c r="L806" i="21"/>
  <c r="K806" i="21"/>
  <c r="J806" i="21"/>
  <c r="I806" i="21"/>
  <c r="M805" i="21"/>
  <c r="L805" i="21"/>
  <c r="K805" i="21"/>
  <c r="J805" i="21"/>
  <c r="I805" i="21"/>
  <c r="M804" i="21"/>
  <c r="L804" i="21"/>
  <c r="K804" i="21"/>
  <c r="J804" i="21"/>
  <c r="I804" i="21"/>
  <c r="M803" i="21"/>
  <c r="L803" i="21"/>
  <c r="K803" i="21"/>
  <c r="J803" i="21"/>
  <c r="I803" i="21"/>
  <c r="M802" i="21"/>
  <c r="L802" i="21"/>
  <c r="K802" i="21"/>
  <c r="J802" i="21"/>
  <c r="I802" i="21"/>
  <c r="M801" i="21"/>
  <c r="L801" i="21"/>
  <c r="K801" i="21"/>
  <c r="J801" i="21"/>
  <c r="I801" i="21"/>
  <c r="M800" i="21"/>
  <c r="L800" i="21"/>
  <c r="K800" i="21"/>
  <c r="J800" i="21"/>
  <c r="I800" i="21"/>
  <c r="M799" i="21"/>
  <c r="L799" i="21"/>
  <c r="K799" i="21"/>
  <c r="J799" i="21"/>
  <c r="I799" i="21"/>
  <c r="M798" i="21"/>
  <c r="L798" i="21"/>
  <c r="K798" i="21"/>
  <c r="J798" i="21"/>
  <c r="I798" i="21"/>
  <c r="M797" i="21"/>
  <c r="L797" i="21"/>
  <c r="K797" i="21"/>
  <c r="J797" i="21"/>
  <c r="I797" i="21"/>
  <c r="M796" i="21"/>
  <c r="L796" i="21"/>
  <c r="K796" i="21"/>
  <c r="J796" i="21"/>
  <c r="I796" i="21"/>
  <c r="M795" i="21"/>
  <c r="L795" i="21"/>
  <c r="K795" i="21"/>
  <c r="J795" i="21"/>
  <c r="I795" i="21"/>
  <c r="M794" i="21"/>
  <c r="L794" i="21"/>
  <c r="K794" i="21"/>
  <c r="J794" i="21"/>
  <c r="I794" i="21"/>
  <c r="M793" i="21"/>
  <c r="L793" i="21"/>
  <c r="K793" i="21"/>
  <c r="J793" i="21"/>
  <c r="I793" i="21"/>
  <c r="M792" i="21"/>
  <c r="L792" i="21"/>
  <c r="K792" i="21"/>
  <c r="J792" i="21"/>
  <c r="I792" i="21"/>
  <c r="M791" i="21"/>
  <c r="L791" i="21"/>
  <c r="K791" i="21"/>
  <c r="J791" i="21"/>
  <c r="I791" i="21"/>
  <c r="M790" i="21"/>
  <c r="L790" i="21"/>
  <c r="K790" i="21"/>
  <c r="V333" i="21" s="1"/>
  <c r="J790" i="21"/>
  <c r="U333" i="21" s="1"/>
  <c r="I790" i="21"/>
  <c r="M789" i="21"/>
  <c r="L789" i="21"/>
  <c r="K789" i="21"/>
  <c r="J789" i="21"/>
  <c r="I789" i="21"/>
  <c r="M788" i="21"/>
  <c r="L788" i="21"/>
  <c r="K788" i="21"/>
  <c r="J788" i="21"/>
  <c r="I788" i="21"/>
  <c r="M787" i="21"/>
  <c r="L787" i="21"/>
  <c r="K787" i="21"/>
  <c r="J787" i="21"/>
  <c r="I787" i="21"/>
  <c r="M786" i="21"/>
  <c r="L786" i="21"/>
  <c r="K786" i="21"/>
  <c r="J786" i="21"/>
  <c r="I786" i="21"/>
  <c r="M785" i="21"/>
  <c r="L785" i="21"/>
  <c r="K785" i="21"/>
  <c r="J785" i="21"/>
  <c r="I785" i="21"/>
  <c r="M784" i="21"/>
  <c r="L784" i="21"/>
  <c r="K784" i="21"/>
  <c r="J784" i="21"/>
  <c r="I784" i="21"/>
  <c r="M783" i="21"/>
  <c r="L783" i="21"/>
  <c r="K783" i="21"/>
  <c r="J783" i="21"/>
  <c r="I783" i="21"/>
  <c r="M782" i="21"/>
  <c r="L782" i="21"/>
  <c r="K782" i="21"/>
  <c r="J782" i="21"/>
  <c r="I782" i="21"/>
  <c r="M781" i="21"/>
  <c r="L781" i="21"/>
  <c r="K781" i="21"/>
  <c r="J781" i="21"/>
  <c r="I781" i="21"/>
  <c r="M780" i="21"/>
  <c r="L780" i="21"/>
  <c r="K780" i="21"/>
  <c r="J780" i="21"/>
  <c r="I780" i="21"/>
  <c r="M779" i="21"/>
  <c r="L779" i="21"/>
  <c r="K779" i="21"/>
  <c r="J779" i="21"/>
  <c r="I779" i="21"/>
  <c r="M778" i="21"/>
  <c r="L778" i="21"/>
  <c r="K778" i="21"/>
  <c r="J778" i="21"/>
  <c r="I778" i="21"/>
  <c r="M777" i="21"/>
  <c r="L777" i="21"/>
  <c r="K777" i="21"/>
  <c r="J777" i="21"/>
  <c r="I777" i="21"/>
  <c r="M776" i="21"/>
  <c r="L776" i="21"/>
  <c r="K776" i="21"/>
  <c r="J776" i="21"/>
  <c r="I776" i="21"/>
  <c r="M775" i="21"/>
  <c r="L775" i="21"/>
  <c r="K775" i="21"/>
  <c r="J775" i="21"/>
  <c r="I775" i="21"/>
  <c r="M774" i="21"/>
  <c r="L774" i="21"/>
  <c r="K774" i="21"/>
  <c r="J774" i="21"/>
  <c r="I774" i="21"/>
  <c r="M773" i="21"/>
  <c r="L773" i="21"/>
  <c r="K773" i="21"/>
  <c r="J773" i="21"/>
  <c r="I773" i="21"/>
  <c r="M772" i="21"/>
  <c r="L772" i="21"/>
  <c r="K772" i="21"/>
  <c r="J772" i="21"/>
  <c r="I772" i="21"/>
  <c r="M771" i="21"/>
  <c r="L771" i="21"/>
  <c r="K771" i="21"/>
  <c r="J771" i="21"/>
  <c r="I771" i="21"/>
  <c r="M770" i="21"/>
  <c r="L770" i="21"/>
  <c r="K770" i="21"/>
  <c r="V332" i="21" s="1"/>
  <c r="J770" i="21"/>
  <c r="U332" i="21" s="1"/>
  <c r="I770" i="21"/>
  <c r="M769" i="21"/>
  <c r="L769" i="21"/>
  <c r="K769" i="21"/>
  <c r="J769" i="21"/>
  <c r="I769" i="21"/>
  <c r="M768" i="21"/>
  <c r="L768" i="21"/>
  <c r="K768" i="21"/>
  <c r="J768" i="21"/>
  <c r="I768" i="21"/>
  <c r="M767" i="21"/>
  <c r="L767" i="21"/>
  <c r="K767" i="21"/>
  <c r="J767" i="21"/>
  <c r="I767" i="21"/>
  <c r="M766" i="21"/>
  <c r="L766" i="21"/>
  <c r="K766" i="21"/>
  <c r="J766" i="21"/>
  <c r="I766" i="21"/>
  <c r="M765" i="21"/>
  <c r="L765" i="21"/>
  <c r="K765" i="21"/>
  <c r="J765" i="21"/>
  <c r="I765" i="21"/>
  <c r="M764" i="21"/>
  <c r="L764" i="21"/>
  <c r="K764" i="21"/>
  <c r="J764" i="21"/>
  <c r="I764" i="21"/>
  <c r="M763" i="21"/>
  <c r="L763" i="21"/>
  <c r="K763" i="21"/>
  <c r="J763" i="21"/>
  <c r="I763" i="21"/>
  <c r="M762" i="21"/>
  <c r="L762" i="21"/>
  <c r="K762" i="21"/>
  <c r="J762" i="21"/>
  <c r="I762" i="21"/>
  <c r="M761" i="21"/>
  <c r="L761" i="21"/>
  <c r="K761" i="21"/>
  <c r="J761" i="21"/>
  <c r="I761" i="21"/>
  <c r="M760" i="21"/>
  <c r="L760" i="21"/>
  <c r="K760" i="21"/>
  <c r="J760" i="21"/>
  <c r="I760" i="21"/>
  <c r="M759" i="21"/>
  <c r="L759" i="21"/>
  <c r="K759" i="21"/>
  <c r="J759" i="21"/>
  <c r="I759" i="21"/>
  <c r="M758" i="21"/>
  <c r="L758" i="21"/>
  <c r="K758" i="21"/>
  <c r="J758" i="21"/>
  <c r="I758" i="21"/>
  <c r="M757" i="21"/>
  <c r="L757" i="21"/>
  <c r="K757" i="21"/>
  <c r="J757" i="21"/>
  <c r="I757" i="21"/>
  <c r="M756" i="21"/>
  <c r="L756" i="21"/>
  <c r="K756" i="21"/>
  <c r="J756" i="21"/>
  <c r="I756" i="21"/>
  <c r="M755" i="21"/>
  <c r="L755" i="21"/>
  <c r="K755" i="21"/>
  <c r="J755" i="21"/>
  <c r="I755" i="21"/>
  <c r="M754" i="21"/>
  <c r="L754" i="21"/>
  <c r="K754" i="21"/>
  <c r="J754" i="21"/>
  <c r="I754" i="21"/>
  <c r="M753" i="21"/>
  <c r="L753" i="21"/>
  <c r="K753" i="21"/>
  <c r="J753" i="21"/>
  <c r="I753" i="21"/>
  <c r="M752" i="21"/>
  <c r="L752" i="21"/>
  <c r="K752" i="21"/>
  <c r="J752" i="21"/>
  <c r="I752" i="21"/>
  <c r="M751" i="21"/>
  <c r="L751" i="21"/>
  <c r="K751" i="21"/>
  <c r="V331" i="21" s="1"/>
  <c r="J751" i="21"/>
  <c r="U331" i="21" s="1"/>
  <c r="I751" i="21"/>
  <c r="T331" i="21" s="1"/>
  <c r="M750" i="21"/>
  <c r="L750" i="21"/>
  <c r="K750" i="21"/>
  <c r="J750" i="21"/>
  <c r="I750" i="21"/>
  <c r="M749" i="21"/>
  <c r="L749" i="21"/>
  <c r="K749" i="21"/>
  <c r="J749" i="21"/>
  <c r="I749" i="21"/>
  <c r="M748" i="21"/>
  <c r="L748" i="21"/>
  <c r="K748" i="21"/>
  <c r="J748" i="21"/>
  <c r="I748" i="21"/>
  <c r="M747" i="21"/>
  <c r="L747" i="21"/>
  <c r="K747" i="21"/>
  <c r="J747" i="21"/>
  <c r="I747" i="21"/>
  <c r="M746" i="21"/>
  <c r="L746" i="21"/>
  <c r="K746" i="21"/>
  <c r="J746" i="21"/>
  <c r="I746" i="21"/>
  <c r="M745" i="21"/>
  <c r="L745" i="21"/>
  <c r="K745" i="21"/>
  <c r="J745" i="21"/>
  <c r="I745" i="21"/>
  <c r="M744" i="21"/>
  <c r="L744" i="21"/>
  <c r="K744" i="21"/>
  <c r="J744" i="21"/>
  <c r="I744" i="21"/>
  <c r="M743" i="21"/>
  <c r="L743" i="21"/>
  <c r="K743" i="21"/>
  <c r="J743" i="21"/>
  <c r="I743" i="21"/>
  <c r="M742" i="21"/>
  <c r="L742" i="21"/>
  <c r="K742" i="21"/>
  <c r="J742" i="21"/>
  <c r="I742" i="21"/>
  <c r="M741" i="21"/>
  <c r="L741" i="21"/>
  <c r="K741" i="21"/>
  <c r="J741" i="21"/>
  <c r="I741" i="21"/>
  <c r="M740" i="21"/>
  <c r="L740" i="21"/>
  <c r="K740" i="21"/>
  <c r="J740" i="21"/>
  <c r="I740" i="21"/>
  <c r="M739" i="21"/>
  <c r="L739" i="21"/>
  <c r="K739" i="21"/>
  <c r="J739" i="21"/>
  <c r="I739" i="21"/>
  <c r="M738" i="21"/>
  <c r="L738" i="21"/>
  <c r="K738" i="21"/>
  <c r="J738" i="21"/>
  <c r="I738" i="21"/>
  <c r="M737" i="21"/>
  <c r="L737" i="21"/>
  <c r="K737" i="21"/>
  <c r="J737" i="21"/>
  <c r="I737" i="21"/>
  <c r="M736" i="21"/>
  <c r="L736" i="21"/>
  <c r="K736" i="21"/>
  <c r="J736" i="21"/>
  <c r="I736" i="21"/>
  <c r="M735" i="21"/>
  <c r="L735" i="21"/>
  <c r="K735" i="21"/>
  <c r="J735" i="21"/>
  <c r="I735" i="21"/>
  <c r="M734" i="21"/>
  <c r="L734" i="21"/>
  <c r="K734" i="21"/>
  <c r="J734" i="21"/>
  <c r="I734" i="21"/>
  <c r="M733" i="21"/>
  <c r="L733" i="21"/>
  <c r="K733" i="21"/>
  <c r="J733" i="21"/>
  <c r="I733" i="21"/>
  <c r="M732" i="21"/>
  <c r="L732" i="21"/>
  <c r="K732" i="21"/>
  <c r="J732" i="21"/>
  <c r="I732" i="21"/>
  <c r="M731" i="21"/>
  <c r="L731" i="21"/>
  <c r="K731" i="21"/>
  <c r="J731" i="21"/>
  <c r="I731" i="21"/>
  <c r="M730" i="21"/>
  <c r="L730" i="21"/>
  <c r="K730" i="21"/>
  <c r="V330" i="21" s="1"/>
  <c r="J730" i="21"/>
  <c r="U330" i="21" s="1"/>
  <c r="I730" i="21"/>
  <c r="M729" i="21"/>
  <c r="L729" i="21"/>
  <c r="K729" i="21"/>
  <c r="J729" i="21"/>
  <c r="I729" i="21"/>
  <c r="M728" i="21"/>
  <c r="L728" i="21"/>
  <c r="K728" i="21"/>
  <c r="J728" i="21"/>
  <c r="I728" i="21"/>
  <c r="M727" i="21"/>
  <c r="L727" i="21"/>
  <c r="K727" i="21"/>
  <c r="J727" i="21"/>
  <c r="I727" i="21"/>
  <c r="M726" i="21"/>
  <c r="L726" i="21"/>
  <c r="K726" i="21"/>
  <c r="J726" i="21"/>
  <c r="I726" i="21"/>
  <c r="M725" i="21"/>
  <c r="L725" i="21"/>
  <c r="K725" i="21"/>
  <c r="J725" i="21"/>
  <c r="I725" i="21"/>
  <c r="M724" i="21"/>
  <c r="L724" i="21"/>
  <c r="K724" i="21"/>
  <c r="J724" i="21"/>
  <c r="I724" i="21"/>
  <c r="M723" i="21"/>
  <c r="L723" i="21"/>
  <c r="K723" i="21"/>
  <c r="J723" i="21"/>
  <c r="I723" i="21"/>
  <c r="M722" i="21"/>
  <c r="L722" i="21"/>
  <c r="K722" i="21"/>
  <c r="J722" i="21"/>
  <c r="I722" i="21"/>
  <c r="M721" i="21"/>
  <c r="L721" i="21"/>
  <c r="K721" i="21"/>
  <c r="J721" i="21"/>
  <c r="I721" i="21"/>
  <c r="M720" i="21"/>
  <c r="L720" i="21"/>
  <c r="K720" i="21"/>
  <c r="J720" i="21"/>
  <c r="I720" i="21"/>
  <c r="M719" i="21"/>
  <c r="L719" i="21"/>
  <c r="K719" i="21"/>
  <c r="J719" i="21"/>
  <c r="I719" i="21"/>
  <c r="M718" i="21"/>
  <c r="L718" i="21"/>
  <c r="K718" i="21"/>
  <c r="J718" i="21"/>
  <c r="I718" i="21"/>
  <c r="M717" i="21"/>
  <c r="L717" i="21"/>
  <c r="K717" i="21"/>
  <c r="J717" i="21"/>
  <c r="I717" i="21"/>
  <c r="M716" i="21"/>
  <c r="L716" i="21"/>
  <c r="K716" i="21"/>
  <c r="J716" i="21"/>
  <c r="I716" i="21"/>
  <c r="M715" i="21"/>
  <c r="L715" i="21"/>
  <c r="K715" i="21"/>
  <c r="J715" i="21"/>
  <c r="I715" i="21"/>
  <c r="M714" i="21"/>
  <c r="L714" i="21"/>
  <c r="K714" i="21"/>
  <c r="J714" i="21"/>
  <c r="I714" i="21"/>
  <c r="M713" i="21"/>
  <c r="L713" i="21"/>
  <c r="K713" i="21"/>
  <c r="J713" i="21"/>
  <c r="I713" i="21"/>
  <c r="M712" i="21"/>
  <c r="L712" i="21"/>
  <c r="K712" i="21"/>
  <c r="J712" i="21"/>
  <c r="I712" i="21"/>
  <c r="M711" i="21"/>
  <c r="L711" i="21"/>
  <c r="K711" i="21"/>
  <c r="J711" i="21"/>
  <c r="I711" i="21"/>
  <c r="M710" i="21"/>
  <c r="L710" i="21"/>
  <c r="K710" i="21"/>
  <c r="J710" i="21"/>
  <c r="I710" i="21"/>
  <c r="M709" i="21"/>
  <c r="L709" i="21"/>
  <c r="K709" i="21"/>
  <c r="V329" i="21" s="1"/>
  <c r="J709" i="21"/>
  <c r="I709" i="21"/>
  <c r="T329" i="21" s="1"/>
  <c r="M708" i="21"/>
  <c r="L708" i="21"/>
  <c r="K708" i="21"/>
  <c r="J708" i="21"/>
  <c r="I708" i="21"/>
  <c r="M707" i="21"/>
  <c r="L707" i="21"/>
  <c r="K707" i="21"/>
  <c r="J707" i="21"/>
  <c r="I707" i="21"/>
  <c r="M706" i="21"/>
  <c r="L706" i="21"/>
  <c r="K706" i="21"/>
  <c r="J706" i="21"/>
  <c r="I706" i="21"/>
  <c r="M705" i="21"/>
  <c r="L705" i="21"/>
  <c r="K705" i="21"/>
  <c r="J705" i="21"/>
  <c r="I705" i="21"/>
  <c r="M704" i="21"/>
  <c r="L704" i="21"/>
  <c r="K704" i="21"/>
  <c r="J704" i="21"/>
  <c r="I704" i="21"/>
  <c r="M703" i="21"/>
  <c r="L703" i="21"/>
  <c r="K703" i="21"/>
  <c r="J703" i="21"/>
  <c r="I703" i="21"/>
  <c r="M702" i="21"/>
  <c r="L702" i="21"/>
  <c r="K702" i="21"/>
  <c r="J702" i="21"/>
  <c r="I702" i="21"/>
  <c r="M701" i="21"/>
  <c r="L701" i="21"/>
  <c r="K701" i="21"/>
  <c r="J701" i="21"/>
  <c r="I701" i="21"/>
  <c r="M700" i="21"/>
  <c r="L700" i="21"/>
  <c r="K700" i="21"/>
  <c r="J700" i="21"/>
  <c r="I700" i="21"/>
  <c r="M699" i="21"/>
  <c r="L699" i="21"/>
  <c r="K699" i="21"/>
  <c r="J699" i="21"/>
  <c r="I699" i="21"/>
  <c r="M698" i="21"/>
  <c r="L698" i="21"/>
  <c r="K698" i="21"/>
  <c r="J698" i="21"/>
  <c r="I698" i="21"/>
  <c r="M697" i="21"/>
  <c r="L697" i="21"/>
  <c r="K697" i="21"/>
  <c r="J697" i="21"/>
  <c r="I697" i="21"/>
  <c r="M696" i="21"/>
  <c r="L696" i="21"/>
  <c r="K696" i="21"/>
  <c r="J696" i="21"/>
  <c r="I696" i="21"/>
  <c r="M695" i="21"/>
  <c r="L695" i="21"/>
  <c r="K695" i="21"/>
  <c r="J695" i="21"/>
  <c r="I695" i="21"/>
  <c r="M694" i="21"/>
  <c r="L694" i="21"/>
  <c r="K694" i="21"/>
  <c r="J694" i="21"/>
  <c r="I694" i="21"/>
  <c r="M693" i="21"/>
  <c r="L693" i="21"/>
  <c r="K693" i="21"/>
  <c r="J693" i="21"/>
  <c r="I693" i="21"/>
  <c r="M692" i="21"/>
  <c r="L692" i="21"/>
  <c r="K692" i="21"/>
  <c r="J692" i="21"/>
  <c r="I692" i="21"/>
  <c r="M691" i="21"/>
  <c r="L691" i="21"/>
  <c r="K691" i="21"/>
  <c r="J691" i="21"/>
  <c r="I691" i="21"/>
  <c r="M690" i="21"/>
  <c r="L690" i="21"/>
  <c r="K690" i="21"/>
  <c r="J690" i="21"/>
  <c r="I690" i="21"/>
  <c r="M689" i="21"/>
  <c r="L689" i="21"/>
  <c r="K689" i="21"/>
  <c r="J689" i="21"/>
  <c r="I689" i="21"/>
  <c r="M688" i="21"/>
  <c r="L688" i="21"/>
  <c r="K688" i="21"/>
  <c r="J688" i="21"/>
  <c r="U328" i="21" s="1"/>
  <c r="I688" i="21"/>
  <c r="T328" i="21" s="1"/>
  <c r="M687" i="21"/>
  <c r="L687" i="21"/>
  <c r="K687" i="21"/>
  <c r="J687" i="21"/>
  <c r="I687" i="21"/>
  <c r="M686" i="21"/>
  <c r="L686" i="21"/>
  <c r="K686" i="21"/>
  <c r="J686" i="21"/>
  <c r="I686" i="21"/>
  <c r="M685" i="21"/>
  <c r="L685" i="21"/>
  <c r="K685" i="21"/>
  <c r="J685" i="21"/>
  <c r="I685" i="21"/>
  <c r="M684" i="21"/>
  <c r="L684" i="21"/>
  <c r="K684" i="21"/>
  <c r="J684" i="21"/>
  <c r="I684" i="21"/>
  <c r="M683" i="21"/>
  <c r="L683" i="21"/>
  <c r="K683" i="21"/>
  <c r="J683" i="21"/>
  <c r="I683" i="21"/>
  <c r="M682" i="21"/>
  <c r="L682" i="21"/>
  <c r="K682" i="21"/>
  <c r="J682" i="21"/>
  <c r="I682" i="21"/>
  <c r="M681" i="21"/>
  <c r="L681" i="21"/>
  <c r="K681" i="21"/>
  <c r="J681" i="21"/>
  <c r="I681" i="21"/>
  <c r="M680" i="21"/>
  <c r="L680" i="21"/>
  <c r="K680" i="21"/>
  <c r="J680" i="21"/>
  <c r="I680" i="21"/>
  <c r="M679" i="21"/>
  <c r="L679" i="21"/>
  <c r="K679" i="21"/>
  <c r="J679" i="21"/>
  <c r="I679" i="21"/>
  <c r="M678" i="21"/>
  <c r="L678" i="21"/>
  <c r="K678" i="21"/>
  <c r="J678" i="21"/>
  <c r="I678" i="21"/>
  <c r="M677" i="21"/>
  <c r="L677" i="21"/>
  <c r="K677" i="21"/>
  <c r="J677" i="21"/>
  <c r="I677" i="21"/>
  <c r="M676" i="21"/>
  <c r="L676" i="21"/>
  <c r="K676" i="21"/>
  <c r="J676" i="21"/>
  <c r="I676" i="21"/>
  <c r="M675" i="21"/>
  <c r="L675" i="21"/>
  <c r="K675" i="21"/>
  <c r="J675" i="21"/>
  <c r="I675" i="21"/>
  <c r="M674" i="21"/>
  <c r="L674" i="21"/>
  <c r="K674" i="21"/>
  <c r="J674" i="21"/>
  <c r="I674" i="21"/>
  <c r="M673" i="21"/>
  <c r="L673" i="21"/>
  <c r="K673" i="21"/>
  <c r="J673" i="21"/>
  <c r="I673" i="21"/>
  <c r="M672" i="21"/>
  <c r="L672" i="21"/>
  <c r="K672" i="21"/>
  <c r="J672" i="21"/>
  <c r="I672" i="21"/>
  <c r="M671" i="21"/>
  <c r="L671" i="21"/>
  <c r="K671" i="21"/>
  <c r="J671" i="21"/>
  <c r="I671" i="21"/>
  <c r="M670" i="21"/>
  <c r="L670" i="21"/>
  <c r="K670" i="21"/>
  <c r="J670" i="21"/>
  <c r="I670" i="21"/>
  <c r="M669" i="21"/>
  <c r="L669" i="21"/>
  <c r="K669" i="21"/>
  <c r="J669" i="21"/>
  <c r="I669" i="21"/>
  <c r="M668" i="21"/>
  <c r="L668" i="21"/>
  <c r="K668" i="21"/>
  <c r="J668" i="21"/>
  <c r="I668" i="21"/>
  <c r="M667" i="21"/>
  <c r="L667" i="21"/>
  <c r="K667" i="21"/>
  <c r="J667" i="21"/>
  <c r="I667" i="21"/>
  <c r="M666" i="21"/>
  <c r="L666" i="21"/>
  <c r="K666" i="21"/>
  <c r="V327" i="21" s="1"/>
  <c r="J666" i="21"/>
  <c r="U327" i="21" s="1"/>
  <c r="I666" i="21"/>
  <c r="M665" i="21"/>
  <c r="L665" i="21"/>
  <c r="K665" i="21"/>
  <c r="J665" i="21"/>
  <c r="I665" i="21"/>
  <c r="M664" i="21"/>
  <c r="L664" i="21"/>
  <c r="K664" i="21"/>
  <c r="J664" i="21"/>
  <c r="I664" i="21"/>
  <c r="M663" i="21"/>
  <c r="L663" i="21"/>
  <c r="K663" i="21"/>
  <c r="J663" i="21"/>
  <c r="I663" i="21"/>
  <c r="M662" i="21"/>
  <c r="L662" i="21"/>
  <c r="K662" i="21"/>
  <c r="J662" i="21"/>
  <c r="I662" i="21"/>
  <c r="M661" i="21"/>
  <c r="L661" i="21"/>
  <c r="K661" i="21"/>
  <c r="J661" i="21"/>
  <c r="I661" i="21"/>
  <c r="M660" i="21"/>
  <c r="L660" i="21"/>
  <c r="K660" i="21"/>
  <c r="J660" i="21"/>
  <c r="I660" i="21"/>
  <c r="M659" i="21"/>
  <c r="L659" i="21"/>
  <c r="K659" i="21"/>
  <c r="J659" i="21"/>
  <c r="I659" i="21"/>
  <c r="M658" i="21"/>
  <c r="L658" i="21"/>
  <c r="K658" i="21"/>
  <c r="J658" i="21"/>
  <c r="I658" i="21"/>
  <c r="M657" i="21"/>
  <c r="L657" i="21"/>
  <c r="K657" i="21"/>
  <c r="J657" i="21"/>
  <c r="I657" i="21"/>
  <c r="M656" i="21"/>
  <c r="L656" i="21"/>
  <c r="K656" i="21"/>
  <c r="J656" i="21"/>
  <c r="I656" i="21"/>
  <c r="M655" i="21"/>
  <c r="L655" i="21"/>
  <c r="K655" i="21"/>
  <c r="J655" i="21"/>
  <c r="I655" i="21"/>
  <c r="M654" i="21"/>
  <c r="L654" i="21"/>
  <c r="K654" i="21"/>
  <c r="J654" i="21"/>
  <c r="I654" i="21"/>
  <c r="M653" i="21"/>
  <c r="L653" i="21"/>
  <c r="K653" i="21"/>
  <c r="J653" i="21"/>
  <c r="I653" i="21"/>
  <c r="M652" i="21"/>
  <c r="L652" i="21"/>
  <c r="K652" i="21"/>
  <c r="J652" i="21"/>
  <c r="I652" i="21"/>
  <c r="M651" i="21"/>
  <c r="L651" i="21"/>
  <c r="K651" i="21"/>
  <c r="J651" i="21"/>
  <c r="I651" i="21"/>
  <c r="M650" i="21"/>
  <c r="L650" i="21"/>
  <c r="K650" i="21"/>
  <c r="J650" i="21"/>
  <c r="I650" i="21"/>
  <c r="M649" i="21"/>
  <c r="L649" i="21"/>
  <c r="K649" i="21"/>
  <c r="J649" i="21"/>
  <c r="I649" i="21"/>
  <c r="M648" i="21"/>
  <c r="L648" i="21"/>
  <c r="K648" i="21"/>
  <c r="J648" i="21"/>
  <c r="I648" i="21"/>
  <c r="M647" i="21"/>
  <c r="L647" i="21"/>
  <c r="K647" i="21"/>
  <c r="J647" i="21"/>
  <c r="I647" i="21"/>
  <c r="M646" i="21"/>
  <c r="L646" i="21"/>
  <c r="K646" i="21"/>
  <c r="J646" i="21"/>
  <c r="I646" i="21"/>
  <c r="M645" i="21"/>
  <c r="L645" i="21"/>
  <c r="K645" i="21"/>
  <c r="V326" i="21" s="1"/>
  <c r="J645" i="21"/>
  <c r="I645" i="21"/>
  <c r="T326" i="21" s="1"/>
  <c r="M644" i="21"/>
  <c r="L644" i="21"/>
  <c r="K644" i="21"/>
  <c r="J644" i="21"/>
  <c r="I644" i="21"/>
  <c r="M643" i="21"/>
  <c r="L643" i="21"/>
  <c r="K643" i="21"/>
  <c r="J643" i="21"/>
  <c r="I643" i="21"/>
  <c r="M642" i="21"/>
  <c r="L642" i="21"/>
  <c r="K642" i="21"/>
  <c r="J642" i="21"/>
  <c r="I642" i="21"/>
  <c r="M641" i="21"/>
  <c r="L641" i="21"/>
  <c r="K641" i="21"/>
  <c r="J641" i="21"/>
  <c r="I641" i="21"/>
  <c r="M640" i="21"/>
  <c r="L640" i="21"/>
  <c r="K640" i="21"/>
  <c r="J640" i="21"/>
  <c r="I640" i="21"/>
  <c r="M639" i="21"/>
  <c r="L639" i="21"/>
  <c r="K639" i="21"/>
  <c r="J639" i="21"/>
  <c r="I639" i="21"/>
  <c r="M638" i="21"/>
  <c r="L638" i="21"/>
  <c r="K638" i="21"/>
  <c r="J638" i="21"/>
  <c r="I638" i="21"/>
  <c r="M637" i="21"/>
  <c r="L637" i="21"/>
  <c r="K637" i="21"/>
  <c r="J637" i="21"/>
  <c r="I637" i="21"/>
  <c r="M636" i="21"/>
  <c r="L636" i="21"/>
  <c r="K636" i="21"/>
  <c r="J636" i="21"/>
  <c r="I636" i="21"/>
  <c r="M635" i="21"/>
  <c r="L635" i="21"/>
  <c r="K635" i="21"/>
  <c r="J635" i="21"/>
  <c r="I635" i="21"/>
  <c r="M634" i="21"/>
  <c r="L634" i="21"/>
  <c r="K634" i="21"/>
  <c r="J634" i="21"/>
  <c r="I634" i="21"/>
  <c r="M633" i="21"/>
  <c r="L633" i="21"/>
  <c r="K633" i="21"/>
  <c r="J633" i="21"/>
  <c r="I633" i="21"/>
  <c r="M632" i="21"/>
  <c r="L632" i="21"/>
  <c r="K632" i="21"/>
  <c r="J632" i="21"/>
  <c r="I632" i="21"/>
  <c r="M631" i="21"/>
  <c r="L631" i="21"/>
  <c r="K631" i="21"/>
  <c r="J631" i="21"/>
  <c r="I631" i="21"/>
  <c r="M630" i="21"/>
  <c r="L630" i="21"/>
  <c r="K630" i="21"/>
  <c r="J630" i="21"/>
  <c r="I630" i="21"/>
  <c r="M629" i="21"/>
  <c r="L629" i="21"/>
  <c r="K629" i="21"/>
  <c r="J629" i="21"/>
  <c r="I629" i="21"/>
  <c r="M628" i="21"/>
  <c r="L628" i="21"/>
  <c r="K628" i="21"/>
  <c r="J628" i="21"/>
  <c r="I628" i="21"/>
  <c r="M627" i="21"/>
  <c r="L627" i="21"/>
  <c r="K627" i="21"/>
  <c r="J627" i="21"/>
  <c r="I627" i="21"/>
  <c r="M626" i="21"/>
  <c r="L626" i="21"/>
  <c r="K626" i="21"/>
  <c r="J626" i="21"/>
  <c r="I626" i="21"/>
  <c r="M625" i="21"/>
  <c r="L625" i="21"/>
  <c r="K625" i="21"/>
  <c r="V325" i="21" s="1"/>
  <c r="J625" i="21"/>
  <c r="I625" i="21"/>
  <c r="T325" i="21" s="1"/>
  <c r="M624" i="21"/>
  <c r="L624" i="21"/>
  <c r="K624" i="21"/>
  <c r="J624" i="21"/>
  <c r="I624" i="21"/>
  <c r="M623" i="21"/>
  <c r="L623" i="21"/>
  <c r="K623" i="21"/>
  <c r="J623" i="21"/>
  <c r="I623" i="21"/>
  <c r="M622" i="21"/>
  <c r="L622" i="21"/>
  <c r="K622" i="21"/>
  <c r="J622" i="21"/>
  <c r="I622" i="21"/>
  <c r="M621" i="21"/>
  <c r="L621" i="21"/>
  <c r="K621" i="21"/>
  <c r="J621" i="21"/>
  <c r="I621" i="21"/>
  <c r="M620" i="21"/>
  <c r="L620" i="21"/>
  <c r="K620" i="21"/>
  <c r="J620" i="21"/>
  <c r="I620" i="21"/>
  <c r="M619" i="21"/>
  <c r="L619" i="21"/>
  <c r="K619" i="21"/>
  <c r="J619" i="21"/>
  <c r="I619" i="21"/>
  <c r="M618" i="21"/>
  <c r="L618" i="21"/>
  <c r="K618" i="21"/>
  <c r="J618" i="21"/>
  <c r="I618" i="21"/>
  <c r="M617" i="21"/>
  <c r="L617" i="21"/>
  <c r="K617" i="21"/>
  <c r="J617" i="21"/>
  <c r="I617" i="21"/>
  <c r="M616" i="21"/>
  <c r="L616" i="21"/>
  <c r="K616" i="21"/>
  <c r="J616" i="21"/>
  <c r="I616" i="21"/>
  <c r="M615" i="21"/>
  <c r="L615" i="21"/>
  <c r="K615" i="21"/>
  <c r="J615" i="21"/>
  <c r="I615" i="21"/>
  <c r="M614" i="21"/>
  <c r="L614" i="21"/>
  <c r="K614" i="21"/>
  <c r="J614" i="21"/>
  <c r="I614" i="21"/>
  <c r="M613" i="21"/>
  <c r="L613" i="21"/>
  <c r="K613" i="21"/>
  <c r="J613" i="21"/>
  <c r="I613" i="21"/>
  <c r="M612" i="21"/>
  <c r="L612" i="21"/>
  <c r="K612" i="21"/>
  <c r="J612" i="21"/>
  <c r="I612" i="21"/>
  <c r="M611" i="21"/>
  <c r="L611" i="21"/>
  <c r="K611" i="21"/>
  <c r="J611" i="21"/>
  <c r="I611" i="21"/>
  <c r="M610" i="21"/>
  <c r="L610" i="21"/>
  <c r="K610" i="21"/>
  <c r="J610" i="21"/>
  <c r="I610" i="21"/>
  <c r="M609" i="21"/>
  <c r="L609" i="21"/>
  <c r="K609" i="21"/>
  <c r="J609" i="21"/>
  <c r="I609" i="21"/>
  <c r="M608" i="21"/>
  <c r="L608" i="21"/>
  <c r="K608" i="21"/>
  <c r="J608" i="21"/>
  <c r="I608" i="21"/>
  <c r="M607" i="21"/>
  <c r="L607" i="21"/>
  <c r="K607" i="21"/>
  <c r="J607" i="21"/>
  <c r="I607" i="21"/>
  <c r="M606" i="21"/>
  <c r="L606" i="21"/>
  <c r="K606" i="21"/>
  <c r="J606" i="21"/>
  <c r="I606" i="21"/>
  <c r="M605" i="21"/>
  <c r="L605" i="21"/>
  <c r="K605" i="21"/>
  <c r="V324" i="21" s="1"/>
  <c r="J605" i="21"/>
  <c r="I605" i="21"/>
  <c r="T324" i="21" s="1"/>
  <c r="M604" i="21"/>
  <c r="L604" i="21"/>
  <c r="K604" i="21"/>
  <c r="J604" i="21"/>
  <c r="I604" i="21"/>
  <c r="M603" i="21"/>
  <c r="L603" i="21"/>
  <c r="K603" i="21"/>
  <c r="J603" i="21"/>
  <c r="I603" i="21"/>
  <c r="M602" i="21"/>
  <c r="L602" i="21"/>
  <c r="K602" i="21"/>
  <c r="J602" i="21"/>
  <c r="I602" i="21"/>
  <c r="M601" i="21"/>
  <c r="L601" i="21"/>
  <c r="K601" i="21"/>
  <c r="J601" i="21"/>
  <c r="I601" i="21"/>
  <c r="M600" i="21"/>
  <c r="L600" i="21"/>
  <c r="K600" i="21"/>
  <c r="J600" i="21"/>
  <c r="I600" i="21"/>
  <c r="M599" i="21"/>
  <c r="L599" i="21"/>
  <c r="K599" i="21"/>
  <c r="J599" i="21"/>
  <c r="I599" i="21"/>
  <c r="M598" i="21"/>
  <c r="L598" i="21"/>
  <c r="K598" i="21"/>
  <c r="J598" i="21"/>
  <c r="I598" i="21"/>
  <c r="M597" i="21"/>
  <c r="L597" i="21"/>
  <c r="K597" i="21"/>
  <c r="J597" i="21"/>
  <c r="I597" i="21"/>
  <c r="M596" i="21"/>
  <c r="L596" i="21"/>
  <c r="K596" i="21"/>
  <c r="J596" i="21"/>
  <c r="I596" i="21"/>
  <c r="M595" i="21"/>
  <c r="L595" i="21"/>
  <c r="K595" i="21"/>
  <c r="J595" i="21"/>
  <c r="I595" i="21"/>
  <c r="M594" i="21"/>
  <c r="L594" i="21"/>
  <c r="K594" i="21"/>
  <c r="J594" i="21"/>
  <c r="I594" i="21"/>
  <c r="M593" i="21"/>
  <c r="L593" i="21"/>
  <c r="K593" i="21"/>
  <c r="J593" i="21"/>
  <c r="I593" i="21"/>
  <c r="M592" i="21"/>
  <c r="L592" i="21"/>
  <c r="K592" i="21"/>
  <c r="J592" i="21"/>
  <c r="I592" i="21"/>
  <c r="M591" i="21"/>
  <c r="L591" i="21"/>
  <c r="K591" i="21"/>
  <c r="J591" i="21"/>
  <c r="I591" i="21"/>
  <c r="M590" i="21"/>
  <c r="L590" i="21"/>
  <c r="K590" i="21"/>
  <c r="J590" i="21"/>
  <c r="I590" i="21"/>
  <c r="M589" i="21"/>
  <c r="L589" i="21"/>
  <c r="K589" i="21"/>
  <c r="J589" i="21"/>
  <c r="I589" i="21"/>
  <c r="M588" i="21"/>
  <c r="L588" i="21"/>
  <c r="K588" i="21"/>
  <c r="J588" i="21"/>
  <c r="I588" i="21"/>
  <c r="M587" i="21"/>
  <c r="L587" i="21"/>
  <c r="K587" i="21"/>
  <c r="J587" i="21"/>
  <c r="I587" i="21"/>
  <c r="M586" i="21"/>
  <c r="L586" i="21"/>
  <c r="K586" i="21"/>
  <c r="J586" i="21"/>
  <c r="I586" i="21"/>
  <c r="M585" i="21"/>
  <c r="L585" i="21"/>
  <c r="K585" i="21"/>
  <c r="J585" i="21"/>
  <c r="I585" i="21"/>
  <c r="M584" i="21"/>
  <c r="L584" i="21"/>
  <c r="K584" i="21"/>
  <c r="J584" i="21"/>
  <c r="I584" i="21"/>
  <c r="M583" i="21"/>
  <c r="L583" i="21"/>
  <c r="K583" i="21"/>
  <c r="V323" i="21" s="1"/>
  <c r="J583" i="21"/>
  <c r="U323" i="21" s="1"/>
  <c r="I583" i="21"/>
  <c r="T323" i="21" s="1"/>
  <c r="M582" i="21"/>
  <c r="L582" i="21"/>
  <c r="K582" i="21"/>
  <c r="J582" i="21"/>
  <c r="I582" i="21"/>
  <c r="M581" i="21"/>
  <c r="L581" i="21"/>
  <c r="K581" i="21"/>
  <c r="J581" i="21"/>
  <c r="I581" i="21"/>
  <c r="M580" i="21"/>
  <c r="L580" i="21"/>
  <c r="K580" i="21"/>
  <c r="J580" i="21"/>
  <c r="I580" i="21"/>
  <c r="M579" i="21"/>
  <c r="L579" i="21"/>
  <c r="K579" i="21"/>
  <c r="J579" i="21"/>
  <c r="I579" i="21"/>
  <c r="M578" i="21"/>
  <c r="L578" i="21"/>
  <c r="K578" i="21"/>
  <c r="J578" i="21"/>
  <c r="I578" i="21"/>
  <c r="M577" i="21"/>
  <c r="L577" i="21"/>
  <c r="K577" i="21"/>
  <c r="J577" i="21"/>
  <c r="I577" i="21"/>
  <c r="M576" i="21"/>
  <c r="L576" i="21"/>
  <c r="K576" i="21"/>
  <c r="J576" i="21"/>
  <c r="I576" i="21"/>
  <c r="M575" i="21"/>
  <c r="L575" i="21"/>
  <c r="K575" i="21"/>
  <c r="J575" i="21"/>
  <c r="I575" i="21"/>
  <c r="M574" i="21"/>
  <c r="L574" i="21"/>
  <c r="K574" i="21"/>
  <c r="J574" i="21"/>
  <c r="I574" i="21"/>
  <c r="M573" i="21"/>
  <c r="L573" i="21"/>
  <c r="K573" i="21"/>
  <c r="J573" i="21"/>
  <c r="I573" i="21"/>
  <c r="M572" i="21"/>
  <c r="L572" i="21"/>
  <c r="K572" i="21"/>
  <c r="J572" i="21"/>
  <c r="I572" i="21"/>
  <c r="M571" i="21"/>
  <c r="L571" i="21"/>
  <c r="K571" i="21"/>
  <c r="J571" i="21"/>
  <c r="I571" i="21"/>
  <c r="M570" i="21"/>
  <c r="L570" i="21"/>
  <c r="K570" i="21"/>
  <c r="J570" i="21"/>
  <c r="I570" i="21"/>
  <c r="M569" i="21"/>
  <c r="L569" i="21"/>
  <c r="K569" i="21"/>
  <c r="J569" i="21"/>
  <c r="I569" i="21"/>
  <c r="M568" i="21"/>
  <c r="L568" i="21"/>
  <c r="K568" i="21"/>
  <c r="J568" i="21"/>
  <c r="I568" i="21"/>
  <c r="M567" i="21"/>
  <c r="L567" i="21"/>
  <c r="K567" i="21"/>
  <c r="J567" i="21"/>
  <c r="I567" i="21"/>
  <c r="M566" i="21"/>
  <c r="L566" i="21"/>
  <c r="K566" i="21"/>
  <c r="J566" i="21"/>
  <c r="I566" i="21"/>
  <c r="M565" i="21"/>
  <c r="L565" i="21"/>
  <c r="K565" i="21"/>
  <c r="V322" i="21" s="1"/>
  <c r="J565" i="21"/>
  <c r="I565" i="21"/>
  <c r="T322" i="21" s="1"/>
  <c r="M564" i="21"/>
  <c r="L564" i="21"/>
  <c r="K564" i="21"/>
  <c r="J564" i="21"/>
  <c r="I564" i="21"/>
  <c r="M563" i="21"/>
  <c r="L563" i="21"/>
  <c r="K563" i="21"/>
  <c r="J563" i="21"/>
  <c r="I563" i="21"/>
  <c r="M562" i="21"/>
  <c r="L562" i="21"/>
  <c r="K562" i="21"/>
  <c r="J562" i="21"/>
  <c r="I562" i="21"/>
  <c r="M561" i="21"/>
  <c r="L561" i="21"/>
  <c r="K561" i="21"/>
  <c r="J561" i="21"/>
  <c r="I561" i="21"/>
  <c r="M560" i="21"/>
  <c r="L560" i="21"/>
  <c r="K560" i="21"/>
  <c r="J560" i="21"/>
  <c r="I560" i="21"/>
  <c r="M559" i="21"/>
  <c r="L559" i="21"/>
  <c r="K559" i="21"/>
  <c r="J559" i="21"/>
  <c r="I559" i="21"/>
  <c r="M558" i="21"/>
  <c r="L558" i="21"/>
  <c r="K558" i="21"/>
  <c r="J558" i="21"/>
  <c r="I558" i="21"/>
  <c r="M557" i="21"/>
  <c r="L557" i="21"/>
  <c r="K557" i="21"/>
  <c r="J557" i="21"/>
  <c r="I557" i="21"/>
  <c r="M556" i="21"/>
  <c r="L556" i="21"/>
  <c r="K556" i="21"/>
  <c r="J556" i="21"/>
  <c r="I556" i="21"/>
  <c r="M555" i="21"/>
  <c r="L555" i="21"/>
  <c r="K555" i="21"/>
  <c r="J555" i="21"/>
  <c r="I555" i="21"/>
  <c r="M554" i="21"/>
  <c r="L554" i="21"/>
  <c r="K554" i="21"/>
  <c r="J554" i="21"/>
  <c r="I554" i="21"/>
  <c r="M553" i="21"/>
  <c r="L553" i="21"/>
  <c r="K553" i="21"/>
  <c r="J553" i="21"/>
  <c r="I553" i="21"/>
  <c r="M552" i="21"/>
  <c r="L552" i="21"/>
  <c r="K552" i="21"/>
  <c r="J552" i="21"/>
  <c r="I552" i="21"/>
  <c r="M551" i="21"/>
  <c r="L551" i="21"/>
  <c r="K551" i="21"/>
  <c r="J551" i="21"/>
  <c r="I551" i="21"/>
  <c r="M550" i="21"/>
  <c r="L550" i="21"/>
  <c r="K550" i="21"/>
  <c r="J550" i="21"/>
  <c r="I550" i="21"/>
  <c r="M549" i="21"/>
  <c r="L549" i="21"/>
  <c r="K549" i="21"/>
  <c r="J549" i="21"/>
  <c r="I549" i="21"/>
  <c r="M548" i="21"/>
  <c r="L548" i="21"/>
  <c r="K548" i="21"/>
  <c r="J548" i="21"/>
  <c r="I548" i="21"/>
  <c r="M547" i="21"/>
  <c r="L547" i="21"/>
  <c r="K547" i="21"/>
  <c r="J547" i="21"/>
  <c r="I547" i="21"/>
  <c r="M546" i="21"/>
  <c r="L546" i="21"/>
  <c r="K546" i="21"/>
  <c r="J546" i="21"/>
  <c r="I546" i="21"/>
  <c r="M545" i="21"/>
  <c r="L545" i="21"/>
  <c r="K545" i="21"/>
  <c r="J545" i="21"/>
  <c r="I545" i="21"/>
  <c r="M544" i="21"/>
  <c r="L544" i="21"/>
  <c r="K544" i="21"/>
  <c r="J544" i="21"/>
  <c r="U321" i="21" s="1"/>
  <c r="I544" i="21"/>
  <c r="T321" i="21" s="1"/>
  <c r="H544" i="21"/>
  <c r="G544" i="21"/>
  <c r="F544" i="21"/>
  <c r="M543" i="21"/>
  <c r="L543" i="21"/>
  <c r="K543" i="21"/>
  <c r="J543" i="21"/>
  <c r="I543" i="21"/>
  <c r="H543" i="21"/>
  <c r="G543" i="21"/>
  <c r="F543" i="21"/>
  <c r="M542" i="21"/>
  <c r="L542" i="21"/>
  <c r="K542" i="21"/>
  <c r="J542" i="21"/>
  <c r="I542" i="21"/>
  <c r="H542" i="21"/>
  <c r="G542" i="21"/>
  <c r="F542" i="21"/>
  <c r="M541" i="21"/>
  <c r="L541" i="21"/>
  <c r="K541" i="21"/>
  <c r="J541" i="21"/>
  <c r="I541" i="21"/>
  <c r="H541" i="21"/>
  <c r="G541" i="21"/>
  <c r="F541" i="21"/>
  <c r="M540" i="21"/>
  <c r="L540" i="21"/>
  <c r="K540" i="21"/>
  <c r="J540" i="21"/>
  <c r="I540" i="21"/>
  <c r="H540" i="21"/>
  <c r="G540" i="21"/>
  <c r="F540" i="21"/>
  <c r="M539" i="21"/>
  <c r="L539" i="21"/>
  <c r="K539" i="21"/>
  <c r="J539" i="21"/>
  <c r="I539" i="21"/>
  <c r="H539" i="21"/>
  <c r="G539" i="21"/>
  <c r="F539" i="21"/>
  <c r="M538" i="21"/>
  <c r="L538" i="21"/>
  <c r="K538" i="21"/>
  <c r="J538" i="21"/>
  <c r="I538" i="21"/>
  <c r="H538" i="21"/>
  <c r="G538" i="21"/>
  <c r="F538" i="21"/>
  <c r="M537" i="21"/>
  <c r="L537" i="21"/>
  <c r="K537" i="21"/>
  <c r="J537" i="21"/>
  <c r="I537" i="21"/>
  <c r="H537" i="21"/>
  <c r="G537" i="21"/>
  <c r="F537" i="21"/>
  <c r="M536" i="21"/>
  <c r="L536" i="21"/>
  <c r="K536" i="21"/>
  <c r="J536" i="21"/>
  <c r="I536" i="21"/>
  <c r="H536" i="21"/>
  <c r="G536" i="21"/>
  <c r="F536" i="21"/>
  <c r="M535" i="21"/>
  <c r="L535" i="21"/>
  <c r="K535" i="21"/>
  <c r="J535" i="21"/>
  <c r="I535" i="21"/>
  <c r="H535" i="21"/>
  <c r="G535" i="21"/>
  <c r="F535" i="21"/>
  <c r="M534" i="21"/>
  <c r="L534" i="21"/>
  <c r="K534" i="21"/>
  <c r="J534" i="21"/>
  <c r="I534" i="21"/>
  <c r="H534" i="21"/>
  <c r="G534" i="21"/>
  <c r="F534" i="21"/>
  <c r="M533" i="21"/>
  <c r="L533" i="21"/>
  <c r="K533" i="21"/>
  <c r="J533" i="21"/>
  <c r="I533" i="21"/>
  <c r="H533" i="21"/>
  <c r="G533" i="21"/>
  <c r="F533" i="21"/>
  <c r="M532" i="21"/>
  <c r="L532" i="21"/>
  <c r="K532" i="21"/>
  <c r="J532" i="21"/>
  <c r="I532" i="21"/>
  <c r="H532" i="21"/>
  <c r="G532" i="21"/>
  <c r="F532" i="21"/>
  <c r="M531" i="21"/>
  <c r="L531" i="21"/>
  <c r="K531" i="21"/>
  <c r="J531" i="21"/>
  <c r="I531" i="21"/>
  <c r="H531" i="21"/>
  <c r="G531" i="21"/>
  <c r="F531" i="21"/>
  <c r="M530" i="21"/>
  <c r="L530" i="21"/>
  <c r="K530" i="21"/>
  <c r="J530" i="21"/>
  <c r="I530" i="21"/>
  <c r="H530" i="21"/>
  <c r="G530" i="21"/>
  <c r="F530" i="21"/>
  <c r="M529" i="21"/>
  <c r="L529" i="21"/>
  <c r="K529" i="21"/>
  <c r="J529" i="21"/>
  <c r="I529" i="21"/>
  <c r="H529" i="21"/>
  <c r="G529" i="21"/>
  <c r="F529" i="21"/>
  <c r="M528" i="21"/>
  <c r="L528" i="21"/>
  <c r="K528" i="21"/>
  <c r="J528" i="21"/>
  <c r="I528" i="21"/>
  <c r="H528" i="21"/>
  <c r="G528" i="21"/>
  <c r="F528" i="21"/>
  <c r="M527" i="21"/>
  <c r="L527" i="21"/>
  <c r="K527" i="21"/>
  <c r="J527" i="21"/>
  <c r="I527" i="21"/>
  <c r="H527" i="21"/>
  <c r="G527" i="21"/>
  <c r="F527" i="21"/>
  <c r="M526" i="21"/>
  <c r="L526" i="21"/>
  <c r="K526" i="21"/>
  <c r="J526" i="21"/>
  <c r="I526" i="21"/>
  <c r="H526" i="21"/>
  <c r="G526" i="21"/>
  <c r="F526" i="21"/>
  <c r="M525" i="21"/>
  <c r="L525" i="21"/>
  <c r="K525" i="21"/>
  <c r="J525" i="21"/>
  <c r="I525" i="21"/>
  <c r="H525" i="21"/>
  <c r="G525" i="21"/>
  <c r="F525" i="21"/>
  <c r="M524" i="21"/>
  <c r="L524" i="21"/>
  <c r="K524" i="21"/>
  <c r="J524" i="21"/>
  <c r="U320" i="21" s="1"/>
  <c r="I524" i="21"/>
  <c r="T320" i="21" s="1"/>
  <c r="H524" i="21"/>
  <c r="G524" i="21"/>
  <c r="F524" i="21"/>
  <c r="M523" i="21"/>
  <c r="L523" i="21"/>
  <c r="K523" i="21"/>
  <c r="J523" i="21"/>
  <c r="I523" i="21"/>
  <c r="H523" i="21"/>
  <c r="G523" i="21"/>
  <c r="F523" i="21"/>
  <c r="M522" i="21"/>
  <c r="L522" i="21"/>
  <c r="K522" i="21"/>
  <c r="J522" i="21"/>
  <c r="I522" i="21"/>
  <c r="H522" i="21"/>
  <c r="G522" i="21"/>
  <c r="F522" i="21"/>
  <c r="M521" i="21"/>
  <c r="L521" i="21"/>
  <c r="K521" i="21"/>
  <c r="J521" i="21"/>
  <c r="I521" i="21"/>
  <c r="H521" i="21"/>
  <c r="G521" i="21"/>
  <c r="F521" i="21"/>
  <c r="M520" i="21"/>
  <c r="L520" i="21"/>
  <c r="K520" i="21"/>
  <c r="J520" i="21"/>
  <c r="I520" i="21"/>
  <c r="H520" i="21"/>
  <c r="G520" i="21"/>
  <c r="F520" i="21"/>
  <c r="M519" i="21"/>
  <c r="L519" i="21"/>
  <c r="K519" i="21"/>
  <c r="J519" i="21"/>
  <c r="I519" i="21"/>
  <c r="H519" i="21"/>
  <c r="G519" i="21"/>
  <c r="F519" i="21"/>
  <c r="M518" i="21"/>
  <c r="L518" i="21"/>
  <c r="K518" i="21"/>
  <c r="J518" i="21"/>
  <c r="I518" i="21"/>
  <c r="H518" i="21"/>
  <c r="G518" i="21"/>
  <c r="F518" i="21"/>
  <c r="M517" i="21"/>
  <c r="L517" i="21"/>
  <c r="K517" i="21"/>
  <c r="J517" i="21"/>
  <c r="I517" i="21"/>
  <c r="H517" i="21"/>
  <c r="G517" i="21"/>
  <c r="F517" i="21"/>
  <c r="M516" i="21"/>
  <c r="L516" i="21"/>
  <c r="K516" i="21"/>
  <c r="J516" i="21"/>
  <c r="I516" i="21"/>
  <c r="H516" i="21"/>
  <c r="G516" i="21"/>
  <c r="F516" i="21"/>
  <c r="M515" i="21"/>
  <c r="L515" i="21"/>
  <c r="K515" i="21"/>
  <c r="J515" i="21"/>
  <c r="I515" i="21"/>
  <c r="H515" i="21"/>
  <c r="G515" i="21"/>
  <c r="F515" i="21"/>
  <c r="M514" i="21"/>
  <c r="L514" i="21"/>
  <c r="K514" i="21"/>
  <c r="J514" i="21"/>
  <c r="I514" i="21"/>
  <c r="H514" i="21"/>
  <c r="G514" i="21"/>
  <c r="F514" i="21"/>
  <c r="M513" i="21"/>
  <c r="L513" i="21"/>
  <c r="K513" i="21"/>
  <c r="J513" i="21"/>
  <c r="I513" i="21"/>
  <c r="H513" i="21"/>
  <c r="G513" i="21"/>
  <c r="F513" i="21"/>
  <c r="M512" i="21"/>
  <c r="L512" i="21"/>
  <c r="K512" i="21"/>
  <c r="J512" i="21"/>
  <c r="I512" i="21"/>
  <c r="H512" i="21"/>
  <c r="G512" i="21"/>
  <c r="F512" i="21"/>
  <c r="M511" i="21"/>
  <c r="L511" i="21"/>
  <c r="K511" i="21"/>
  <c r="J511" i="21"/>
  <c r="I511" i="21"/>
  <c r="H511" i="21"/>
  <c r="G511" i="21"/>
  <c r="F511" i="21"/>
  <c r="M510" i="21"/>
  <c r="L510" i="21"/>
  <c r="K510" i="21"/>
  <c r="J510" i="21"/>
  <c r="I510" i="21"/>
  <c r="H510" i="21"/>
  <c r="G510" i="21"/>
  <c r="F510" i="21"/>
  <c r="M509" i="21"/>
  <c r="L509" i="21"/>
  <c r="K509" i="21"/>
  <c r="J509" i="21"/>
  <c r="I509" i="21"/>
  <c r="H509" i="21"/>
  <c r="G509" i="21"/>
  <c r="F509" i="21"/>
  <c r="M508" i="21"/>
  <c r="L508" i="21"/>
  <c r="K508" i="21"/>
  <c r="J508" i="21"/>
  <c r="I508" i="21"/>
  <c r="H508" i="21"/>
  <c r="G508" i="21"/>
  <c r="F508" i="21"/>
  <c r="M507" i="21"/>
  <c r="L507" i="21"/>
  <c r="K507" i="21"/>
  <c r="J507" i="21"/>
  <c r="I507" i="21"/>
  <c r="H507" i="21"/>
  <c r="G507" i="21"/>
  <c r="F507" i="21"/>
  <c r="M506" i="21"/>
  <c r="L506" i="21"/>
  <c r="K506" i="21"/>
  <c r="J506" i="21"/>
  <c r="I506" i="21"/>
  <c r="H506" i="21"/>
  <c r="G506" i="21"/>
  <c r="F506" i="21"/>
  <c r="M505" i="21"/>
  <c r="L505" i="21"/>
  <c r="K505" i="21"/>
  <c r="J505" i="21"/>
  <c r="U319" i="21" s="1"/>
  <c r="I505" i="21"/>
  <c r="T319" i="21" s="1"/>
  <c r="H505" i="21"/>
  <c r="G505" i="21"/>
  <c r="F505" i="21"/>
  <c r="M504" i="21"/>
  <c r="L504" i="21"/>
  <c r="K504" i="21"/>
  <c r="J504" i="21"/>
  <c r="I504" i="21"/>
  <c r="H504" i="21"/>
  <c r="G504" i="21"/>
  <c r="F504" i="21"/>
  <c r="M503" i="21"/>
  <c r="L503" i="21"/>
  <c r="K503" i="21"/>
  <c r="J503" i="21"/>
  <c r="I503" i="21"/>
  <c r="H503" i="21"/>
  <c r="G503" i="21"/>
  <c r="F503" i="21"/>
  <c r="M502" i="21"/>
  <c r="L502" i="21"/>
  <c r="K502" i="21"/>
  <c r="J502" i="21"/>
  <c r="I502" i="21"/>
  <c r="H502" i="21"/>
  <c r="G502" i="21"/>
  <c r="F502" i="21"/>
  <c r="M501" i="21"/>
  <c r="L501" i="21"/>
  <c r="K501" i="21"/>
  <c r="J501" i="21"/>
  <c r="I501" i="21"/>
  <c r="H501" i="21"/>
  <c r="G501" i="21"/>
  <c r="F501" i="21"/>
  <c r="M500" i="21"/>
  <c r="L500" i="21"/>
  <c r="K500" i="21"/>
  <c r="J500" i="21"/>
  <c r="I500" i="21"/>
  <c r="H500" i="21"/>
  <c r="G500" i="21"/>
  <c r="F500" i="21"/>
  <c r="M499" i="21"/>
  <c r="L499" i="21"/>
  <c r="K499" i="21"/>
  <c r="J499" i="21"/>
  <c r="I499" i="21"/>
  <c r="H499" i="21"/>
  <c r="G499" i="21"/>
  <c r="F499" i="21"/>
  <c r="M498" i="21"/>
  <c r="L498" i="21"/>
  <c r="K498" i="21"/>
  <c r="J498" i="21"/>
  <c r="I498" i="21"/>
  <c r="H498" i="21"/>
  <c r="G498" i="21"/>
  <c r="F498" i="21"/>
  <c r="M497" i="21"/>
  <c r="L497" i="21"/>
  <c r="K497" i="21"/>
  <c r="J497" i="21"/>
  <c r="I497" i="21"/>
  <c r="H497" i="21"/>
  <c r="G497" i="21"/>
  <c r="F497" i="21"/>
  <c r="M496" i="21"/>
  <c r="L496" i="21"/>
  <c r="K496" i="21"/>
  <c r="J496" i="21"/>
  <c r="I496" i="21"/>
  <c r="H496" i="21"/>
  <c r="G496" i="21"/>
  <c r="F496" i="21"/>
  <c r="M495" i="21"/>
  <c r="L495" i="21"/>
  <c r="K495" i="21"/>
  <c r="J495" i="21"/>
  <c r="I495" i="21"/>
  <c r="H495" i="21"/>
  <c r="G495" i="21"/>
  <c r="F495" i="21"/>
  <c r="M494" i="21"/>
  <c r="L494" i="21"/>
  <c r="K494" i="21"/>
  <c r="J494" i="21"/>
  <c r="I494" i="21"/>
  <c r="H494" i="21"/>
  <c r="G494" i="21"/>
  <c r="F494" i="21"/>
  <c r="M493" i="21"/>
  <c r="L493" i="21"/>
  <c r="K493" i="21"/>
  <c r="J493" i="21"/>
  <c r="I493" i="21"/>
  <c r="H493" i="21"/>
  <c r="G493" i="21"/>
  <c r="F493" i="21"/>
  <c r="M492" i="21"/>
  <c r="L492" i="21"/>
  <c r="K492" i="21"/>
  <c r="J492" i="21"/>
  <c r="I492" i="21"/>
  <c r="H492" i="21"/>
  <c r="G492" i="21"/>
  <c r="F492" i="21"/>
  <c r="M491" i="21"/>
  <c r="L491" i="21"/>
  <c r="K491" i="21"/>
  <c r="J491" i="21"/>
  <c r="I491" i="21"/>
  <c r="H491" i="21"/>
  <c r="G491" i="21"/>
  <c r="F491" i="21"/>
  <c r="M490" i="21"/>
  <c r="L490" i="21"/>
  <c r="K490" i="21"/>
  <c r="J490" i="21"/>
  <c r="I490" i="21"/>
  <c r="H490" i="21"/>
  <c r="G490" i="21"/>
  <c r="F490" i="21"/>
  <c r="M489" i="21"/>
  <c r="L489" i="21"/>
  <c r="K489" i="21"/>
  <c r="J489" i="21"/>
  <c r="I489" i="21"/>
  <c r="H489" i="21"/>
  <c r="G489" i="21"/>
  <c r="F489" i="21"/>
  <c r="M488" i="21"/>
  <c r="L488" i="21"/>
  <c r="K488" i="21"/>
  <c r="J488" i="21"/>
  <c r="I488" i="21"/>
  <c r="H488" i="21"/>
  <c r="G488" i="21"/>
  <c r="F488" i="21"/>
  <c r="M487" i="21"/>
  <c r="L487" i="21"/>
  <c r="K487" i="21"/>
  <c r="J487" i="21"/>
  <c r="I487" i="21"/>
  <c r="H487" i="21"/>
  <c r="G487" i="21"/>
  <c r="F487" i="21"/>
  <c r="M486" i="21"/>
  <c r="L486" i="21"/>
  <c r="K486" i="21"/>
  <c r="J486" i="21"/>
  <c r="I486" i="21"/>
  <c r="H486" i="21"/>
  <c r="G486" i="21"/>
  <c r="F486" i="21"/>
  <c r="M485" i="21"/>
  <c r="L485" i="21"/>
  <c r="K485" i="21"/>
  <c r="J485" i="21"/>
  <c r="I485" i="21"/>
  <c r="H485" i="21"/>
  <c r="G485" i="21"/>
  <c r="F485" i="21"/>
  <c r="M484" i="21"/>
  <c r="L484" i="21"/>
  <c r="K484" i="21"/>
  <c r="J484" i="21"/>
  <c r="I484" i="21"/>
  <c r="H484" i="21"/>
  <c r="G484" i="21"/>
  <c r="F484" i="21"/>
  <c r="M483" i="21"/>
  <c r="L483" i="21"/>
  <c r="K483" i="21"/>
  <c r="J483" i="21"/>
  <c r="I483" i="21"/>
  <c r="H483" i="21"/>
  <c r="G483" i="21"/>
  <c r="F483" i="21"/>
  <c r="M482" i="21"/>
  <c r="L482" i="21"/>
  <c r="K482" i="21"/>
  <c r="J482" i="21"/>
  <c r="U318" i="21" s="1"/>
  <c r="I482" i="21"/>
  <c r="T318" i="21" s="1"/>
  <c r="H482" i="21"/>
  <c r="G482" i="21"/>
  <c r="F482" i="21"/>
  <c r="M481" i="21"/>
  <c r="L481" i="21"/>
  <c r="K481" i="21"/>
  <c r="J481" i="21"/>
  <c r="I481" i="21"/>
  <c r="H481" i="21"/>
  <c r="G481" i="21"/>
  <c r="F481" i="21"/>
  <c r="M480" i="21"/>
  <c r="L480" i="21"/>
  <c r="K480" i="21"/>
  <c r="J480" i="21"/>
  <c r="I480" i="21"/>
  <c r="H480" i="21"/>
  <c r="G480" i="21"/>
  <c r="F480" i="21"/>
  <c r="M479" i="21"/>
  <c r="L479" i="21"/>
  <c r="K479" i="21"/>
  <c r="J479" i="21"/>
  <c r="I479" i="21"/>
  <c r="H479" i="21"/>
  <c r="G479" i="21"/>
  <c r="F479" i="21"/>
  <c r="M478" i="21"/>
  <c r="L478" i="21"/>
  <c r="K478" i="21"/>
  <c r="J478" i="21"/>
  <c r="I478" i="21"/>
  <c r="H478" i="21"/>
  <c r="G478" i="21"/>
  <c r="F478" i="21"/>
  <c r="M477" i="21"/>
  <c r="L477" i="21"/>
  <c r="K477" i="21"/>
  <c r="J477" i="21"/>
  <c r="I477" i="21"/>
  <c r="H477" i="21"/>
  <c r="G477" i="21"/>
  <c r="F477" i="21"/>
  <c r="M476" i="21"/>
  <c r="L476" i="21"/>
  <c r="K476" i="21"/>
  <c r="J476" i="21"/>
  <c r="I476" i="21"/>
  <c r="H476" i="21"/>
  <c r="G476" i="21"/>
  <c r="F476" i="21"/>
  <c r="M475" i="21"/>
  <c r="L475" i="21"/>
  <c r="K475" i="21"/>
  <c r="J475" i="21"/>
  <c r="I475" i="21"/>
  <c r="H475" i="21"/>
  <c r="G475" i="21"/>
  <c r="F475" i="21"/>
  <c r="M474" i="21"/>
  <c r="L474" i="21"/>
  <c r="K474" i="21"/>
  <c r="J474" i="21"/>
  <c r="I474" i="21"/>
  <c r="H474" i="21"/>
  <c r="G474" i="21"/>
  <c r="F474" i="21"/>
  <c r="M473" i="21"/>
  <c r="L473" i="21"/>
  <c r="K473" i="21"/>
  <c r="J473" i="21"/>
  <c r="I473" i="21"/>
  <c r="H473" i="21"/>
  <c r="G473" i="21"/>
  <c r="F473" i="21"/>
  <c r="M472" i="21"/>
  <c r="L472" i="21"/>
  <c r="K472" i="21"/>
  <c r="J472" i="21"/>
  <c r="I472" i="21"/>
  <c r="H472" i="21"/>
  <c r="G472" i="21"/>
  <c r="F472" i="21"/>
  <c r="M471" i="21"/>
  <c r="L471" i="21"/>
  <c r="K471" i="21"/>
  <c r="J471" i="21"/>
  <c r="I471" i="21"/>
  <c r="H471" i="21"/>
  <c r="G471" i="21"/>
  <c r="F471" i="21"/>
  <c r="M470" i="21"/>
  <c r="L470" i="21"/>
  <c r="K470" i="21"/>
  <c r="J470" i="21"/>
  <c r="I470" i="21"/>
  <c r="H470" i="21"/>
  <c r="G470" i="21"/>
  <c r="F470" i="21"/>
  <c r="M469" i="21"/>
  <c r="L469" i="21"/>
  <c r="K469" i="21"/>
  <c r="J469" i="21"/>
  <c r="I469" i="21"/>
  <c r="H469" i="21"/>
  <c r="G469" i="21"/>
  <c r="F469" i="21"/>
  <c r="M468" i="21"/>
  <c r="L468" i="21"/>
  <c r="K468" i="21"/>
  <c r="J468" i="21"/>
  <c r="I468" i="21"/>
  <c r="H468" i="21"/>
  <c r="G468" i="21"/>
  <c r="F468" i="21"/>
  <c r="M467" i="21"/>
  <c r="L467" i="21"/>
  <c r="K467" i="21"/>
  <c r="J467" i="21"/>
  <c r="I467" i="21"/>
  <c r="H467" i="21"/>
  <c r="G467" i="21"/>
  <c r="F467" i="21"/>
  <c r="M466" i="21"/>
  <c r="L466" i="21"/>
  <c r="K466" i="21"/>
  <c r="J466" i="21"/>
  <c r="I466" i="21"/>
  <c r="H466" i="21"/>
  <c r="G466" i="21"/>
  <c r="F466" i="21"/>
  <c r="M465" i="21"/>
  <c r="L465" i="21"/>
  <c r="K465" i="21"/>
  <c r="J465" i="21"/>
  <c r="I465" i="21"/>
  <c r="H465" i="21"/>
  <c r="G465" i="21"/>
  <c r="F465" i="21"/>
  <c r="M464" i="21"/>
  <c r="L464" i="21"/>
  <c r="K464" i="21"/>
  <c r="J464" i="21"/>
  <c r="I464" i="21"/>
  <c r="H464" i="21"/>
  <c r="G464" i="21"/>
  <c r="F464" i="21"/>
  <c r="M463" i="21"/>
  <c r="L463" i="21"/>
  <c r="K463" i="21"/>
  <c r="J463" i="21"/>
  <c r="I463" i="21"/>
  <c r="H463" i="21"/>
  <c r="G463" i="21"/>
  <c r="F463" i="21"/>
  <c r="M462" i="21"/>
  <c r="L462" i="21"/>
  <c r="K462" i="21"/>
  <c r="J462" i="21"/>
  <c r="I462" i="21"/>
  <c r="H462" i="21"/>
  <c r="G462" i="21"/>
  <c r="F462" i="21"/>
  <c r="M461" i="21"/>
  <c r="L461" i="21"/>
  <c r="K461" i="21"/>
  <c r="J461" i="21"/>
  <c r="I461" i="21"/>
  <c r="H461" i="21"/>
  <c r="G461" i="21"/>
  <c r="F461" i="21"/>
  <c r="M460" i="21"/>
  <c r="L460" i="21"/>
  <c r="K460" i="21"/>
  <c r="V317" i="21" s="1"/>
  <c r="J460" i="21"/>
  <c r="U317" i="21" s="1"/>
  <c r="I460" i="21"/>
  <c r="T317" i="21" s="1"/>
  <c r="H460" i="21"/>
  <c r="G460" i="21"/>
  <c r="F460" i="21"/>
  <c r="M459" i="21"/>
  <c r="L459" i="21"/>
  <c r="K459" i="21"/>
  <c r="J459" i="21"/>
  <c r="I459" i="21"/>
  <c r="H459" i="21"/>
  <c r="G459" i="21"/>
  <c r="F459" i="21"/>
  <c r="M458" i="21"/>
  <c r="L458" i="21"/>
  <c r="K458" i="21"/>
  <c r="J458" i="21"/>
  <c r="I458" i="21"/>
  <c r="H458" i="21"/>
  <c r="G458" i="21"/>
  <c r="F458" i="21"/>
  <c r="M457" i="21"/>
  <c r="L457" i="21"/>
  <c r="K457" i="21"/>
  <c r="J457" i="21"/>
  <c r="I457" i="21"/>
  <c r="H457" i="21"/>
  <c r="G457" i="21"/>
  <c r="F457" i="21"/>
  <c r="M456" i="21"/>
  <c r="L456" i="21"/>
  <c r="K456" i="21"/>
  <c r="J456" i="21"/>
  <c r="I456" i="21"/>
  <c r="H456" i="21"/>
  <c r="G456" i="21"/>
  <c r="F456" i="21"/>
  <c r="M455" i="21"/>
  <c r="L455" i="21"/>
  <c r="K455" i="21"/>
  <c r="J455" i="21"/>
  <c r="I455" i="21"/>
  <c r="H455" i="21"/>
  <c r="G455" i="21"/>
  <c r="F455" i="21"/>
  <c r="M454" i="21"/>
  <c r="L454" i="21"/>
  <c r="K454" i="21"/>
  <c r="J454" i="21"/>
  <c r="I454" i="21"/>
  <c r="H454" i="21"/>
  <c r="G454" i="21"/>
  <c r="F454" i="21"/>
  <c r="M453" i="21"/>
  <c r="L453" i="21"/>
  <c r="K453" i="21"/>
  <c r="J453" i="21"/>
  <c r="I453" i="21"/>
  <c r="H453" i="21"/>
  <c r="G453" i="21"/>
  <c r="F453" i="21"/>
  <c r="M452" i="21"/>
  <c r="L452" i="21"/>
  <c r="K452" i="21"/>
  <c r="J452" i="21"/>
  <c r="I452" i="21"/>
  <c r="H452" i="21"/>
  <c r="G452" i="21"/>
  <c r="F452" i="21"/>
  <c r="M451" i="21"/>
  <c r="L451" i="21"/>
  <c r="K451" i="21"/>
  <c r="J451" i="21"/>
  <c r="I451" i="21"/>
  <c r="H451" i="21"/>
  <c r="G451" i="21"/>
  <c r="F451" i="21"/>
  <c r="M450" i="21"/>
  <c r="L450" i="21"/>
  <c r="K450" i="21"/>
  <c r="J450" i="21"/>
  <c r="I450" i="21"/>
  <c r="H450" i="21"/>
  <c r="G450" i="21"/>
  <c r="F450" i="21"/>
  <c r="M449" i="21"/>
  <c r="L449" i="21"/>
  <c r="K449" i="21"/>
  <c r="J449" i="21"/>
  <c r="I449" i="21"/>
  <c r="H449" i="21"/>
  <c r="G449" i="21"/>
  <c r="F449" i="21"/>
  <c r="M448" i="21"/>
  <c r="L448" i="21"/>
  <c r="K448" i="21"/>
  <c r="J448" i="21"/>
  <c r="I448" i="21"/>
  <c r="H448" i="21"/>
  <c r="G448" i="21"/>
  <c r="F448" i="21"/>
  <c r="M447" i="21"/>
  <c r="L447" i="21"/>
  <c r="K447" i="21"/>
  <c r="J447" i="21"/>
  <c r="I447" i="21"/>
  <c r="H447" i="21"/>
  <c r="G447" i="21"/>
  <c r="F447" i="21"/>
  <c r="M446" i="21"/>
  <c r="L446" i="21"/>
  <c r="K446" i="21"/>
  <c r="J446" i="21"/>
  <c r="I446" i="21"/>
  <c r="H446" i="21"/>
  <c r="G446" i="21"/>
  <c r="F446" i="21"/>
  <c r="M445" i="21"/>
  <c r="L445" i="21"/>
  <c r="K445" i="21"/>
  <c r="J445" i="21"/>
  <c r="I445" i="21"/>
  <c r="H445" i="21"/>
  <c r="G445" i="21"/>
  <c r="F445" i="21"/>
  <c r="M444" i="21"/>
  <c r="L444" i="21"/>
  <c r="K444" i="21"/>
  <c r="J444" i="21"/>
  <c r="I444" i="21"/>
  <c r="H444" i="21"/>
  <c r="G444" i="21"/>
  <c r="F444" i="21"/>
  <c r="M443" i="21"/>
  <c r="L443" i="21"/>
  <c r="K443" i="21"/>
  <c r="J443" i="21"/>
  <c r="I443" i="21"/>
  <c r="H443" i="21"/>
  <c r="G443" i="21"/>
  <c r="F443" i="21"/>
  <c r="M442" i="21"/>
  <c r="L442" i="21"/>
  <c r="K442" i="21"/>
  <c r="J442" i="21"/>
  <c r="I442" i="21"/>
  <c r="H442" i="21"/>
  <c r="G442" i="21"/>
  <c r="F442" i="21"/>
  <c r="M441" i="21"/>
  <c r="L441" i="21"/>
  <c r="K441" i="21"/>
  <c r="J441" i="21"/>
  <c r="I441" i="21"/>
  <c r="H441" i="21"/>
  <c r="G441" i="21"/>
  <c r="F441" i="21"/>
  <c r="M440" i="21"/>
  <c r="L440" i="21"/>
  <c r="K440" i="21"/>
  <c r="J440" i="21"/>
  <c r="I440" i="21"/>
  <c r="H440" i="21"/>
  <c r="G440" i="21"/>
  <c r="F440" i="21"/>
  <c r="M439" i="21"/>
  <c r="L439" i="21"/>
  <c r="K439" i="21"/>
  <c r="V316" i="21" s="1"/>
  <c r="J439" i="21"/>
  <c r="U316" i="21" s="1"/>
  <c r="I439" i="21"/>
  <c r="T316" i="21" s="1"/>
  <c r="H439" i="21"/>
  <c r="G439" i="21"/>
  <c r="F439" i="21"/>
  <c r="M438" i="21"/>
  <c r="L438" i="21"/>
  <c r="K438" i="21"/>
  <c r="J438" i="21"/>
  <c r="I438" i="21"/>
  <c r="H438" i="21"/>
  <c r="G438" i="21"/>
  <c r="F438" i="21"/>
  <c r="M437" i="21"/>
  <c r="L437" i="21"/>
  <c r="K437" i="21"/>
  <c r="J437" i="21"/>
  <c r="I437" i="21"/>
  <c r="H437" i="21"/>
  <c r="G437" i="21"/>
  <c r="F437" i="21"/>
  <c r="M436" i="21"/>
  <c r="L436" i="21"/>
  <c r="K436" i="21"/>
  <c r="J436" i="21"/>
  <c r="I436" i="21"/>
  <c r="H436" i="21"/>
  <c r="G436" i="21"/>
  <c r="F436" i="21"/>
  <c r="M435" i="21"/>
  <c r="L435" i="21"/>
  <c r="K435" i="21"/>
  <c r="J435" i="21"/>
  <c r="I435" i="21"/>
  <c r="H435" i="21"/>
  <c r="G435" i="21"/>
  <c r="F435" i="21"/>
  <c r="M434" i="21"/>
  <c r="L434" i="21"/>
  <c r="K434" i="21"/>
  <c r="J434" i="21"/>
  <c r="I434" i="21"/>
  <c r="H434" i="21"/>
  <c r="G434" i="21"/>
  <c r="F434" i="21"/>
  <c r="M433" i="21"/>
  <c r="L433" i="21"/>
  <c r="K433" i="21"/>
  <c r="J433" i="21"/>
  <c r="I433" i="21"/>
  <c r="H433" i="21"/>
  <c r="G433" i="21"/>
  <c r="F433" i="21"/>
  <c r="M432" i="21"/>
  <c r="L432" i="21"/>
  <c r="K432" i="21"/>
  <c r="J432" i="21"/>
  <c r="I432" i="21"/>
  <c r="H432" i="21"/>
  <c r="G432" i="21"/>
  <c r="F432" i="21"/>
  <c r="M431" i="21"/>
  <c r="L431" i="21"/>
  <c r="K431" i="21"/>
  <c r="J431" i="21"/>
  <c r="I431" i="21"/>
  <c r="H431" i="21"/>
  <c r="G431" i="21"/>
  <c r="F431" i="21"/>
  <c r="M430" i="21"/>
  <c r="L430" i="21"/>
  <c r="K430" i="21"/>
  <c r="J430" i="21"/>
  <c r="I430" i="21"/>
  <c r="H430" i="21"/>
  <c r="G430" i="21"/>
  <c r="F430" i="21"/>
  <c r="M429" i="21"/>
  <c r="L429" i="21"/>
  <c r="K429" i="21"/>
  <c r="J429" i="21"/>
  <c r="I429" i="21"/>
  <c r="H429" i="21"/>
  <c r="G429" i="21"/>
  <c r="F429" i="21"/>
  <c r="M428" i="21"/>
  <c r="L428" i="21"/>
  <c r="K428" i="21"/>
  <c r="J428" i="21"/>
  <c r="I428" i="21"/>
  <c r="H428" i="21"/>
  <c r="G428" i="21"/>
  <c r="F428" i="21"/>
  <c r="M427" i="21"/>
  <c r="L427" i="21"/>
  <c r="K427" i="21"/>
  <c r="J427" i="21"/>
  <c r="I427" i="21"/>
  <c r="H427" i="21"/>
  <c r="G427" i="21"/>
  <c r="F427" i="21"/>
  <c r="M426" i="21"/>
  <c r="L426" i="21"/>
  <c r="K426" i="21"/>
  <c r="J426" i="21"/>
  <c r="I426" i="21"/>
  <c r="H426" i="21"/>
  <c r="G426" i="21"/>
  <c r="F426" i="21"/>
  <c r="M425" i="21"/>
  <c r="L425" i="21"/>
  <c r="K425" i="21"/>
  <c r="J425" i="21"/>
  <c r="I425" i="21"/>
  <c r="H425" i="21"/>
  <c r="G425" i="21"/>
  <c r="F425" i="21"/>
  <c r="M424" i="21"/>
  <c r="L424" i="21"/>
  <c r="K424" i="21"/>
  <c r="J424" i="21"/>
  <c r="I424" i="21"/>
  <c r="H424" i="21"/>
  <c r="G424" i="21"/>
  <c r="F424" i="21"/>
  <c r="M423" i="21"/>
  <c r="L423" i="21"/>
  <c r="K423" i="21"/>
  <c r="J423" i="21"/>
  <c r="I423" i="21"/>
  <c r="H423" i="21"/>
  <c r="G423" i="21"/>
  <c r="F423" i="21"/>
  <c r="M422" i="21"/>
  <c r="L422" i="21"/>
  <c r="K422" i="21"/>
  <c r="J422" i="21"/>
  <c r="I422" i="21"/>
  <c r="H422" i="21"/>
  <c r="G422" i="21"/>
  <c r="F422" i="21"/>
  <c r="M421" i="21"/>
  <c r="L421" i="21"/>
  <c r="K421" i="21"/>
  <c r="J421" i="21"/>
  <c r="I421" i="21"/>
  <c r="H421" i="21"/>
  <c r="G421" i="21"/>
  <c r="F421" i="21"/>
  <c r="M420" i="21"/>
  <c r="L420" i="21"/>
  <c r="K420" i="21"/>
  <c r="J420" i="21"/>
  <c r="I420" i="21"/>
  <c r="H420" i="21"/>
  <c r="G420" i="21"/>
  <c r="F420" i="21"/>
  <c r="M419" i="21"/>
  <c r="L419" i="21"/>
  <c r="K419" i="21"/>
  <c r="J419" i="21"/>
  <c r="I419" i="21"/>
  <c r="H419" i="21"/>
  <c r="G419" i="21"/>
  <c r="F419" i="21"/>
  <c r="M418" i="21"/>
  <c r="L418" i="21"/>
  <c r="K418" i="21"/>
  <c r="J418" i="21"/>
  <c r="I418" i="21"/>
  <c r="H418" i="21"/>
  <c r="G418" i="21"/>
  <c r="F418" i="21"/>
  <c r="M417" i="21"/>
  <c r="L417" i="21"/>
  <c r="K417" i="21"/>
  <c r="V315" i="21" s="1"/>
  <c r="J417" i="21"/>
  <c r="U315" i="21" s="1"/>
  <c r="I417" i="21"/>
  <c r="T315" i="21" s="1"/>
  <c r="H417" i="21"/>
  <c r="G417" i="21"/>
  <c r="F417" i="21"/>
  <c r="M416" i="21"/>
  <c r="L416" i="21"/>
  <c r="K416" i="21"/>
  <c r="J416" i="21"/>
  <c r="I416" i="21"/>
  <c r="H416" i="21"/>
  <c r="G416" i="21"/>
  <c r="F416" i="21"/>
  <c r="M415" i="21"/>
  <c r="L415" i="21"/>
  <c r="K415" i="21"/>
  <c r="J415" i="21"/>
  <c r="I415" i="21"/>
  <c r="H415" i="21"/>
  <c r="G415" i="21"/>
  <c r="F415" i="21"/>
  <c r="M414" i="21"/>
  <c r="L414" i="21"/>
  <c r="K414" i="21"/>
  <c r="J414" i="21"/>
  <c r="I414" i="21"/>
  <c r="H414" i="21"/>
  <c r="G414" i="21"/>
  <c r="F414" i="21"/>
  <c r="M413" i="21"/>
  <c r="L413" i="21"/>
  <c r="K413" i="21"/>
  <c r="J413" i="21"/>
  <c r="I413" i="21"/>
  <c r="H413" i="21"/>
  <c r="G413" i="21"/>
  <c r="F413" i="21"/>
  <c r="M412" i="21"/>
  <c r="L412" i="21"/>
  <c r="K412" i="21"/>
  <c r="J412" i="21"/>
  <c r="I412" i="21"/>
  <c r="H412" i="21"/>
  <c r="G412" i="21"/>
  <c r="F412" i="21"/>
  <c r="M411" i="21"/>
  <c r="L411" i="21"/>
  <c r="K411" i="21"/>
  <c r="J411" i="21"/>
  <c r="I411" i="21"/>
  <c r="H411" i="21"/>
  <c r="G411" i="21"/>
  <c r="F411" i="21"/>
  <c r="M410" i="21"/>
  <c r="L410" i="21"/>
  <c r="K410" i="21"/>
  <c r="J410" i="21"/>
  <c r="I410" i="21"/>
  <c r="H410" i="21"/>
  <c r="G410" i="21"/>
  <c r="F410" i="21"/>
  <c r="M409" i="21"/>
  <c r="L409" i="21"/>
  <c r="K409" i="21"/>
  <c r="J409" i="21"/>
  <c r="I409" i="21"/>
  <c r="H409" i="21"/>
  <c r="G409" i="21"/>
  <c r="F409" i="21"/>
  <c r="M408" i="21"/>
  <c r="L408" i="21"/>
  <c r="K408" i="21"/>
  <c r="J408" i="21"/>
  <c r="I408" i="21"/>
  <c r="H408" i="21"/>
  <c r="G408" i="21"/>
  <c r="F408" i="21"/>
  <c r="M407" i="21"/>
  <c r="L407" i="21"/>
  <c r="K407" i="21"/>
  <c r="J407" i="21"/>
  <c r="I407" i="21"/>
  <c r="H407" i="21"/>
  <c r="G407" i="21"/>
  <c r="F407" i="21"/>
  <c r="M406" i="21"/>
  <c r="L406" i="21"/>
  <c r="K406" i="21"/>
  <c r="J406" i="21"/>
  <c r="I406" i="21"/>
  <c r="H406" i="21"/>
  <c r="G406" i="21"/>
  <c r="F406" i="21"/>
  <c r="M405" i="21"/>
  <c r="L405" i="21"/>
  <c r="K405" i="21"/>
  <c r="J405" i="21"/>
  <c r="I405" i="21"/>
  <c r="H405" i="21"/>
  <c r="G405" i="21"/>
  <c r="F405" i="21"/>
  <c r="M404" i="21"/>
  <c r="L404" i="21"/>
  <c r="K404" i="21"/>
  <c r="J404" i="21"/>
  <c r="I404" i="21"/>
  <c r="H404" i="21"/>
  <c r="G404" i="21"/>
  <c r="F404" i="21"/>
  <c r="M403" i="21"/>
  <c r="L403" i="21"/>
  <c r="K403" i="21"/>
  <c r="J403" i="21"/>
  <c r="I403" i="21"/>
  <c r="H403" i="21"/>
  <c r="G403" i="21"/>
  <c r="F403" i="21"/>
  <c r="M402" i="21"/>
  <c r="L402" i="21"/>
  <c r="K402" i="21"/>
  <c r="J402" i="21"/>
  <c r="I402" i="21"/>
  <c r="H402" i="21"/>
  <c r="G402" i="21"/>
  <c r="F402" i="21"/>
  <c r="M401" i="21"/>
  <c r="L401" i="21"/>
  <c r="K401" i="21"/>
  <c r="J401" i="21"/>
  <c r="I401" i="21"/>
  <c r="H401" i="21"/>
  <c r="G401" i="21"/>
  <c r="F401" i="21"/>
  <c r="M400" i="21"/>
  <c r="L400" i="21"/>
  <c r="K400" i="21"/>
  <c r="J400" i="21"/>
  <c r="I400" i="21"/>
  <c r="H400" i="21"/>
  <c r="G400" i="21"/>
  <c r="F400" i="21"/>
  <c r="M399" i="21"/>
  <c r="L399" i="21"/>
  <c r="K399" i="21"/>
  <c r="J399" i="21"/>
  <c r="I399" i="21"/>
  <c r="H399" i="21"/>
  <c r="G399" i="21"/>
  <c r="F399" i="21"/>
  <c r="M398" i="21"/>
  <c r="L398" i="21"/>
  <c r="K398" i="21"/>
  <c r="J398" i="21"/>
  <c r="I398" i="21"/>
  <c r="H398" i="21"/>
  <c r="G398" i="21"/>
  <c r="F398" i="21"/>
  <c r="M397" i="21"/>
  <c r="L397" i="21"/>
  <c r="K397" i="21"/>
  <c r="J397" i="21"/>
  <c r="I397" i="21"/>
  <c r="H397" i="21"/>
  <c r="G397" i="21"/>
  <c r="F397" i="21"/>
  <c r="M396" i="21"/>
  <c r="L396" i="21"/>
  <c r="K396" i="21"/>
  <c r="V314" i="21" s="1"/>
  <c r="J396" i="21"/>
  <c r="U314" i="21" s="1"/>
  <c r="I396" i="21"/>
  <c r="T314" i="21" s="1"/>
  <c r="H396" i="21"/>
  <c r="G396" i="21"/>
  <c r="F396" i="21"/>
  <c r="M395" i="21"/>
  <c r="L395" i="21"/>
  <c r="K395" i="21"/>
  <c r="J395" i="21"/>
  <c r="I395" i="21"/>
  <c r="H395" i="21"/>
  <c r="G395" i="21"/>
  <c r="F395" i="21"/>
  <c r="M394" i="21"/>
  <c r="L394" i="21"/>
  <c r="K394" i="21"/>
  <c r="J394" i="21"/>
  <c r="I394" i="21"/>
  <c r="H394" i="21"/>
  <c r="G394" i="21"/>
  <c r="F394" i="21"/>
  <c r="M393" i="21"/>
  <c r="L393" i="21"/>
  <c r="K393" i="21"/>
  <c r="J393" i="21"/>
  <c r="I393" i="21"/>
  <c r="H393" i="21"/>
  <c r="G393" i="21"/>
  <c r="F393" i="21"/>
  <c r="M392" i="21"/>
  <c r="L392" i="21"/>
  <c r="K392" i="21"/>
  <c r="J392" i="21"/>
  <c r="I392" i="21"/>
  <c r="H392" i="21"/>
  <c r="G392" i="21"/>
  <c r="F392" i="21"/>
  <c r="M391" i="21"/>
  <c r="L391" i="21"/>
  <c r="K391" i="21"/>
  <c r="J391" i="21"/>
  <c r="I391" i="21"/>
  <c r="H391" i="21"/>
  <c r="G391" i="21"/>
  <c r="F391" i="21"/>
  <c r="M390" i="21"/>
  <c r="L390" i="21"/>
  <c r="K390" i="21"/>
  <c r="J390" i="21"/>
  <c r="I390" i="21"/>
  <c r="H390" i="21"/>
  <c r="G390" i="21"/>
  <c r="F390" i="21"/>
  <c r="M389" i="21"/>
  <c r="L389" i="21"/>
  <c r="K389" i="21"/>
  <c r="J389" i="21"/>
  <c r="I389" i="21"/>
  <c r="H389" i="21"/>
  <c r="G389" i="21"/>
  <c r="F389" i="21"/>
  <c r="M388" i="21"/>
  <c r="L388" i="21"/>
  <c r="K388" i="21"/>
  <c r="J388" i="21"/>
  <c r="I388" i="21"/>
  <c r="H388" i="21"/>
  <c r="G388" i="21"/>
  <c r="F388" i="21"/>
  <c r="M387" i="21"/>
  <c r="L387" i="21"/>
  <c r="K387" i="21"/>
  <c r="J387" i="21"/>
  <c r="I387" i="21"/>
  <c r="H387" i="21"/>
  <c r="G387" i="21"/>
  <c r="F387" i="21"/>
  <c r="M386" i="21"/>
  <c r="L386" i="21"/>
  <c r="K386" i="21"/>
  <c r="J386" i="21"/>
  <c r="I386" i="21"/>
  <c r="H386" i="21"/>
  <c r="G386" i="21"/>
  <c r="F386" i="21"/>
  <c r="M385" i="21"/>
  <c r="L385" i="21"/>
  <c r="K385" i="21"/>
  <c r="J385" i="21"/>
  <c r="I385" i="21"/>
  <c r="H385" i="21"/>
  <c r="G385" i="21"/>
  <c r="F385" i="21"/>
  <c r="M384" i="21"/>
  <c r="L384" i="21"/>
  <c r="K384" i="21"/>
  <c r="J384" i="21"/>
  <c r="I384" i="21"/>
  <c r="H384" i="21"/>
  <c r="G384" i="21"/>
  <c r="F384" i="21"/>
  <c r="M383" i="21"/>
  <c r="L383" i="21"/>
  <c r="K383" i="21"/>
  <c r="J383" i="21"/>
  <c r="I383" i="21"/>
  <c r="H383" i="21"/>
  <c r="G383" i="21"/>
  <c r="F383" i="21"/>
  <c r="M382" i="21"/>
  <c r="L382" i="21"/>
  <c r="K382" i="21"/>
  <c r="J382" i="21"/>
  <c r="I382" i="21"/>
  <c r="H382" i="21"/>
  <c r="G382" i="21"/>
  <c r="F382" i="21"/>
  <c r="M381" i="21"/>
  <c r="L381" i="21"/>
  <c r="K381" i="21"/>
  <c r="J381" i="21"/>
  <c r="I381" i="21"/>
  <c r="H381" i="21"/>
  <c r="G381" i="21"/>
  <c r="F381" i="21"/>
  <c r="M380" i="21"/>
  <c r="L380" i="21"/>
  <c r="K380" i="21"/>
  <c r="J380" i="21"/>
  <c r="I380" i="21"/>
  <c r="H380" i="21"/>
  <c r="G380" i="21"/>
  <c r="F380" i="21"/>
  <c r="M379" i="21"/>
  <c r="L379" i="21"/>
  <c r="K379" i="21"/>
  <c r="J379" i="21"/>
  <c r="I379" i="21"/>
  <c r="H379" i="21"/>
  <c r="G379" i="21"/>
  <c r="F379" i="21"/>
  <c r="M378" i="21"/>
  <c r="L378" i="21"/>
  <c r="K378" i="21"/>
  <c r="J378" i="21"/>
  <c r="I378" i="21"/>
  <c r="H378" i="21"/>
  <c r="G378" i="21"/>
  <c r="F378" i="21"/>
  <c r="M377" i="21"/>
  <c r="L377" i="21"/>
  <c r="K377" i="21"/>
  <c r="J377" i="21"/>
  <c r="I377" i="21"/>
  <c r="H377" i="21"/>
  <c r="G377" i="21"/>
  <c r="F377" i="21"/>
  <c r="M376" i="21"/>
  <c r="L376" i="21"/>
  <c r="K376" i="21"/>
  <c r="V313" i="21" s="1"/>
  <c r="J376" i="21"/>
  <c r="U313" i="21" s="1"/>
  <c r="I376" i="21"/>
  <c r="T313" i="21" s="1"/>
  <c r="H376" i="21"/>
  <c r="G376" i="21"/>
  <c r="F376" i="21"/>
  <c r="M375" i="21"/>
  <c r="L375" i="21"/>
  <c r="K375" i="21"/>
  <c r="J375" i="21"/>
  <c r="I375" i="21"/>
  <c r="H375" i="21"/>
  <c r="G375" i="21"/>
  <c r="F375" i="21"/>
  <c r="M374" i="21"/>
  <c r="L374" i="21"/>
  <c r="K374" i="21"/>
  <c r="J374" i="21"/>
  <c r="I374" i="21"/>
  <c r="H374" i="21"/>
  <c r="G374" i="21"/>
  <c r="F374" i="21"/>
  <c r="M373" i="21"/>
  <c r="L373" i="21"/>
  <c r="K373" i="21"/>
  <c r="J373" i="21"/>
  <c r="I373" i="21"/>
  <c r="H373" i="21"/>
  <c r="G373" i="21"/>
  <c r="F373" i="21"/>
  <c r="M372" i="21"/>
  <c r="L372" i="21"/>
  <c r="K372" i="21"/>
  <c r="J372" i="21"/>
  <c r="I372" i="21"/>
  <c r="H372" i="21"/>
  <c r="G372" i="21"/>
  <c r="F372" i="21"/>
  <c r="M371" i="21"/>
  <c r="L371" i="21"/>
  <c r="K371" i="21"/>
  <c r="J371" i="21"/>
  <c r="I371" i="21"/>
  <c r="H371" i="21"/>
  <c r="G371" i="21"/>
  <c r="F371" i="21"/>
  <c r="M370" i="21"/>
  <c r="L370" i="21"/>
  <c r="K370" i="21"/>
  <c r="J370" i="21"/>
  <c r="I370" i="21"/>
  <c r="H370" i="21"/>
  <c r="G370" i="21"/>
  <c r="F370" i="21"/>
  <c r="M369" i="21"/>
  <c r="L369" i="21"/>
  <c r="K369" i="21"/>
  <c r="J369" i="21"/>
  <c r="I369" i="21"/>
  <c r="H369" i="21"/>
  <c r="G369" i="21"/>
  <c r="F369" i="21"/>
  <c r="M368" i="21"/>
  <c r="L368" i="21"/>
  <c r="K368" i="21"/>
  <c r="J368" i="21"/>
  <c r="I368" i="21"/>
  <c r="H368" i="21"/>
  <c r="G368" i="21"/>
  <c r="F368" i="21"/>
  <c r="M367" i="21"/>
  <c r="L367" i="21"/>
  <c r="K367" i="21"/>
  <c r="J367" i="21"/>
  <c r="I367" i="21"/>
  <c r="H367" i="21"/>
  <c r="G367" i="21"/>
  <c r="F367" i="21"/>
  <c r="M366" i="21"/>
  <c r="L366" i="21"/>
  <c r="K366" i="21"/>
  <c r="J366" i="21"/>
  <c r="I366" i="21"/>
  <c r="H366" i="21"/>
  <c r="G366" i="21"/>
  <c r="F366" i="21"/>
  <c r="M365" i="21"/>
  <c r="L365" i="21"/>
  <c r="K365" i="21"/>
  <c r="J365" i="21"/>
  <c r="I365" i="21"/>
  <c r="H365" i="21"/>
  <c r="G365" i="21"/>
  <c r="F365" i="21"/>
  <c r="M364" i="21"/>
  <c r="L364" i="21"/>
  <c r="K364" i="21"/>
  <c r="J364" i="21"/>
  <c r="I364" i="21"/>
  <c r="H364" i="21"/>
  <c r="G364" i="21"/>
  <c r="F364" i="21"/>
  <c r="M363" i="21"/>
  <c r="L363" i="21"/>
  <c r="K363" i="21"/>
  <c r="J363" i="21"/>
  <c r="I363" i="21"/>
  <c r="H363" i="21"/>
  <c r="G363" i="21"/>
  <c r="F363" i="21"/>
  <c r="M362" i="21"/>
  <c r="L362" i="21"/>
  <c r="K362" i="21"/>
  <c r="J362" i="21"/>
  <c r="I362" i="21"/>
  <c r="H362" i="21"/>
  <c r="G362" i="21"/>
  <c r="F362" i="21"/>
  <c r="M361" i="21"/>
  <c r="L361" i="21"/>
  <c r="K361" i="21"/>
  <c r="J361" i="21"/>
  <c r="I361" i="21"/>
  <c r="H361" i="21"/>
  <c r="G361" i="21"/>
  <c r="F361" i="21"/>
  <c r="M360" i="21"/>
  <c r="L360" i="21"/>
  <c r="K360" i="21"/>
  <c r="J360" i="21"/>
  <c r="I360" i="21"/>
  <c r="H360" i="21"/>
  <c r="G360" i="21"/>
  <c r="F360" i="21"/>
  <c r="M359" i="21"/>
  <c r="L359" i="21"/>
  <c r="K359" i="21"/>
  <c r="J359" i="21"/>
  <c r="I359" i="21"/>
  <c r="H359" i="21"/>
  <c r="G359" i="21"/>
  <c r="F359" i="21"/>
  <c r="M358" i="21"/>
  <c r="L358" i="21"/>
  <c r="K358" i="21"/>
  <c r="J358" i="21"/>
  <c r="I358" i="21"/>
  <c r="H358" i="21"/>
  <c r="G358" i="21"/>
  <c r="F358" i="21"/>
  <c r="M357" i="21"/>
  <c r="L357" i="21"/>
  <c r="K357" i="21"/>
  <c r="J357" i="21"/>
  <c r="I357" i="21"/>
  <c r="H357" i="21"/>
  <c r="G357" i="21"/>
  <c r="F357" i="21"/>
  <c r="M356" i="21"/>
  <c r="L356" i="21"/>
  <c r="K356" i="21"/>
  <c r="J356" i="21"/>
  <c r="I356" i="21"/>
  <c r="H356" i="21"/>
  <c r="G356" i="21"/>
  <c r="F356" i="21"/>
  <c r="M355" i="21"/>
  <c r="L355" i="21"/>
  <c r="K355" i="21"/>
  <c r="V312" i="21" s="1"/>
  <c r="J355" i="21"/>
  <c r="U312" i="21" s="1"/>
  <c r="I355" i="21"/>
  <c r="T312" i="21" s="1"/>
  <c r="H355" i="21"/>
  <c r="G355" i="21"/>
  <c r="F355" i="21"/>
  <c r="M354" i="21"/>
  <c r="L354" i="21"/>
  <c r="K354" i="21"/>
  <c r="J354" i="21"/>
  <c r="I354" i="21"/>
  <c r="H354" i="21"/>
  <c r="G354" i="21"/>
  <c r="F354" i="21"/>
  <c r="M353" i="21"/>
  <c r="L353" i="21"/>
  <c r="K353" i="21"/>
  <c r="J353" i="21"/>
  <c r="I353" i="21"/>
  <c r="H353" i="21"/>
  <c r="G353" i="21"/>
  <c r="F353" i="21"/>
  <c r="M352" i="21"/>
  <c r="L352" i="21"/>
  <c r="K352" i="21"/>
  <c r="J352" i="21"/>
  <c r="I352" i="21"/>
  <c r="H352" i="21"/>
  <c r="G352" i="21"/>
  <c r="F352" i="21"/>
  <c r="M351" i="21"/>
  <c r="L351" i="21"/>
  <c r="K351" i="21"/>
  <c r="J351" i="21"/>
  <c r="I351" i="21"/>
  <c r="H351" i="21"/>
  <c r="G351" i="21"/>
  <c r="F351" i="21"/>
  <c r="M350" i="21"/>
  <c r="L350" i="21"/>
  <c r="K350" i="21"/>
  <c r="J350" i="21"/>
  <c r="I350" i="21"/>
  <c r="H350" i="21"/>
  <c r="G350" i="21"/>
  <c r="F350" i="21"/>
  <c r="V349" i="21"/>
  <c r="U349" i="21"/>
  <c r="Q349" i="21"/>
  <c r="M349" i="21"/>
  <c r="L349" i="21"/>
  <c r="K349" i="21"/>
  <c r="J349" i="21"/>
  <c r="I349" i="21"/>
  <c r="H349" i="21"/>
  <c r="G349" i="21"/>
  <c r="F349" i="21"/>
  <c r="T348" i="21"/>
  <c r="Q348" i="21"/>
  <c r="M348" i="21"/>
  <c r="L348" i="21"/>
  <c r="K348" i="21"/>
  <c r="J348" i="21"/>
  <c r="I348" i="21"/>
  <c r="H348" i="21"/>
  <c r="G348" i="21"/>
  <c r="F348" i="21"/>
  <c r="U347" i="21"/>
  <c r="Q347" i="21"/>
  <c r="M347" i="21"/>
  <c r="L347" i="21"/>
  <c r="K347" i="21"/>
  <c r="J347" i="21"/>
  <c r="I347" i="21"/>
  <c r="H347" i="21"/>
  <c r="G347" i="21"/>
  <c r="F347" i="21"/>
  <c r="T346" i="21"/>
  <c r="Q346" i="21"/>
  <c r="M346" i="21"/>
  <c r="L346" i="21"/>
  <c r="K346" i="21"/>
  <c r="J346" i="21"/>
  <c r="I346" i="21"/>
  <c r="H346" i="21"/>
  <c r="G346" i="21"/>
  <c r="F346" i="21"/>
  <c r="U345" i="21"/>
  <c r="Q345" i="21"/>
  <c r="M345" i="21"/>
  <c r="L345" i="21"/>
  <c r="K345" i="21"/>
  <c r="J345" i="21"/>
  <c r="I345" i="21"/>
  <c r="H345" i="21"/>
  <c r="G345" i="21"/>
  <c r="F345" i="21"/>
  <c r="V344" i="21"/>
  <c r="Q344" i="21"/>
  <c r="M344" i="21"/>
  <c r="L344" i="21"/>
  <c r="K344" i="21"/>
  <c r="J344" i="21"/>
  <c r="I344" i="21"/>
  <c r="H344" i="21"/>
  <c r="G344" i="21"/>
  <c r="F344" i="21"/>
  <c r="V343" i="21"/>
  <c r="Q343" i="21"/>
  <c r="M343" i="21"/>
  <c r="L343" i="21"/>
  <c r="K343" i="21"/>
  <c r="J343" i="21"/>
  <c r="I343" i="21"/>
  <c r="H343" i="21"/>
  <c r="G343" i="21"/>
  <c r="F343" i="21"/>
  <c r="T342" i="21"/>
  <c r="Q342" i="21"/>
  <c r="M342" i="21"/>
  <c r="L342" i="21"/>
  <c r="K342" i="21"/>
  <c r="J342" i="21"/>
  <c r="I342" i="21"/>
  <c r="H342" i="21"/>
  <c r="G342" i="21"/>
  <c r="F342" i="21"/>
  <c r="U341" i="21"/>
  <c r="Q341" i="21"/>
  <c r="M341" i="21"/>
  <c r="L341" i="21"/>
  <c r="K341" i="21"/>
  <c r="J341" i="21"/>
  <c r="I341" i="21"/>
  <c r="H341" i="21"/>
  <c r="G341" i="21"/>
  <c r="F341" i="21"/>
  <c r="Q340" i="21"/>
  <c r="M340" i="21"/>
  <c r="L340" i="21"/>
  <c r="K340" i="21"/>
  <c r="J340" i="21"/>
  <c r="I340" i="21"/>
  <c r="H340" i="21"/>
  <c r="G340" i="21"/>
  <c r="F340" i="21"/>
  <c r="V339" i="21"/>
  <c r="Q339" i="21"/>
  <c r="M339" i="21"/>
  <c r="L339" i="21"/>
  <c r="K339" i="21"/>
  <c r="J339" i="21"/>
  <c r="I339" i="21"/>
  <c r="H339" i="21"/>
  <c r="G339" i="21"/>
  <c r="F339" i="21"/>
  <c r="V338" i="21"/>
  <c r="Q338" i="21"/>
  <c r="M338" i="21"/>
  <c r="L338" i="21"/>
  <c r="K338" i="21"/>
  <c r="J338" i="21"/>
  <c r="I338" i="21"/>
  <c r="H338" i="21"/>
  <c r="G338" i="21"/>
  <c r="F338" i="21"/>
  <c r="T337" i="21"/>
  <c r="Q337" i="21"/>
  <c r="M337" i="21"/>
  <c r="L337" i="21"/>
  <c r="K337" i="21"/>
  <c r="J337" i="21"/>
  <c r="I337" i="21"/>
  <c r="H337" i="21"/>
  <c r="G337" i="21"/>
  <c r="F337" i="21"/>
  <c r="T336" i="21"/>
  <c r="Q336" i="21"/>
  <c r="M336" i="21"/>
  <c r="L336" i="21"/>
  <c r="K336" i="21"/>
  <c r="J336" i="21"/>
  <c r="I336" i="21"/>
  <c r="H336" i="21"/>
  <c r="G336" i="21"/>
  <c r="F336" i="21"/>
  <c r="Q335" i="21"/>
  <c r="M335" i="21"/>
  <c r="L335" i="21"/>
  <c r="K335" i="21"/>
  <c r="V311" i="21" s="1"/>
  <c r="J335" i="21"/>
  <c r="U311" i="21" s="1"/>
  <c r="I335" i="21"/>
  <c r="T311" i="21" s="1"/>
  <c r="H335" i="21"/>
  <c r="G335" i="21"/>
  <c r="F335" i="21"/>
  <c r="U334" i="21"/>
  <c r="Q334" i="21"/>
  <c r="M334" i="21"/>
  <c r="L334" i="21"/>
  <c r="K334" i="21"/>
  <c r="J334" i="21"/>
  <c r="I334" i="21"/>
  <c r="H334" i="21"/>
  <c r="G334" i="21"/>
  <c r="F334" i="21"/>
  <c r="T333" i="21"/>
  <c r="Q333" i="21"/>
  <c r="M333" i="21"/>
  <c r="L333" i="21"/>
  <c r="K333" i="21"/>
  <c r="J333" i="21"/>
  <c r="I333" i="21"/>
  <c r="H333" i="21"/>
  <c r="G333" i="21"/>
  <c r="F333" i="21"/>
  <c r="T332" i="21"/>
  <c r="Q332" i="21"/>
  <c r="M332" i="21"/>
  <c r="L332" i="21"/>
  <c r="K332" i="21"/>
  <c r="J332" i="21"/>
  <c r="I332" i="21"/>
  <c r="H332" i="21"/>
  <c r="G332" i="21"/>
  <c r="F332" i="21"/>
  <c r="Q331" i="21"/>
  <c r="M331" i="21"/>
  <c r="L331" i="21"/>
  <c r="K331" i="21"/>
  <c r="J331" i="21"/>
  <c r="I331" i="21"/>
  <c r="H331" i="21"/>
  <c r="G331" i="21"/>
  <c r="F331" i="21"/>
  <c r="T330" i="21"/>
  <c r="Q330" i="21"/>
  <c r="M330" i="21"/>
  <c r="L330" i="21"/>
  <c r="K330" i="21"/>
  <c r="J330" i="21"/>
  <c r="I330" i="21"/>
  <c r="H330" i="21"/>
  <c r="G330" i="21"/>
  <c r="F330" i="21"/>
  <c r="U329" i="21"/>
  <c r="Q329" i="21"/>
  <c r="M329" i="21"/>
  <c r="L329" i="21"/>
  <c r="K329" i="21"/>
  <c r="J329" i="21"/>
  <c r="I329" i="21"/>
  <c r="H329" i="21"/>
  <c r="G329" i="21"/>
  <c r="F329" i="21"/>
  <c r="V328" i="21"/>
  <c r="Q328" i="21"/>
  <c r="M328" i="21"/>
  <c r="L328" i="21"/>
  <c r="K328" i="21"/>
  <c r="J328" i="21"/>
  <c r="I328" i="21"/>
  <c r="H328" i="21"/>
  <c r="G328" i="21"/>
  <c r="F328" i="21"/>
  <c r="T327" i="21"/>
  <c r="Q327" i="21"/>
  <c r="M327" i="21"/>
  <c r="L327" i="21"/>
  <c r="K327" i="21"/>
  <c r="J327" i="21"/>
  <c r="I327" i="21"/>
  <c r="H327" i="21"/>
  <c r="G327" i="21"/>
  <c r="F327" i="21"/>
  <c r="U326" i="21"/>
  <c r="Q326" i="21"/>
  <c r="M326" i="21"/>
  <c r="L326" i="21"/>
  <c r="K326" i="21"/>
  <c r="J326" i="21"/>
  <c r="I326" i="21"/>
  <c r="H326" i="21"/>
  <c r="G326" i="21"/>
  <c r="F326" i="21"/>
  <c r="U325" i="21"/>
  <c r="Q325" i="21"/>
  <c r="M325" i="21"/>
  <c r="L325" i="21"/>
  <c r="K325" i="21"/>
  <c r="J325" i="21"/>
  <c r="I325" i="21"/>
  <c r="H325" i="21"/>
  <c r="G325" i="21"/>
  <c r="F325" i="21"/>
  <c r="U324" i="21"/>
  <c r="Q324" i="21"/>
  <c r="M324" i="21"/>
  <c r="L324" i="21"/>
  <c r="K324" i="21"/>
  <c r="J324" i="21"/>
  <c r="I324" i="21"/>
  <c r="H324" i="21"/>
  <c r="G324" i="21"/>
  <c r="F324" i="21"/>
  <c r="Q323" i="21"/>
  <c r="M323" i="21"/>
  <c r="L323" i="21"/>
  <c r="K323" i="21"/>
  <c r="J323" i="21"/>
  <c r="I323" i="21"/>
  <c r="H323" i="21"/>
  <c r="G323" i="21"/>
  <c r="F323" i="21"/>
  <c r="U322" i="21"/>
  <c r="Q322" i="21"/>
  <c r="M322" i="21"/>
  <c r="L322" i="21"/>
  <c r="K322" i="21"/>
  <c r="J322" i="21"/>
  <c r="I322" i="21"/>
  <c r="H322" i="21"/>
  <c r="G322" i="21"/>
  <c r="F322" i="21"/>
  <c r="V321" i="21"/>
  <c r="Q321" i="21"/>
  <c r="M321" i="21"/>
  <c r="L321" i="21"/>
  <c r="K321" i="21"/>
  <c r="J321" i="21"/>
  <c r="I321" i="21"/>
  <c r="H321" i="21"/>
  <c r="G321" i="21"/>
  <c r="F321" i="21"/>
  <c r="V320" i="21"/>
  <c r="Q320" i="21"/>
  <c r="M320" i="21"/>
  <c r="L320" i="21"/>
  <c r="K320" i="21"/>
  <c r="J320" i="21"/>
  <c r="I320" i="21"/>
  <c r="H320" i="21"/>
  <c r="G320" i="21"/>
  <c r="F320" i="21"/>
  <c r="V319" i="21"/>
  <c r="Q319" i="21"/>
  <c r="M319" i="21"/>
  <c r="L319" i="21"/>
  <c r="K319" i="21"/>
  <c r="J319" i="21"/>
  <c r="I319" i="21"/>
  <c r="H319" i="21"/>
  <c r="G319" i="21"/>
  <c r="F319" i="21"/>
  <c r="V318" i="21"/>
  <c r="Q318" i="21"/>
  <c r="M318" i="21"/>
  <c r="L318" i="21"/>
  <c r="K318" i="21"/>
  <c r="J318" i="21"/>
  <c r="I318" i="21"/>
  <c r="H318" i="21"/>
  <c r="G318" i="21"/>
  <c r="F318" i="21"/>
  <c r="Q317" i="21"/>
  <c r="M317" i="21"/>
  <c r="L317" i="21"/>
  <c r="K317" i="21"/>
  <c r="J317" i="21"/>
  <c r="I317" i="21"/>
  <c r="H317" i="21"/>
  <c r="G317" i="21"/>
  <c r="F317" i="21"/>
  <c r="Q316" i="21"/>
  <c r="M316" i="21"/>
  <c r="L316" i="21"/>
  <c r="K316" i="21"/>
  <c r="V310" i="21" s="1"/>
  <c r="J316" i="21"/>
  <c r="U310" i="21" s="1"/>
  <c r="I316" i="21"/>
  <c r="T310" i="21" s="1"/>
  <c r="H316" i="21"/>
  <c r="G316" i="21"/>
  <c r="F316" i="21"/>
  <c r="Q315" i="21"/>
  <c r="M315" i="21"/>
  <c r="L315" i="21"/>
  <c r="K315" i="21"/>
  <c r="J315" i="21"/>
  <c r="I315" i="21"/>
  <c r="H315" i="21"/>
  <c r="G315" i="21"/>
  <c r="F315" i="21"/>
  <c r="Q314" i="21"/>
  <c r="M314" i="21"/>
  <c r="L314" i="21"/>
  <c r="K314" i="21"/>
  <c r="J314" i="21"/>
  <c r="I314" i="21"/>
  <c r="H314" i="21"/>
  <c r="G314" i="21"/>
  <c r="F314" i="21"/>
  <c r="Q313" i="21"/>
  <c r="M313" i="21"/>
  <c r="L313" i="21"/>
  <c r="K313" i="21"/>
  <c r="J313" i="21"/>
  <c r="I313" i="21"/>
  <c r="H313" i="21"/>
  <c r="G313" i="21"/>
  <c r="F313" i="21"/>
  <c r="Q312" i="21"/>
  <c r="M312" i="21"/>
  <c r="L312" i="21"/>
  <c r="K312" i="21"/>
  <c r="J312" i="21"/>
  <c r="I312" i="21"/>
  <c r="H312" i="21"/>
  <c r="G312" i="21"/>
  <c r="F312" i="21"/>
  <c r="Q311" i="21"/>
  <c r="M311" i="21"/>
  <c r="L311" i="21"/>
  <c r="K311" i="21"/>
  <c r="J311" i="21"/>
  <c r="I311" i="21"/>
  <c r="H311" i="21"/>
  <c r="G311" i="21"/>
  <c r="F311" i="21"/>
  <c r="Q310" i="21"/>
  <c r="M310" i="21"/>
  <c r="L310" i="21"/>
  <c r="K310" i="21"/>
  <c r="J310" i="21"/>
  <c r="I310" i="21"/>
  <c r="H310" i="21"/>
  <c r="G310" i="21"/>
  <c r="F310" i="21"/>
  <c r="Q309" i="21"/>
  <c r="M309" i="21"/>
  <c r="L309" i="21"/>
  <c r="K309" i="21"/>
  <c r="J309" i="21"/>
  <c r="I309" i="21"/>
  <c r="H309" i="21"/>
  <c r="G309" i="21"/>
  <c r="F309" i="21"/>
  <c r="Q308" i="21"/>
  <c r="M308" i="21"/>
  <c r="L308" i="21"/>
  <c r="K308" i="21"/>
  <c r="J308" i="21"/>
  <c r="I308" i="21"/>
  <c r="H308" i="21"/>
  <c r="G308" i="21"/>
  <c r="F308" i="21"/>
  <c r="Q307" i="21"/>
  <c r="M307" i="21"/>
  <c r="L307" i="21"/>
  <c r="K307" i="21"/>
  <c r="J307" i="21"/>
  <c r="I307" i="21"/>
  <c r="H307" i="21"/>
  <c r="G307" i="21"/>
  <c r="F307" i="21"/>
  <c r="Q306" i="21"/>
  <c r="M306" i="21"/>
  <c r="L306" i="21"/>
  <c r="K306" i="21"/>
  <c r="J306" i="21"/>
  <c r="I306" i="21"/>
  <c r="H306" i="21"/>
  <c r="G306" i="21"/>
  <c r="F306" i="21"/>
  <c r="Q305" i="21"/>
  <c r="M305" i="21"/>
  <c r="L305" i="21"/>
  <c r="K305" i="21"/>
  <c r="J305" i="21"/>
  <c r="I305" i="21"/>
  <c r="H305" i="21"/>
  <c r="G305" i="21"/>
  <c r="F305" i="21"/>
  <c r="Q304" i="21"/>
  <c r="M304" i="21"/>
  <c r="L304" i="21"/>
  <c r="K304" i="21"/>
  <c r="J304" i="21"/>
  <c r="I304" i="21"/>
  <c r="H304" i="21"/>
  <c r="G304" i="21"/>
  <c r="F304" i="21"/>
  <c r="Q303" i="21"/>
  <c r="M303" i="21"/>
  <c r="L303" i="21"/>
  <c r="K303" i="21"/>
  <c r="J303" i="21"/>
  <c r="I303" i="21"/>
  <c r="H303" i="21"/>
  <c r="G303" i="21"/>
  <c r="F303" i="21"/>
  <c r="Q302" i="21"/>
  <c r="M302" i="21"/>
  <c r="L302" i="21"/>
  <c r="K302" i="21"/>
  <c r="J302" i="21"/>
  <c r="I302" i="21"/>
  <c r="H302" i="21"/>
  <c r="G302" i="21"/>
  <c r="F302" i="21"/>
  <c r="Q301" i="21"/>
  <c r="M301" i="21"/>
  <c r="L301" i="21"/>
  <c r="K301" i="21"/>
  <c r="J301" i="21"/>
  <c r="I301" i="21"/>
  <c r="H301" i="21"/>
  <c r="G301" i="21"/>
  <c r="F301" i="21"/>
  <c r="Q300" i="21"/>
  <c r="M300" i="21"/>
  <c r="L300" i="21"/>
  <c r="K300" i="21"/>
  <c r="J300" i="21"/>
  <c r="I300" i="21"/>
  <c r="H300" i="21"/>
  <c r="G300" i="21"/>
  <c r="F300" i="21"/>
  <c r="Q299" i="21"/>
  <c r="M299" i="21"/>
  <c r="L299" i="21"/>
  <c r="K299" i="21"/>
  <c r="J299" i="21"/>
  <c r="I299" i="21"/>
  <c r="H299" i="21"/>
  <c r="G299" i="21"/>
  <c r="F299" i="21"/>
  <c r="Q298" i="21"/>
  <c r="M298" i="21"/>
  <c r="L298" i="21"/>
  <c r="K298" i="21"/>
  <c r="J298" i="21"/>
  <c r="I298" i="21"/>
  <c r="H298" i="21"/>
  <c r="G298" i="21"/>
  <c r="F298" i="21"/>
  <c r="Q297" i="21"/>
  <c r="M297" i="21"/>
  <c r="L297" i="21"/>
  <c r="K297" i="21"/>
  <c r="J297" i="21"/>
  <c r="I297" i="21"/>
  <c r="H297" i="21"/>
  <c r="G297" i="21"/>
  <c r="F297" i="21"/>
  <c r="Q296" i="21"/>
  <c r="M296" i="21"/>
  <c r="L296" i="21"/>
  <c r="K296" i="21"/>
  <c r="J296" i="21"/>
  <c r="I296" i="21"/>
  <c r="H296" i="21"/>
  <c r="G296" i="21"/>
  <c r="F296" i="21"/>
  <c r="Q295" i="21"/>
  <c r="M295" i="21"/>
  <c r="L295" i="21"/>
  <c r="K295" i="21"/>
  <c r="V309" i="21" s="1"/>
  <c r="J295" i="21"/>
  <c r="U309" i="21" s="1"/>
  <c r="I295" i="21"/>
  <c r="T309" i="21" s="1"/>
  <c r="H295" i="21"/>
  <c r="G295" i="21"/>
  <c r="F295" i="21"/>
  <c r="M294" i="21"/>
  <c r="L294" i="21"/>
  <c r="K294" i="21"/>
  <c r="J294" i="21"/>
  <c r="I294" i="21"/>
  <c r="H294" i="21"/>
  <c r="G294" i="21"/>
  <c r="F294" i="21"/>
  <c r="M293" i="21"/>
  <c r="L293" i="21"/>
  <c r="K293" i="21"/>
  <c r="J293" i="21"/>
  <c r="I293" i="21"/>
  <c r="H293" i="21"/>
  <c r="G293" i="21"/>
  <c r="F293" i="21"/>
  <c r="M292" i="21"/>
  <c r="L292" i="21"/>
  <c r="K292" i="21"/>
  <c r="J292" i="21"/>
  <c r="I292" i="21"/>
  <c r="H292" i="21"/>
  <c r="G292" i="21"/>
  <c r="F292" i="21"/>
  <c r="M291" i="21"/>
  <c r="L291" i="21"/>
  <c r="K291" i="21"/>
  <c r="J291" i="21"/>
  <c r="I291" i="21"/>
  <c r="H291" i="21"/>
  <c r="G291" i="21"/>
  <c r="F291" i="21"/>
  <c r="M290" i="21"/>
  <c r="L290" i="21"/>
  <c r="K290" i="21"/>
  <c r="J290" i="21"/>
  <c r="I290" i="21"/>
  <c r="H290" i="21"/>
  <c r="G290" i="21"/>
  <c r="F290" i="21"/>
  <c r="M289" i="21"/>
  <c r="L289" i="21"/>
  <c r="K289" i="21"/>
  <c r="J289" i="21"/>
  <c r="I289" i="21"/>
  <c r="H289" i="21"/>
  <c r="G289" i="21"/>
  <c r="F289" i="21"/>
  <c r="M288" i="21"/>
  <c r="L288" i="21"/>
  <c r="K288" i="21"/>
  <c r="J288" i="21"/>
  <c r="I288" i="21"/>
  <c r="H288" i="21"/>
  <c r="G288" i="21"/>
  <c r="F288" i="21"/>
  <c r="M287" i="21"/>
  <c r="L287" i="21"/>
  <c r="K287" i="21"/>
  <c r="J287" i="21"/>
  <c r="I287" i="21"/>
  <c r="H287" i="21"/>
  <c r="G287" i="21"/>
  <c r="F287" i="21"/>
  <c r="M286" i="21"/>
  <c r="L286" i="21"/>
  <c r="K286" i="21"/>
  <c r="J286" i="21"/>
  <c r="I286" i="21"/>
  <c r="H286" i="21"/>
  <c r="G286" i="21"/>
  <c r="F286" i="21"/>
  <c r="M285" i="21"/>
  <c r="L285" i="21"/>
  <c r="K285" i="21"/>
  <c r="J285" i="21"/>
  <c r="I285" i="21"/>
  <c r="H285" i="21"/>
  <c r="G285" i="21"/>
  <c r="F285" i="21"/>
  <c r="M284" i="21"/>
  <c r="L284" i="21"/>
  <c r="K284" i="21"/>
  <c r="J284" i="21"/>
  <c r="I284" i="21"/>
  <c r="H284" i="21"/>
  <c r="G284" i="21"/>
  <c r="F284" i="21"/>
  <c r="M283" i="21"/>
  <c r="L283" i="21"/>
  <c r="K283" i="21"/>
  <c r="J283" i="21"/>
  <c r="I283" i="21"/>
  <c r="H283" i="21"/>
  <c r="G283" i="21"/>
  <c r="F283" i="21"/>
  <c r="M282" i="21"/>
  <c r="L282" i="21"/>
  <c r="K282" i="21"/>
  <c r="J282" i="21"/>
  <c r="I282" i="21"/>
  <c r="H282" i="21"/>
  <c r="G282" i="21"/>
  <c r="F282" i="21"/>
  <c r="M281" i="21"/>
  <c r="L281" i="21"/>
  <c r="K281" i="21"/>
  <c r="J281" i="21"/>
  <c r="I281" i="21"/>
  <c r="H281" i="21"/>
  <c r="G281" i="21"/>
  <c r="F281" i="21"/>
  <c r="M280" i="21"/>
  <c r="L280" i="21"/>
  <c r="K280" i="21"/>
  <c r="J280" i="21"/>
  <c r="I280" i="21"/>
  <c r="H280" i="21"/>
  <c r="G280" i="21"/>
  <c r="F280" i="21"/>
  <c r="M279" i="21"/>
  <c r="L279" i="21"/>
  <c r="K279" i="21"/>
  <c r="J279" i="21"/>
  <c r="I279" i="21"/>
  <c r="H279" i="21"/>
  <c r="G279" i="21"/>
  <c r="F279" i="21"/>
  <c r="M278" i="21"/>
  <c r="L278" i="21"/>
  <c r="K278" i="21"/>
  <c r="J278" i="21"/>
  <c r="I278" i="21"/>
  <c r="H278" i="21"/>
  <c r="G278" i="21"/>
  <c r="F278" i="21"/>
  <c r="M277" i="21"/>
  <c r="L277" i="21"/>
  <c r="K277" i="21"/>
  <c r="V308" i="21" s="1"/>
  <c r="J277" i="21"/>
  <c r="U308" i="21" s="1"/>
  <c r="I277" i="21"/>
  <c r="T308" i="21" s="1"/>
  <c r="H277" i="21"/>
  <c r="G277" i="21"/>
  <c r="F277" i="21"/>
  <c r="M276" i="21"/>
  <c r="L276" i="21"/>
  <c r="K276" i="21"/>
  <c r="J276" i="21"/>
  <c r="I276" i="21"/>
  <c r="H276" i="21"/>
  <c r="G276" i="21"/>
  <c r="F276" i="21"/>
  <c r="M275" i="21"/>
  <c r="L275" i="21"/>
  <c r="K275" i="21"/>
  <c r="J275" i="21"/>
  <c r="I275" i="21"/>
  <c r="H275" i="21"/>
  <c r="G275" i="21"/>
  <c r="F275" i="21"/>
  <c r="M274" i="21"/>
  <c r="L274" i="21"/>
  <c r="K274" i="21"/>
  <c r="J274" i="21"/>
  <c r="I274" i="21"/>
  <c r="H274" i="21"/>
  <c r="G274" i="21"/>
  <c r="F274" i="21"/>
  <c r="M273" i="21"/>
  <c r="L273" i="21"/>
  <c r="K273" i="21"/>
  <c r="J273" i="21"/>
  <c r="I273" i="21"/>
  <c r="H273" i="21"/>
  <c r="G273" i="21"/>
  <c r="F273" i="21"/>
  <c r="M272" i="21"/>
  <c r="L272" i="21"/>
  <c r="K272" i="21"/>
  <c r="J272" i="21"/>
  <c r="I272" i="21"/>
  <c r="H272" i="21"/>
  <c r="G272" i="21"/>
  <c r="F272" i="21"/>
  <c r="M271" i="21"/>
  <c r="L271" i="21"/>
  <c r="K271" i="21"/>
  <c r="J271" i="21"/>
  <c r="I271" i="21"/>
  <c r="H271" i="21"/>
  <c r="G271" i="21"/>
  <c r="F271" i="21"/>
  <c r="M270" i="21"/>
  <c r="L270" i="21"/>
  <c r="K270" i="21"/>
  <c r="J270" i="21"/>
  <c r="I270" i="21"/>
  <c r="H270" i="21"/>
  <c r="G270" i="21"/>
  <c r="F270" i="21"/>
  <c r="M269" i="21"/>
  <c r="L269" i="21"/>
  <c r="K269" i="21"/>
  <c r="J269" i="21"/>
  <c r="I269" i="21"/>
  <c r="H269" i="21"/>
  <c r="G269" i="21"/>
  <c r="F269" i="21"/>
  <c r="M268" i="21"/>
  <c r="L268" i="21"/>
  <c r="K268" i="21"/>
  <c r="J268" i="21"/>
  <c r="I268" i="21"/>
  <c r="H268" i="21"/>
  <c r="G268" i="21"/>
  <c r="F268" i="21"/>
  <c r="M267" i="21"/>
  <c r="L267" i="21"/>
  <c r="K267" i="21"/>
  <c r="J267" i="21"/>
  <c r="I267" i="21"/>
  <c r="H267" i="21"/>
  <c r="G267" i="21"/>
  <c r="F267" i="21"/>
  <c r="M266" i="21"/>
  <c r="L266" i="21"/>
  <c r="K266" i="21"/>
  <c r="J266" i="21"/>
  <c r="I266" i="21"/>
  <c r="H266" i="21"/>
  <c r="G266" i="21"/>
  <c r="F266" i="21"/>
  <c r="M265" i="21"/>
  <c r="L265" i="21"/>
  <c r="K265" i="21"/>
  <c r="J265" i="21"/>
  <c r="I265" i="21"/>
  <c r="H265" i="21"/>
  <c r="G265" i="21"/>
  <c r="F265" i="21"/>
  <c r="M264" i="21"/>
  <c r="L264" i="21"/>
  <c r="K264" i="21"/>
  <c r="J264" i="21"/>
  <c r="I264" i="21"/>
  <c r="H264" i="21"/>
  <c r="G264" i="21"/>
  <c r="F264" i="21"/>
  <c r="M263" i="21"/>
  <c r="L263" i="21"/>
  <c r="K263" i="21"/>
  <c r="J263" i="21"/>
  <c r="I263" i="21"/>
  <c r="H263" i="21"/>
  <c r="G263" i="21"/>
  <c r="F263" i="21"/>
  <c r="M262" i="21"/>
  <c r="L262" i="21"/>
  <c r="K262" i="21"/>
  <c r="J262" i="21"/>
  <c r="I262" i="21"/>
  <c r="H262" i="21"/>
  <c r="G262" i="21"/>
  <c r="F262" i="21"/>
  <c r="M261" i="21"/>
  <c r="L261" i="21"/>
  <c r="K261" i="21"/>
  <c r="J261" i="21"/>
  <c r="I261" i="21"/>
  <c r="H261" i="21"/>
  <c r="G261" i="21"/>
  <c r="F261" i="21"/>
  <c r="M260" i="21"/>
  <c r="L260" i="21"/>
  <c r="K260" i="21"/>
  <c r="J260" i="21"/>
  <c r="I260" i="21"/>
  <c r="H260" i="21"/>
  <c r="G260" i="21"/>
  <c r="F260" i="21"/>
  <c r="M259" i="21"/>
  <c r="L259" i="21"/>
  <c r="K259" i="21"/>
  <c r="J259" i="21"/>
  <c r="I259" i="21"/>
  <c r="H259" i="21"/>
  <c r="G259" i="21"/>
  <c r="F259" i="21"/>
  <c r="M258" i="21"/>
  <c r="L258" i="21"/>
  <c r="K258" i="21"/>
  <c r="V307" i="21" s="1"/>
  <c r="J258" i="21"/>
  <c r="U307" i="21" s="1"/>
  <c r="I258" i="21"/>
  <c r="T307" i="21" s="1"/>
  <c r="H258" i="21"/>
  <c r="G258" i="21"/>
  <c r="F258" i="21"/>
  <c r="M257" i="21"/>
  <c r="L257" i="21"/>
  <c r="K257" i="21"/>
  <c r="J257" i="21"/>
  <c r="I257" i="21"/>
  <c r="H257" i="21"/>
  <c r="G257" i="21"/>
  <c r="F257" i="21"/>
  <c r="M256" i="21"/>
  <c r="L256" i="21"/>
  <c r="K256" i="21"/>
  <c r="J256" i="21"/>
  <c r="I256" i="21"/>
  <c r="H256" i="21"/>
  <c r="G256" i="21"/>
  <c r="F256" i="21"/>
  <c r="M255" i="21"/>
  <c r="L255" i="21"/>
  <c r="K255" i="21"/>
  <c r="J255" i="21"/>
  <c r="I255" i="21"/>
  <c r="H255" i="21"/>
  <c r="G255" i="21"/>
  <c r="F255" i="21"/>
  <c r="M254" i="21"/>
  <c r="L254" i="21"/>
  <c r="K254" i="21"/>
  <c r="J254" i="21"/>
  <c r="I254" i="21"/>
  <c r="H254" i="21"/>
  <c r="G254" i="21"/>
  <c r="F254" i="21"/>
  <c r="M253" i="21"/>
  <c r="L253" i="21"/>
  <c r="K253" i="21"/>
  <c r="J253" i="21"/>
  <c r="I253" i="21"/>
  <c r="H253" i="21"/>
  <c r="G253" i="21"/>
  <c r="F253" i="21"/>
  <c r="M252" i="21"/>
  <c r="L252" i="21"/>
  <c r="K252" i="21"/>
  <c r="J252" i="21"/>
  <c r="I252" i="21"/>
  <c r="H252" i="21"/>
  <c r="G252" i="21"/>
  <c r="F252" i="21"/>
  <c r="M251" i="21"/>
  <c r="L251" i="21"/>
  <c r="K251" i="21"/>
  <c r="J251" i="21"/>
  <c r="I251" i="21"/>
  <c r="H251" i="21"/>
  <c r="G251" i="21"/>
  <c r="F251" i="21"/>
  <c r="M250" i="21"/>
  <c r="L250" i="21"/>
  <c r="K250" i="21"/>
  <c r="J250" i="21"/>
  <c r="I250" i="21"/>
  <c r="H250" i="21"/>
  <c r="G250" i="21"/>
  <c r="F250" i="21"/>
  <c r="M249" i="21"/>
  <c r="L249" i="21"/>
  <c r="K249" i="21"/>
  <c r="J249" i="21"/>
  <c r="I249" i="21"/>
  <c r="H249" i="21"/>
  <c r="G249" i="21"/>
  <c r="F249" i="21"/>
  <c r="M248" i="21"/>
  <c r="L248" i="21"/>
  <c r="K248" i="21"/>
  <c r="J248" i="21"/>
  <c r="I248" i="21"/>
  <c r="H248" i="21"/>
  <c r="G248" i="21"/>
  <c r="F248" i="21"/>
  <c r="M247" i="21"/>
  <c r="L247" i="21"/>
  <c r="K247" i="21"/>
  <c r="J247" i="21"/>
  <c r="I247" i="21"/>
  <c r="H247" i="21"/>
  <c r="G247" i="21"/>
  <c r="F247" i="21"/>
  <c r="M246" i="21"/>
  <c r="L246" i="21"/>
  <c r="K246" i="21"/>
  <c r="J246" i="21"/>
  <c r="I246" i="21"/>
  <c r="H246" i="21"/>
  <c r="G246" i="21"/>
  <c r="F246" i="21"/>
  <c r="M245" i="21"/>
  <c r="L245" i="21"/>
  <c r="K245" i="21"/>
  <c r="J245" i="21"/>
  <c r="I245" i="21"/>
  <c r="H245" i="21"/>
  <c r="G245" i="21"/>
  <c r="F245" i="21"/>
  <c r="M244" i="21"/>
  <c r="L244" i="21"/>
  <c r="K244" i="21"/>
  <c r="J244" i="21"/>
  <c r="I244" i="21"/>
  <c r="H244" i="21"/>
  <c r="G244" i="21"/>
  <c r="F244" i="21"/>
  <c r="M243" i="21"/>
  <c r="L243" i="21"/>
  <c r="K243" i="21"/>
  <c r="J243" i="21"/>
  <c r="I243" i="21"/>
  <c r="H243" i="21"/>
  <c r="G243" i="21"/>
  <c r="F243" i="21"/>
  <c r="M242" i="21"/>
  <c r="L242" i="21"/>
  <c r="K242" i="21"/>
  <c r="J242" i="21"/>
  <c r="I242" i="21"/>
  <c r="H242" i="21"/>
  <c r="G242" i="21"/>
  <c r="F242" i="21"/>
  <c r="M241" i="21"/>
  <c r="L241" i="21"/>
  <c r="K241" i="21"/>
  <c r="J241" i="21"/>
  <c r="I241" i="21"/>
  <c r="H241" i="21"/>
  <c r="G241" i="21"/>
  <c r="F241" i="21"/>
  <c r="M240" i="21"/>
  <c r="L240" i="21"/>
  <c r="K240" i="21"/>
  <c r="J240" i="21"/>
  <c r="I240" i="21"/>
  <c r="H240" i="21"/>
  <c r="G240" i="21"/>
  <c r="F240" i="21"/>
  <c r="M239" i="21"/>
  <c r="L239" i="21"/>
  <c r="K239" i="21"/>
  <c r="J239" i="21"/>
  <c r="I239" i="21"/>
  <c r="H239" i="21"/>
  <c r="G239" i="21"/>
  <c r="F239" i="21"/>
  <c r="M238" i="21"/>
  <c r="L238" i="21"/>
  <c r="K238" i="21"/>
  <c r="J238" i="21"/>
  <c r="I238" i="21"/>
  <c r="H238" i="21"/>
  <c r="G238" i="21"/>
  <c r="F238" i="21"/>
  <c r="M237" i="21"/>
  <c r="L237" i="21"/>
  <c r="K237" i="21"/>
  <c r="J237" i="21"/>
  <c r="I237" i="21"/>
  <c r="H237" i="21"/>
  <c r="G237" i="21"/>
  <c r="F237" i="21"/>
  <c r="M236" i="21"/>
  <c r="L236" i="21"/>
  <c r="K236" i="21"/>
  <c r="V306" i="21" s="1"/>
  <c r="J236" i="21"/>
  <c r="U306" i="21" s="1"/>
  <c r="I236" i="21"/>
  <c r="T306" i="21" s="1"/>
  <c r="H236" i="21"/>
  <c r="G236" i="21"/>
  <c r="F236" i="21"/>
  <c r="M235" i="21"/>
  <c r="L235" i="21"/>
  <c r="K235" i="21"/>
  <c r="J235" i="21"/>
  <c r="I235" i="21"/>
  <c r="H235" i="21"/>
  <c r="G235" i="21"/>
  <c r="F235" i="21"/>
  <c r="M234" i="21"/>
  <c r="L234" i="21"/>
  <c r="K234" i="21"/>
  <c r="J234" i="21"/>
  <c r="I234" i="21"/>
  <c r="H234" i="21"/>
  <c r="G234" i="21"/>
  <c r="F234" i="21"/>
  <c r="M233" i="21"/>
  <c r="L233" i="21"/>
  <c r="K233" i="21"/>
  <c r="J233" i="21"/>
  <c r="I233" i="21"/>
  <c r="H233" i="21"/>
  <c r="G233" i="21"/>
  <c r="F233" i="21"/>
  <c r="M232" i="21"/>
  <c r="L232" i="21"/>
  <c r="K232" i="21"/>
  <c r="J232" i="21"/>
  <c r="I232" i="21"/>
  <c r="H232" i="21"/>
  <c r="G232" i="21"/>
  <c r="F232" i="21"/>
  <c r="M231" i="21"/>
  <c r="L231" i="21"/>
  <c r="K231" i="21"/>
  <c r="J231" i="21"/>
  <c r="I231" i="21"/>
  <c r="H231" i="21"/>
  <c r="G231" i="21"/>
  <c r="F231" i="21"/>
  <c r="M230" i="21"/>
  <c r="L230" i="21"/>
  <c r="K230" i="21"/>
  <c r="J230" i="21"/>
  <c r="I230" i="21"/>
  <c r="H230" i="21"/>
  <c r="G230" i="21"/>
  <c r="F230" i="21"/>
  <c r="M229" i="21"/>
  <c r="L229" i="21"/>
  <c r="K229" i="21"/>
  <c r="J229" i="21"/>
  <c r="I229" i="21"/>
  <c r="H229" i="21"/>
  <c r="G229" i="21"/>
  <c r="F229" i="21"/>
  <c r="M228" i="21"/>
  <c r="L228" i="21"/>
  <c r="K228" i="21"/>
  <c r="J228" i="21"/>
  <c r="I228" i="21"/>
  <c r="H228" i="21"/>
  <c r="G228" i="21"/>
  <c r="F228" i="21"/>
  <c r="M227" i="21"/>
  <c r="L227" i="21"/>
  <c r="K227" i="21"/>
  <c r="J227" i="21"/>
  <c r="I227" i="21"/>
  <c r="H227" i="21"/>
  <c r="G227" i="21"/>
  <c r="F227" i="21"/>
  <c r="M226" i="21"/>
  <c r="L226" i="21"/>
  <c r="K226" i="21"/>
  <c r="J226" i="21"/>
  <c r="I226" i="21"/>
  <c r="H226" i="21"/>
  <c r="G226" i="21"/>
  <c r="F226" i="21"/>
  <c r="M225" i="21"/>
  <c r="L225" i="21"/>
  <c r="K225" i="21"/>
  <c r="J225" i="21"/>
  <c r="I225" i="21"/>
  <c r="H225" i="21"/>
  <c r="G225" i="21"/>
  <c r="F225" i="21"/>
  <c r="M224" i="21"/>
  <c r="L224" i="21"/>
  <c r="K224" i="21"/>
  <c r="J224" i="21"/>
  <c r="I224" i="21"/>
  <c r="H224" i="21"/>
  <c r="G224" i="21"/>
  <c r="F224" i="21"/>
  <c r="M223" i="21"/>
  <c r="L223" i="21"/>
  <c r="K223" i="21"/>
  <c r="J223" i="21"/>
  <c r="I223" i="21"/>
  <c r="H223" i="21"/>
  <c r="G223" i="21"/>
  <c r="F223" i="21"/>
  <c r="M222" i="21"/>
  <c r="L222" i="21"/>
  <c r="K222" i="21"/>
  <c r="J222" i="21"/>
  <c r="I222" i="21"/>
  <c r="H222" i="21"/>
  <c r="G222" i="21"/>
  <c r="F222" i="21"/>
  <c r="M221" i="21"/>
  <c r="L221" i="21"/>
  <c r="K221" i="21"/>
  <c r="J221" i="21"/>
  <c r="I221" i="21"/>
  <c r="H221" i="21"/>
  <c r="G221" i="21"/>
  <c r="F221" i="21"/>
  <c r="M220" i="21"/>
  <c r="L220" i="21"/>
  <c r="K220" i="21"/>
  <c r="J220" i="21"/>
  <c r="I220" i="21"/>
  <c r="H220" i="21"/>
  <c r="G220" i="21"/>
  <c r="F220" i="21"/>
  <c r="M219" i="21"/>
  <c r="L219" i="21"/>
  <c r="K219" i="21"/>
  <c r="J219" i="21"/>
  <c r="I219" i="21"/>
  <c r="H219" i="21"/>
  <c r="G219" i="21"/>
  <c r="F219" i="21"/>
  <c r="M218" i="21"/>
  <c r="L218" i="21"/>
  <c r="K218" i="21"/>
  <c r="J218" i="21"/>
  <c r="I218" i="21"/>
  <c r="H218" i="21"/>
  <c r="G218" i="21"/>
  <c r="F218" i="21"/>
  <c r="M217" i="21"/>
  <c r="L217" i="21"/>
  <c r="K217" i="21"/>
  <c r="V305" i="21" s="1"/>
  <c r="J217" i="21"/>
  <c r="U305" i="21" s="1"/>
  <c r="I217" i="21"/>
  <c r="T305" i="21" s="1"/>
  <c r="H217" i="21"/>
  <c r="G217" i="21"/>
  <c r="F217" i="21"/>
  <c r="M216" i="21"/>
  <c r="L216" i="21"/>
  <c r="K216" i="21"/>
  <c r="J216" i="21"/>
  <c r="I216" i="21"/>
  <c r="H216" i="21"/>
  <c r="G216" i="21"/>
  <c r="F216" i="21"/>
  <c r="M215" i="21"/>
  <c r="L215" i="21"/>
  <c r="K215" i="21"/>
  <c r="J215" i="21"/>
  <c r="I215" i="21"/>
  <c r="H215" i="21"/>
  <c r="G215" i="21"/>
  <c r="F215" i="21"/>
  <c r="M214" i="21"/>
  <c r="L214" i="21"/>
  <c r="K214" i="21"/>
  <c r="J214" i="21"/>
  <c r="I214" i="21"/>
  <c r="H214" i="21"/>
  <c r="G214" i="21"/>
  <c r="F214" i="21"/>
  <c r="M213" i="21"/>
  <c r="L213" i="21"/>
  <c r="K213" i="21"/>
  <c r="J213" i="21"/>
  <c r="I213" i="21"/>
  <c r="H213" i="21"/>
  <c r="G213" i="21"/>
  <c r="F213" i="21"/>
  <c r="M212" i="21"/>
  <c r="L212" i="21"/>
  <c r="K212" i="21"/>
  <c r="J212" i="21"/>
  <c r="I212" i="21"/>
  <c r="H212" i="21"/>
  <c r="G212" i="21"/>
  <c r="F212" i="21"/>
  <c r="M211" i="21"/>
  <c r="L211" i="21"/>
  <c r="K211" i="21"/>
  <c r="J211" i="21"/>
  <c r="I211" i="21"/>
  <c r="H211" i="21"/>
  <c r="G211" i="21"/>
  <c r="F211" i="21"/>
  <c r="M210" i="21"/>
  <c r="L210" i="21"/>
  <c r="K210" i="21"/>
  <c r="J210" i="21"/>
  <c r="I210" i="21"/>
  <c r="H210" i="21"/>
  <c r="G210" i="21"/>
  <c r="F210" i="21"/>
  <c r="M209" i="21"/>
  <c r="L209" i="21"/>
  <c r="K209" i="21"/>
  <c r="J209" i="21"/>
  <c r="I209" i="21"/>
  <c r="H209" i="21"/>
  <c r="G209" i="21"/>
  <c r="F209" i="21"/>
  <c r="M208" i="21"/>
  <c r="L208" i="21"/>
  <c r="K208" i="21"/>
  <c r="J208" i="21"/>
  <c r="I208" i="21"/>
  <c r="H208" i="21"/>
  <c r="G208" i="21"/>
  <c r="F208" i="21"/>
  <c r="M207" i="21"/>
  <c r="L207" i="21"/>
  <c r="K207" i="21"/>
  <c r="J207" i="21"/>
  <c r="I207" i="21"/>
  <c r="H207" i="21"/>
  <c r="G207" i="21"/>
  <c r="F207" i="21"/>
  <c r="M206" i="21"/>
  <c r="L206" i="21"/>
  <c r="K206" i="21"/>
  <c r="J206" i="21"/>
  <c r="I206" i="21"/>
  <c r="H206" i="21"/>
  <c r="G206" i="21"/>
  <c r="F206" i="21"/>
  <c r="M205" i="21"/>
  <c r="L205" i="21"/>
  <c r="K205" i="21"/>
  <c r="J205" i="21"/>
  <c r="I205" i="21"/>
  <c r="H205" i="21"/>
  <c r="G205" i="21"/>
  <c r="F205" i="21"/>
  <c r="M204" i="21"/>
  <c r="L204" i="21"/>
  <c r="K204" i="21"/>
  <c r="J204" i="21"/>
  <c r="I204" i="21"/>
  <c r="H204" i="21"/>
  <c r="G204" i="21"/>
  <c r="F204" i="21"/>
  <c r="M203" i="21"/>
  <c r="L203" i="21"/>
  <c r="K203" i="21"/>
  <c r="J203" i="21"/>
  <c r="I203" i="21"/>
  <c r="H203" i="21"/>
  <c r="G203" i="21"/>
  <c r="F203" i="21"/>
  <c r="M202" i="21"/>
  <c r="L202" i="21"/>
  <c r="K202" i="21"/>
  <c r="J202" i="21"/>
  <c r="I202" i="21"/>
  <c r="H202" i="21"/>
  <c r="G202" i="21"/>
  <c r="F202" i="21"/>
  <c r="M201" i="21"/>
  <c r="L201" i="21"/>
  <c r="K201" i="21"/>
  <c r="J201" i="21"/>
  <c r="I201" i="21"/>
  <c r="H201" i="21"/>
  <c r="G201" i="21"/>
  <c r="F201" i="21"/>
  <c r="M200" i="21"/>
  <c r="L200" i="21"/>
  <c r="K200" i="21"/>
  <c r="J200" i="21"/>
  <c r="I200" i="21"/>
  <c r="H200" i="21"/>
  <c r="G200" i="21"/>
  <c r="F200" i="21"/>
  <c r="M199" i="21"/>
  <c r="L199" i="21"/>
  <c r="K199" i="21"/>
  <c r="J199" i="21"/>
  <c r="I199" i="21"/>
  <c r="H199" i="21"/>
  <c r="G199" i="21"/>
  <c r="F199" i="21"/>
  <c r="M198" i="21"/>
  <c r="L198" i="21"/>
  <c r="K198" i="21"/>
  <c r="J198" i="21"/>
  <c r="I198" i="21"/>
  <c r="H198" i="21"/>
  <c r="G198" i="21"/>
  <c r="F198" i="21"/>
  <c r="M197" i="21"/>
  <c r="L197" i="21"/>
  <c r="K197" i="21"/>
  <c r="J197" i="21"/>
  <c r="I197" i="21"/>
  <c r="H197" i="21"/>
  <c r="G197" i="21"/>
  <c r="F197" i="21"/>
  <c r="M196" i="21"/>
  <c r="L196" i="21"/>
  <c r="K196" i="21"/>
  <c r="J196" i="21"/>
  <c r="I196" i="21"/>
  <c r="H196" i="21"/>
  <c r="G196" i="21"/>
  <c r="F196" i="21"/>
  <c r="M195" i="21"/>
  <c r="L195" i="21"/>
  <c r="K195" i="21"/>
  <c r="J195" i="21"/>
  <c r="I195" i="21"/>
  <c r="H195" i="21"/>
  <c r="G195" i="21"/>
  <c r="F195" i="21"/>
  <c r="M194" i="21"/>
  <c r="L194" i="21"/>
  <c r="K194" i="21"/>
  <c r="V304" i="21" s="1"/>
  <c r="J194" i="21"/>
  <c r="U304" i="21" s="1"/>
  <c r="I194" i="21"/>
  <c r="T304" i="21" s="1"/>
  <c r="H194" i="21"/>
  <c r="G194" i="21"/>
  <c r="F194" i="21"/>
  <c r="M193" i="21"/>
  <c r="L193" i="21"/>
  <c r="K193" i="21"/>
  <c r="J193" i="21"/>
  <c r="I193" i="21"/>
  <c r="H193" i="21"/>
  <c r="G193" i="21"/>
  <c r="F193" i="21"/>
  <c r="M192" i="21"/>
  <c r="L192" i="21"/>
  <c r="K192" i="21"/>
  <c r="J192" i="21"/>
  <c r="I192" i="21"/>
  <c r="H192" i="21"/>
  <c r="G192" i="21"/>
  <c r="F192" i="21"/>
  <c r="M191" i="21"/>
  <c r="L191" i="21"/>
  <c r="K191" i="21"/>
  <c r="J191" i="21"/>
  <c r="I191" i="21"/>
  <c r="H191" i="21"/>
  <c r="G191" i="21"/>
  <c r="F191" i="21"/>
  <c r="M190" i="21"/>
  <c r="L190" i="21"/>
  <c r="K190" i="21"/>
  <c r="J190" i="21"/>
  <c r="I190" i="21"/>
  <c r="H190" i="21"/>
  <c r="G190" i="21"/>
  <c r="F190" i="21"/>
  <c r="M189" i="21"/>
  <c r="L189" i="21"/>
  <c r="K189" i="21"/>
  <c r="J189" i="21"/>
  <c r="I189" i="21"/>
  <c r="H189" i="21"/>
  <c r="G189" i="21"/>
  <c r="F189" i="21"/>
  <c r="M188" i="21"/>
  <c r="L188" i="21"/>
  <c r="K188" i="21"/>
  <c r="J188" i="21"/>
  <c r="I188" i="21"/>
  <c r="H188" i="21"/>
  <c r="G188" i="21"/>
  <c r="F188" i="21"/>
  <c r="M187" i="21"/>
  <c r="L187" i="21"/>
  <c r="K187" i="21"/>
  <c r="J187" i="21"/>
  <c r="I187" i="21"/>
  <c r="H187" i="21"/>
  <c r="G187" i="21"/>
  <c r="F187" i="21"/>
  <c r="M186" i="21"/>
  <c r="L186" i="21"/>
  <c r="K186" i="21"/>
  <c r="J186" i="21"/>
  <c r="I186" i="21"/>
  <c r="H186" i="21"/>
  <c r="G186" i="21"/>
  <c r="F186" i="21"/>
  <c r="M185" i="21"/>
  <c r="L185" i="21"/>
  <c r="K185" i="21"/>
  <c r="J185" i="21"/>
  <c r="I185" i="21"/>
  <c r="H185" i="21"/>
  <c r="G185" i="21"/>
  <c r="F185" i="21"/>
  <c r="M184" i="21"/>
  <c r="L184" i="21"/>
  <c r="K184" i="21"/>
  <c r="J184" i="21"/>
  <c r="I184" i="21"/>
  <c r="H184" i="21"/>
  <c r="G184" i="21"/>
  <c r="F184" i="21"/>
  <c r="M183" i="21"/>
  <c r="L183" i="21"/>
  <c r="K183" i="21"/>
  <c r="J183" i="21"/>
  <c r="I183" i="21"/>
  <c r="H183" i="21"/>
  <c r="G183" i="21"/>
  <c r="F183" i="21"/>
  <c r="M182" i="21"/>
  <c r="L182" i="21"/>
  <c r="K182" i="21"/>
  <c r="J182" i="21"/>
  <c r="I182" i="21"/>
  <c r="H182" i="21"/>
  <c r="G182" i="21"/>
  <c r="F182" i="21"/>
  <c r="M181" i="21"/>
  <c r="L181" i="21"/>
  <c r="K181" i="21"/>
  <c r="J181" i="21"/>
  <c r="I181" i="21"/>
  <c r="H181" i="21"/>
  <c r="G181" i="21"/>
  <c r="F181" i="21"/>
  <c r="M180" i="21"/>
  <c r="L180" i="21"/>
  <c r="K180" i="21"/>
  <c r="J180" i="21"/>
  <c r="I180" i="21"/>
  <c r="H180" i="21"/>
  <c r="G180" i="21"/>
  <c r="F180" i="21"/>
  <c r="M179" i="21"/>
  <c r="L179" i="21"/>
  <c r="K179" i="21"/>
  <c r="J179" i="21"/>
  <c r="I179" i="21"/>
  <c r="H179" i="21"/>
  <c r="G179" i="21"/>
  <c r="F179" i="21"/>
  <c r="M178" i="21"/>
  <c r="L178" i="21"/>
  <c r="K178" i="21"/>
  <c r="J178" i="21"/>
  <c r="I178" i="21"/>
  <c r="H178" i="21"/>
  <c r="G178" i="21"/>
  <c r="F178" i="21"/>
  <c r="M177" i="21"/>
  <c r="L177" i="21"/>
  <c r="K177" i="21"/>
  <c r="J177" i="21"/>
  <c r="I177" i="21"/>
  <c r="H177" i="21"/>
  <c r="G177" i="21"/>
  <c r="F177" i="21"/>
  <c r="M176" i="21"/>
  <c r="L176" i="21"/>
  <c r="K176" i="21"/>
  <c r="J176" i="21"/>
  <c r="I176" i="21"/>
  <c r="H176" i="21"/>
  <c r="G176" i="21"/>
  <c r="F176" i="21"/>
  <c r="M175" i="21"/>
  <c r="L175" i="21"/>
  <c r="K175" i="21"/>
  <c r="J175" i="21"/>
  <c r="I175" i="21"/>
  <c r="H175" i="21"/>
  <c r="G175" i="21"/>
  <c r="F175" i="21"/>
  <c r="M174" i="21"/>
  <c r="L174" i="21"/>
  <c r="K174" i="21"/>
  <c r="J174" i="21"/>
  <c r="I174" i="21"/>
  <c r="H174" i="21"/>
  <c r="G174" i="21"/>
  <c r="F174" i="21"/>
  <c r="M173" i="21"/>
  <c r="L173" i="21"/>
  <c r="K173" i="21"/>
  <c r="V303" i="21" s="1"/>
  <c r="J173" i="21"/>
  <c r="U303" i="21" s="1"/>
  <c r="I173" i="21"/>
  <c r="T303" i="21" s="1"/>
  <c r="H173" i="21"/>
  <c r="G173" i="21"/>
  <c r="F173" i="21"/>
  <c r="M172" i="21"/>
  <c r="L172" i="21"/>
  <c r="K172" i="21"/>
  <c r="J172" i="21"/>
  <c r="I172" i="21"/>
  <c r="H172" i="21"/>
  <c r="G172" i="21"/>
  <c r="F172" i="21"/>
  <c r="M171" i="21"/>
  <c r="L171" i="21"/>
  <c r="K171" i="21"/>
  <c r="J171" i="21"/>
  <c r="I171" i="21"/>
  <c r="H171" i="21"/>
  <c r="G171" i="21"/>
  <c r="F171" i="21"/>
  <c r="M170" i="21"/>
  <c r="L170" i="21"/>
  <c r="K170" i="21"/>
  <c r="J170" i="21"/>
  <c r="I170" i="21"/>
  <c r="H170" i="21"/>
  <c r="G170" i="21"/>
  <c r="F170" i="21"/>
  <c r="M169" i="21"/>
  <c r="L169" i="21"/>
  <c r="K169" i="21"/>
  <c r="J169" i="21"/>
  <c r="I169" i="21"/>
  <c r="H169" i="21"/>
  <c r="G169" i="21"/>
  <c r="F169" i="21"/>
  <c r="M168" i="21"/>
  <c r="L168" i="21"/>
  <c r="K168" i="21"/>
  <c r="J168" i="21"/>
  <c r="I168" i="21"/>
  <c r="H168" i="21"/>
  <c r="G168" i="21"/>
  <c r="F168" i="21"/>
  <c r="M167" i="21"/>
  <c r="L167" i="21"/>
  <c r="K167" i="21"/>
  <c r="J167" i="21"/>
  <c r="I167" i="21"/>
  <c r="H167" i="21"/>
  <c r="G167" i="21"/>
  <c r="F167" i="21"/>
  <c r="M166" i="21"/>
  <c r="L166" i="21"/>
  <c r="K166" i="21"/>
  <c r="J166" i="21"/>
  <c r="I166" i="21"/>
  <c r="H166" i="21"/>
  <c r="G166" i="21"/>
  <c r="F166" i="21"/>
  <c r="M165" i="21"/>
  <c r="L165" i="21"/>
  <c r="K165" i="21"/>
  <c r="J165" i="21"/>
  <c r="I165" i="21"/>
  <c r="H165" i="21"/>
  <c r="G165" i="21"/>
  <c r="F165" i="21"/>
  <c r="M164" i="21"/>
  <c r="L164" i="21"/>
  <c r="K164" i="21"/>
  <c r="J164" i="21"/>
  <c r="I164" i="21"/>
  <c r="H164" i="21"/>
  <c r="G164" i="21"/>
  <c r="F164" i="21"/>
  <c r="M163" i="21"/>
  <c r="L163" i="21"/>
  <c r="K163" i="21"/>
  <c r="J163" i="21"/>
  <c r="I163" i="21"/>
  <c r="H163" i="21"/>
  <c r="G163" i="21"/>
  <c r="F163" i="21"/>
  <c r="M162" i="21"/>
  <c r="L162" i="21"/>
  <c r="K162" i="21"/>
  <c r="J162" i="21"/>
  <c r="I162" i="21"/>
  <c r="H162" i="21"/>
  <c r="G162" i="21"/>
  <c r="F162" i="21"/>
  <c r="M161" i="21"/>
  <c r="L161" i="21"/>
  <c r="K161" i="21"/>
  <c r="J161" i="21"/>
  <c r="I161" i="21"/>
  <c r="H161" i="21"/>
  <c r="G161" i="21"/>
  <c r="F161" i="21"/>
  <c r="M160" i="21"/>
  <c r="L160" i="21"/>
  <c r="K160" i="21"/>
  <c r="J160" i="21"/>
  <c r="I160" i="21"/>
  <c r="H160" i="21"/>
  <c r="G160" i="21"/>
  <c r="F160" i="21"/>
  <c r="M159" i="21"/>
  <c r="L159" i="21"/>
  <c r="K159" i="21"/>
  <c r="J159" i="21"/>
  <c r="I159" i="21"/>
  <c r="H159" i="21"/>
  <c r="G159" i="21"/>
  <c r="F159" i="21"/>
  <c r="M158" i="21"/>
  <c r="L158" i="21"/>
  <c r="K158" i="21"/>
  <c r="J158" i="21"/>
  <c r="I158" i="21"/>
  <c r="H158" i="21"/>
  <c r="G158" i="21"/>
  <c r="F158" i="21"/>
  <c r="M157" i="21"/>
  <c r="L157" i="21"/>
  <c r="K157" i="21"/>
  <c r="J157" i="21"/>
  <c r="I157" i="21"/>
  <c r="H157" i="21"/>
  <c r="G157" i="21"/>
  <c r="F157" i="21"/>
  <c r="M156" i="21"/>
  <c r="L156" i="21"/>
  <c r="K156" i="21"/>
  <c r="J156" i="21"/>
  <c r="I156" i="21"/>
  <c r="H156" i="21"/>
  <c r="G156" i="21"/>
  <c r="F156" i="21"/>
  <c r="M155" i="21"/>
  <c r="L155" i="21"/>
  <c r="K155" i="21"/>
  <c r="J155" i="21"/>
  <c r="I155" i="21"/>
  <c r="H155" i="21"/>
  <c r="G155" i="21"/>
  <c r="F155" i="21"/>
  <c r="M154" i="21"/>
  <c r="L154" i="21"/>
  <c r="K154" i="21"/>
  <c r="J154" i="21"/>
  <c r="I154" i="21"/>
  <c r="H154" i="21"/>
  <c r="G154" i="21"/>
  <c r="F154" i="21"/>
  <c r="M153" i="21"/>
  <c r="L153" i="21"/>
  <c r="K153" i="21"/>
  <c r="V302" i="21" s="1"/>
  <c r="J153" i="21"/>
  <c r="U302" i="21" s="1"/>
  <c r="I153" i="21"/>
  <c r="T302" i="21" s="1"/>
  <c r="H153" i="21"/>
  <c r="G153" i="21"/>
  <c r="F153" i="21"/>
  <c r="M152" i="21"/>
  <c r="L152" i="21"/>
  <c r="K152" i="21"/>
  <c r="J152" i="21"/>
  <c r="I152" i="21"/>
  <c r="H152" i="21"/>
  <c r="G152" i="21"/>
  <c r="F152" i="21"/>
  <c r="M151" i="21"/>
  <c r="L151" i="21"/>
  <c r="K151" i="21"/>
  <c r="J151" i="21"/>
  <c r="I151" i="21"/>
  <c r="H151" i="21"/>
  <c r="G151" i="21"/>
  <c r="F151" i="21"/>
  <c r="M150" i="21"/>
  <c r="L150" i="21"/>
  <c r="K150" i="21"/>
  <c r="J150" i="21"/>
  <c r="I150" i="21"/>
  <c r="H150" i="21"/>
  <c r="G150" i="21"/>
  <c r="F150" i="21"/>
  <c r="M149" i="21"/>
  <c r="L149" i="21"/>
  <c r="K149" i="21"/>
  <c r="J149" i="21"/>
  <c r="I149" i="21"/>
  <c r="H149" i="21"/>
  <c r="G149" i="21"/>
  <c r="F149" i="21"/>
  <c r="M148" i="21"/>
  <c r="L148" i="21"/>
  <c r="K148" i="21"/>
  <c r="J148" i="21"/>
  <c r="I148" i="21"/>
  <c r="H148" i="21"/>
  <c r="G148" i="21"/>
  <c r="F148" i="21"/>
  <c r="M147" i="21"/>
  <c r="L147" i="21"/>
  <c r="K147" i="21"/>
  <c r="J147" i="21"/>
  <c r="I147" i="21"/>
  <c r="H147" i="21"/>
  <c r="G147" i="21"/>
  <c r="F147" i="21"/>
  <c r="M146" i="21"/>
  <c r="L146" i="21"/>
  <c r="K146" i="21"/>
  <c r="J146" i="21"/>
  <c r="I146" i="21"/>
  <c r="H146" i="21"/>
  <c r="G146" i="21"/>
  <c r="F146" i="21"/>
  <c r="M145" i="21"/>
  <c r="L145" i="21"/>
  <c r="K145" i="21"/>
  <c r="J145" i="21"/>
  <c r="I145" i="21"/>
  <c r="H145" i="21"/>
  <c r="G145" i="21"/>
  <c r="F145" i="21"/>
  <c r="M144" i="21"/>
  <c r="L144" i="21"/>
  <c r="K144" i="21"/>
  <c r="J144" i="21"/>
  <c r="I144" i="21"/>
  <c r="H144" i="21"/>
  <c r="G144" i="21"/>
  <c r="F144" i="21"/>
  <c r="M143" i="21"/>
  <c r="L143" i="21"/>
  <c r="K143" i="21"/>
  <c r="J143" i="21"/>
  <c r="I143" i="21"/>
  <c r="H143" i="21"/>
  <c r="G143" i="21"/>
  <c r="F143" i="21"/>
  <c r="M142" i="21"/>
  <c r="L142" i="21"/>
  <c r="K142" i="21"/>
  <c r="J142" i="21"/>
  <c r="I142" i="21"/>
  <c r="H142" i="21"/>
  <c r="G142" i="21"/>
  <c r="F142" i="21"/>
  <c r="M141" i="21"/>
  <c r="L141" i="21"/>
  <c r="K141" i="21"/>
  <c r="J141" i="21"/>
  <c r="I141" i="21"/>
  <c r="H141" i="21"/>
  <c r="G141" i="21"/>
  <c r="F141" i="21"/>
  <c r="M140" i="21"/>
  <c r="L140" i="21"/>
  <c r="K140" i="21"/>
  <c r="J140" i="21"/>
  <c r="I140" i="21"/>
  <c r="H140" i="21"/>
  <c r="G140" i="21"/>
  <c r="F140" i="21"/>
  <c r="M139" i="21"/>
  <c r="L139" i="21"/>
  <c r="K139" i="21"/>
  <c r="J139" i="21"/>
  <c r="I139" i="21"/>
  <c r="H139" i="21"/>
  <c r="G139" i="21"/>
  <c r="F139" i="21"/>
  <c r="M138" i="21"/>
  <c r="L138" i="21"/>
  <c r="K138" i="21"/>
  <c r="J138" i="21"/>
  <c r="I138" i="21"/>
  <c r="H138" i="21"/>
  <c r="G138" i="21"/>
  <c r="F138" i="21"/>
  <c r="M137" i="21"/>
  <c r="L137" i="21"/>
  <c r="K137" i="21"/>
  <c r="J137" i="21"/>
  <c r="I137" i="21"/>
  <c r="H137" i="21"/>
  <c r="G137" i="21"/>
  <c r="F137" i="21"/>
  <c r="M136" i="21"/>
  <c r="L136" i="21"/>
  <c r="K136" i="21"/>
  <c r="J136" i="21"/>
  <c r="I136" i="21"/>
  <c r="H136" i="21"/>
  <c r="G136" i="21"/>
  <c r="F136" i="21"/>
  <c r="M135" i="21"/>
  <c r="L135" i="21"/>
  <c r="K135" i="21"/>
  <c r="J135" i="21"/>
  <c r="I135" i="21"/>
  <c r="H135" i="21"/>
  <c r="G135" i="21"/>
  <c r="F135" i="21"/>
  <c r="M134" i="21"/>
  <c r="L134" i="21"/>
  <c r="K134" i="21"/>
  <c r="J134" i="21"/>
  <c r="I134" i="21"/>
  <c r="H134" i="21"/>
  <c r="G134" i="21"/>
  <c r="F134" i="21"/>
  <c r="M133" i="21"/>
  <c r="L133" i="21"/>
  <c r="K133" i="21"/>
  <c r="J133" i="21"/>
  <c r="I133" i="21"/>
  <c r="H133" i="21"/>
  <c r="G133" i="21"/>
  <c r="F133" i="21"/>
  <c r="M132" i="21"/>
  <c r="L132" i="21"/>
  <c r="K132" i="21"/>
  <c r="J132" i="21"/>
  <c r="I132" i="21"/>
  <c r="H132" i="21"/>
  <c r="G132" i="21"/>
  <c r="F132" i="21"/>
  <c r="M131" i="21"/>
  <c r="L131" i="21"/>
  <c r="K131" i="21"/>
  <c r="V301" i="21" s="1"/>
  <c r="J131" i="21"/>
  <c r="U301" i="21" s="1"/>
  <c r="I131" i="21"/>
  <c r="T301" i="21" s="1"/>
  <c r="H131" i="21"/>
  <c r="G131" i="21"/>
  <c r="F131" i="21"/>
  <c r="M130" i="21"/>
  <c r="L130" i="21"/>
  <c r="K130" i="21"/>
  <c r="J130" i="21"/>
  <c r="I130" i="21"/>
  <c r="H130" i="21"/>
  <c r="G130" i="21"/>
  <c r="F130" i="21"/>
  <c r="M129" i="21"/>
  <c r="L129" i="21"/>
  <c r="K129" i="21"/>
  <c r="J129" i="21"/>
  <c r="I129" i="21"/>
  <c r="H129" i="21"/>
  <c r="G129" i="21"/>
  <c r="F129" i="21"/>
  <c r="M128" i="21"/>
  <c r="L128" i="21"/>
  <c r="K128" i="21"/>
  <c r="J128" i="21"/>
  <c r="I128" i="21"/>
  <c r="H128" i="21"/>
  <c r="G128" i="21"/>
  <c r="F128" i="21"/>
  <c r="M127" i="21"/>
  <c r="L127" i="21"/>
  <c r="K127" i="21"/>
  <c r="J127" i="21"/>
  <c r="I127" i="21"/>
  <c r="H127" i="21"/>
  <c r="G127" i="21"/>
  <c r="F127" i="21"/>
  <c r="M126" i="21"/>
  <c r="L126" i="21"/>
  <c r="K126" i="21"/>
  <c r="J126" i="21"/>
  <c r="I126" i="21"/>
  <c r="H126" i="21"/>
  <c r="G126" i="21"/>
  <c r="F126" i="21"/>
  <c r="M125" i="21"/>
  <c r="L125" i="21"/>
  <c r="K125" i="21"/>
  <c r="J125" i="21"/>
  <c r="I125" i="21"/>
  <c r="H125" i="21"/>
  <c r="G125" i="21"/>
  <c r="F125" i="21"/>
  <c r="M124" i="21"/>
  <c r="L124" i="21"/>
  <c r="K124" i="21"/>
  <c r="J124" i="21"/>
  <c r="I124" i="21"/>
  <c r="H124" i="21"/>
  <c r="G124" i="21"/>
  <c r="F124" i="21"/>
  <c r="M123" i="21"/>
  <c r="L123" i="21"/>
  <c r="K123" i="21"/>
  <c r="J123" i="21"/>
  <c r="I123" i="21"/>
  <c r="H123" i="21"/>
  <c r="G123" i="21"/>
  <c r="F123" i="21"/>
  <c r="M122" i="21"/>
  <c r="L122" i="21"/>
  <c r="K122" i="21"/>
  <c r="J122" i="21"/>
  <c r="I122" i="21"/>
  <c r="H122" i="21"/>
  <c r="G122" i="21"/>
  <c r="F122" i="21"/>
  <c r="M121" i="21"/>
  <c r="L121" i="21"/>
  <c r="K121" i="21"/>
  <c r="J121" i="21"/>
  <c r="I121" i="21"/>
  <c r="H121" i="21"/>
  <c r="G121" i="21"/>
  <c r="F121" i="21"/>
  <c r="M120" i="21"/>
  <c r="L120" i="21"/>
  <c r="K120" i="21"/>
  <c r="J120" i="21"/>
  <c r="I120" i="21"/>
  <c r="H120" i="21"/>
  <c r="G120" i="21"/>
  <c r="F120" i="21"/>
  <c r="M119" i="21"/>
  <c r="L119" i="21"/>
  <c r="K119" i="21"/>
  <c r="J119" i="21"/>
  <c r="I119" i="21"/>
  <c r="H119" i="21"/>
  <c r="G119" i="21"/>
  <c r="F119" i="21"/>
  <c r="M118" i="21"/>
  <c r="L118" i="21"/>
  <c r="K118" i="21"/>
  <c r="J118" i="21"/>
  <c r="I118" i="21"/>
  <c r="H118" i="21"/>
  <c r="G118" i="21"/>
  <c r="F118" i="21"/>
  <c r="M117" i="21"/>
  <c r="L117" i="21"/>
  <c r="K117" i="21"/>
  <c r="J117" i="21"/>
  <c r="I117" i="21"/>
  <c r="H117" i="21"/>
  <c r="G117" i="21"/>
  <c r="F117" i="21"/>
  <c r="M116" i="21"/>
  <c r="L116" i="21"/>
  <c r="K116" i="21"/>
  <c r="J116" i="21"/>
  <c r="I116" i="21"/>
  <c r="H116" i="21"/>
  <c r="G116" i="21"/>
  <c r="F116" i="21"/>
  <c r="M115" i="21"/>
  <c r="L115" i="21"/>
  <c r="K115" i="21"/>
  <c r="J115" i="21"/>
  <c r="I115" i="21"/>
  <c r="H115" i="21"/>
  <c r="G115" i="21"/>
  <c r="F115" i="21"/>
  <c r="M114" i="21"/>
  <c r="L114" i="21"/>
  <c r="K114" i="21"/>
  <c r="J114" i="21"/>
  <c r="I114" i="21"/>
  <c r="H114" i="21"/>
  <c r="G114" i="21"/>
  <c r="F114" i="21"/>
  <c r="M113" i="21"/>
  <c r="L113" i="21"/>
  <c r="K113" i="21"/>
  <c r="J113" i="21"/>
  <c r="I113" i="21"/>
  <c r="H113" i="21"/>
  <c r="G113" i="21"/>
  <c r="F113" i="21"/>
  <c r="M112" i="21"/>
  <c r="L112" i="21"/>
  <c r="K112" i="21"/>
  <c r="J112" i="21"/>
  <c r="I112" i="21"/>
  <c r="H112" i="21"/>
  <c r="G112" i="21"/>
  <c r="F112" i="21"/>
  <c r="M111" i="21"/>
  <c r="L111" i="21"/>
  <c r="K111" i="21"/>
  <c r="V300" i="21" s="1"/>
  <c r="J111" i="21"/>
  <c r="U300" i="21" s="1"/>
  <c r="I111" i="21"/>
  <c r="T300" i="21" s="1"/>
  <c r="H111" i="21"/>
  <c r="G111" i="21"/>
  <c r="F111" i="21"/>
  <c r="M110" i="21"/>
  <c r="L110" i="21"/>
  <c r="K110" i="21"/>
  <c r="J110" i="21"/>
  <c r="I110" i="21"/>
  <c r="H110" i="21"/>
  <c r="G110" i="21"/>
  <c r="F110" i="21"/>
  <c r="M109" i="21"/>
  <c r="L109" i="21"/>
  <c r="K109" i="21"/>
  <c r="J109" i="21"/>
  <c r="I109" i="21"/>
  <c r="H109" i="21"/>
  <c r="G109" i="21"/>
  <c r="F109" i="21"/>
  <c r="M108" i="21"/>
  <c r="L108" i="21"/>
  <c r="K108" i="21"/>
  <c r="J108" i="21"/>
  <c r="I108" i="21"/>
  <c r="H108" i="21"/>
  <c r="G108" i="21"/>
  <c r="F108" i="21"/>
  <c r="M107" i="21"/>
  <c r="L107" i="21"/>
  <c r="K107" i="21"/>
  <c r="J107" i="21"/>
  <c r="I107" i="21"/>
  <c r="H107" i="21"/>
  <c r="G107" i="21"/>
  <c r="F107" i="21"/>
  <c r="M106" i="21"/>
  <c r="L106" i="21"/>
  <c r="K106" i="21"/>
  <c r="J106" i="21"/>
  <c r="I106" i="21"/>
  <c r="H106" i="21"/>
  <c r="G106" i="21"/>
  <c r="F106" i="21"/>
  <c r="M105" i="21"/>
  <c r="L105" i="21"/>
  <c r="K105" i="21"/>
  <c r="J105" i="21"/>
  <c r="I105" i="21"/>
  <c r="H105" i="21"/>
  <c r="G105" i="21"/>
  <c r="F105" i="21"/>
  <c r="M104" i="21"/>
  <c r="L104" i="21"/>
  <c r="K104" i="21"/>
  <c r="J104" i="21"/>
  <c r="I104" i="21"/>
  <c r="H104" i="21"/>
  <c r="G104" i="21"/>
  <c r="F104" i="21"/>
  <c r="M103" i="21"/>
  <c r="L103" i="21"/>
  <c r="K103" i="21"/>
  <c r="J103" i="21"/>
  <c r="I103" i="21"/>
  <c r="H103" i="21"/>
  <c r="G103" i="21"/>
  <c r="F103" i="21"/>
  <c r="M102" i="21"/>
  <c r="L102" i="21"/>
  <c r="K102" i="21"/>
  <c r="J102" i="21"/>
  <c r="I102" i="21"/>
  <c r="H102" i="21"/>
  <c r="G102" i="21"/>
  <c r="F102" i="21"/>
  <c r="M101" i="21"/>
  <c r="L101" i="21"/>
  <c r="K101" i="21"/>
  <c r="J101" i="21"/>
  <c r="I101" i="21"/>
  <c r="H101" i="21"/>
  <c r="G101" i="21"/>
  <c r="F101" i="21"/>
  <c r="M100" i="21"/>
  <c r="L100" i="21"/>
  <c r="K100" i="21"/>
  <c r="J100" i="21"/>
  <c r="I100" i="21"/>
  <c r="H100" i="21"/>
  <c r="G100" i="21"/>
  <c r="F100" i="21"/>
  <c r="M99" i="21"/>
  <c r="L99" i="21"/>
  <c r="K99" i="21"/>
  <c r="J99" i="21"/>
  <c r="I99" i="21"/>
  <c r="H99" i="21"/>
  <c r="G99" i="21"/>
  <c r="F99" i="21"/>
  <c r="M98" i="21"/>
  <c r="L98" i="21"/>
  <c r="K98" i="21"/>
  <c r="J98" i="21"/>
  <c r="I98" i="21"/>
  <c r="H98" i="21"/>
  <c r="G98" i="21"/>
  <c r="F98" i="21"/>
  <c r="M97" i="21"/>
  <c r="L97" i="21"/>
  <c r="K97" i="21"/>
  <c r="J97" i="21"/>
  <c r="I97" i="21"/>
  <c r="H97" i="21"/>
  <c r="G97" i="21"/>
  <c r="F97" i="21"/>
  <c r="M96" i="21"/>
  <c r="L96" i="21"/>
  <c r="K96" i="21"/>
  <c r="J96" i="21"/>
  <c r="I96" i="21"/>
  <c r="H96" i="21"/>
  <c r="G96" i="21"/>
  <c r="F96" i="21"/>
  <c r="M95" i="21"/>
  <c r="L95" i="21"/>
  <c r="K95" i="21"/>
  <c r="J95" i="21"/>
  <c r="I95" i="21"/>
  <c r="H95" i="21"/>
  <c r="G95" i="21"/>
  <c r="F95" i="21"/>
  <c r="M94" i="21"/>
  <c r="L94" i="21"/>
  <c r="K94" i="21"/>
  <c r="J94" i="21"/>
  <c r="I94" i="21"/>
  <c r="H94" i="21"/>
  <c r="G94" i="21"/>
  <c r="F94" i="21"/>
  <c r="M93" i="21"/>
  <c r="L93" i="21"/>
  <c r="K93" i="21"/>
  <c r="J93" i="21"/>
  <c r="I93" i="21"/>
  <c r="H93" i="21"/>
  <c r="G93" i="21"/>
  <c r="F93" i="21"/>
  <c r="M92" i="21"/>
  <c r="L92" i="21"/>
  <c r="K92" i="21"/>
  <c r="J92" i="21"/>
  <c r="I92" i="21"/>
  <c r="H92" i="21"/>
  <c r="G92" i="21"/>
  <c r="F92" i="21"/>
  <c r="M91" i="21"/>
  <c r="L91" i="21"/>
  <c r="K91" i="21"/>
  <c r="J91" i="21"/>
  <c r="I91" i="21"/>
  <c r="H91" i="21"/>
  <c r="G91" i="21"/>
  <c r="F91" i="21"/>
  <c r="M90" i="21"/>
  <c r="L90" i="21"/>
  <c r="K90" i="21"/>
  <c r="J90" i="21"/>
  <c r="I90" i="21"/>
  <c r="H90" i="21"/>
  <c r="G90" i="21"/>
  <c r="F90" i="21"/>
  <c r="M89" i="21"/>
  <c r="L89" i="21"/>
  <c r="K89" i="21"/>
  <c r="V299" i="21" s="1"/>
  <c r="J89" i="21"/>
  <c r="U299" i="21" s="1"/>
  <c r="I89" i="21"/>
  <c r="T299" i="21" s="1"/>
  <c r="H89" i="21"/>
  <c r="G89" i="21"/>
  <c r="F89" i="21"/>
  <c r="M88" i="21"/>
  <c r="L88" i="21"/>
  <c r="K88" i="21"/>
  <c r="J88" i="21"/>
  <c r="I88" i="21"/>
  <c r="H88" i="21"/>
  <c r="G88" i="21"/>
  <c r="F88" i="21"/>
  <c r="M87" i="21"/>
  <c r="L87" i="21"/>
  <c r="K87" i="21"/>
  <c r="J87" i="21"/>
  <c r="I87" i="21"/>
  <c r="H87" i="21"/>
  <c r="G87" i="21"/>
  <c r="F87" i="21"/>
  <c r="M86" i="21"/>
  <c r="L86" i="21"/>
  <c r="K86" i="21"/>
  <c r="J86" i="21"/>
  <c r="I86" i="21"/>
  <c r="H86" i="21"/>
  <c r="G86" i="21"/>
  <c r="F86" i="21"/>
  <c r="M85" i="21"/>
  <c r="L85" i="21"/>
  <c r="K85" i="21"/>
  <c r="J85" i="21"/>
  <c r="I85" i="21"/>
  <c r="H85" i="21"/>
  <c r="G85" i="21"/>
  <c r="F85" i="21"/>
  <c r="M84" i="21"/>
  <c r="L84" i="21"/>
  <c r="K84" i="21"/>
  <c r="J84" i="21"/>
  <c r="I84" i="21"/>
  <c r="H84" i="21"/>
  <c r="G84" i="21"/>
  <c r="F84" i="21"/>
  <c r="M83" i="21"/>
  <c r="L83" i="21"/>
  <c r="K83" i="21"/>
  <c r="J83" i="21"/>
  <c r="I83" i="21"/>
  <c r="H83" i="21"/>
  <c r="G83" i="21"/>
  <c r="F83" i="21"/>
  <c r="M82" i="21"/>
  <c r="L82" i="21"/>
  <c r="K82" i="21"/>
  <c r="J82" i="21"/>
  <c r="I82" i="21"/>
  <c r="H82" i="21"/>
  <c r="G82" i="21"/>
  <c r="F82" i="21"/>
  <c r="M81" i="21"/>
  <c r="L81" i="21"/>
  <c r="K81" i="21"/>
  <c r="J81" i="21"/>
  <c r="I81" i="21"/>
  <c r="H81" i="21"/>
  <c r="G81" i="21"/>
  <c r="F81" i="21"/>
  <c r="M80" i="21"/>
  <c r="L80" i="21"/>
  <c r="K80" i="21"/>
  <c r="J80" i="21"/>
  <c r="I80" i="21"/>
  <c r="H80" i="21"/>
  <c r="G80" i="21"/>
  <c r="F80" i="21"/>
  <c r="M79" i="21"/>
  <c r="L79" i="21"/>
  <c r="K79" i="21"/>
  <c r="J79" i="21"/>
  <c r="I79" i="21"/>
  <c r="H79" i="21"/>
  <c r="G79" i="21"/>
  <c r="F79" i="21"/>
  <c r="M78" i="21"/>
  <c r="L78" i="21"/>
  <c r="K78" i="21"/>
  <c r="J78" i="21"/>
  <c r="I78" i="21"/>
  <c r="H78" i="21"/>
  <c r="G78" i="21"/>
  <c r="F78" i="21"/>
  <c r="M77" i="21"/>
  <c r="L77" i="21"/>
  <c r="K77" i="21"/>
  <c r="J77" i="21"/>
  <c r="I77" i="21"/>
  <c r="H77" i="21"/>
  <c r="G77" i="21"/>
  <c r="F77" i="21"/>
  <c r="M76" i="21"/>
  <c r="L76" i="21"/>
  <c r="K76" i="21"/>
  <c r="J76" i="21"/>
  <c r="I76" i="21"/>
  <c r="H76" i="21"/>
  <c r="G76" i="21"/>
  <c r="F76" i="21"/>
  <c r="M75" i="21"/>
  <c r="L75" i="21"/>
  <c r="K75" i="21"/>
  <c r="J75" i="21"/>
  <c r="I75" i="21"/>
  <c r="H75" i="21"/>
  <c r="G75" i="21"/>
  <c r="F75" i="21"/>
  <c r="M74" i="21"/>
  <c r="L74" i="21"/>
  <c r="K74" i="21"/>
  <c r="J74" i="21"/>
  <c r="I74" i="21"/>
  <c r="H74" i="21"/>
  <c r="G74" i="21"/>
  <c r="F74" i="21"/>
  <c r="M73" i="21"/>
  <c r="L73" i="21"/>
  <c r="K73" i="21"/>
  <c r="J73" i="21"/>
  <c r="I73" i="21"/>
  <c r="H73" i="21"/>
  <c r="G73" i="21"/>
  <c r="F73" i="21"/>
  <c r="M72" i="21"/>
  <c r="L72" i="21"/>
  <c r="K72" i="21"/>
  <c r="J72" i="21"/>
  <c r="I72" i="21"/>
  <c r="H72" i="21"/>
  <c r="G72" i="21"/>
  <c r="F72" i="21"/>
  <c r="M71" i="21"/>
  <c r="L71" i="21"/>
  <c r="K71" i="21"/>
  <c r="V298" i="21" s="1"/>
  <c r="J71" i="21"/>
  <c r="U298" i="21" s="1"/>
  <c r="I71" i="21"/>
  <c r="T298" i="21" s="1"/>
  <c r="H71" i="21"/>
  <c r="G71" i="21"/>
  <c r="F71" i="21"/>
  <c r="M70" i="21"/>
  <c r="L70" i="21"/>
  <c r="K70" i="21"/>
  <c r="J70" i="21"/>
  <c r="I70" i="21"/>
  <c r="H70" i="21"/>
  <c r="G70" i="21"/>
  <c r="F70" i="21"/>
  <c r="M69" i="21"/>
  <c r="L69" i="21"/>
  <c r="K69" i="21"/>
  <c r="J69" i="21"/>
  <c r="I69" i="21"/>
  <c r="H69" i="21"/>
  <c r="G69" i="21"/>
  <c r="F69" i="21"/>
  <c r="M68" i="21"/>
  <c r="L68" i="21"/>
  <c r="K68" i="21"/>
  <c r="J68" i="21"/>
  <c r="I68" i="21"/>
  <c r="H68" i="21"/>
  <c r="G68" i="21"/>
  <c r="F68" i="21"/>
  <c r="M67" i="21"/>
  <c r="L67" i="21"/>
  <c r="K67" i="21"/>
  <c r="J67" i="21"/>
  <c r="I67" i="21"/>
  <c r="H67" i="21"/>
  <c r="G67" i="21"/>
  <c r="F67" i="21"/>
  <c r="M66" i="21"/>
  <c r="L66" i="21"/>
  <c r="K66" i="21"/>
  <c r="J66" i="21"/>
  <c r="I66" i="21"/>
  <c r="H66" i="21"/>
  <c r="G66" i="21"/>
  <c r="F66" i="21"/>
  <c r="M65" i="21"/>
  <c r="L65" i="21"/>
  <c r="K65" i="21"/>
  <c r="J65" i="21"/>
  <c r="I65" i="21"/>
  <c r="H65" i="21"/>
  <c r="G65" i="21"/>
  <c r="F65" i="21"/>
  <c r="M64" i="21"/>
  <c r="L64" i="21"/>
  <c r="K64" i="21"/>
  <c r="J64" i="21"/>
  <c r="I64" i="21"/>
  <c r="H64" i="21"/>
  <c r="G64" i="21"/>
  <c r="F64" i="21"/>
  <c r="M63" i="21"/>
  <c r="L63" i="21"/>
  <c r="K63" i="21"/>
  <c r="J63" i="21"/>
  <c r="I63" i="21"/>
  <c r="H63" i="21"/>
  <c r="G63" i="21"/>
  <c r="F63" i="21"/>
  <c r="M62" i="21"/>
  <c r="L62" i="21"/>
  <c r="K62" i="21"/>
  <c r="J62" i="21"/>
  <c r="I62" i="21"/>
  <c r="H62" i="21"/>
  <c r="G62" i="21"/>
  <c r="F62" i="21"/>
  <c r="M61" i="21"/>
  <c r="L61" i="21"/>
  <c r="K61" i="21"/>
  <c r="J61" i="21"/>
  <c r="I61" i="21"/>
  <c r="H61" i="21"/>
  <c r="G61" i="21"/>
  <c r="F61" i="21"/>
  <c r="M60" i="21"/>
  <c r="L60" i="21"/>
  <c r="K60" i="21"/>
  <c r="J60" i="21"/>
  <c r="I60" i="21"/>
  <c r="H60" i="21"/>
  <c r="G60" i="21"/>
  <c r="F60" i="21"/>
  <c r="M59" i="21"/>
  <c r="L59" i="21"/>
  <c r="K59" i="21"/>
  <c r="J59" i="21"/>
  <c r="I59" i="21"/>
  <c r="H59" i="21"/>
  <c r="G59" i="21"/>
  <c r="F59" i="21"/>
  <c r="M58" i="21"/>
  <c r="L58" i="21"/>
  <c r="K58" i="21"/>
  <c r="J58" i="21"/>
  <c r="I58" i="21"/>
  <c r="H58" i="21"/>
  <c r="G58" i="21"/>
  <c r="F58" i="21"/>
  <c r="M57" i="21"/>
  <c r="L57" i="21"/>
  <c r="K57" i="21"/>
  <c r="J57" i="21"/>
  <c r="I57" i="21"/>
  <c r="H57" i="21"/>
  <c r="G57" i="21"/>
  <c r="F57" i="21"/>
  <c r="M56" i="21"/>
  <c r="L56" i="21"/>
  <c r="K56" i="21"/>
  <c r="J56" i="21"/>
  <c r="I56" i="21"/>
  <c r="H56" i="21"/>
  <c r="G56" i="21"/>
  <c r="F56" i="21"/>
  <c r="M55" i="21"/>
  <c r="L55" i="21"/>
  <c r="K55" i="21"/>
  <c r="J55" i="21"/>
  <c r="I55" i="21"/>
  <c r="H55" i="21"/>
  <c r="G55" i="21"/>
  <c r="F55" i="21"/>
  <c r="M54" i="21"/>
  <c r="L54" i="21"/>
  <c r="K54" i="21"/>
  <c r="J54" i="21"/>
  <c r="I54" i="21"/>
  <c r="H54" i="21"/>
  <c r="G54" i="21"/>
  <c r="F54" i="21"/>
  <c r="M53" i="21"/>
  <c r="L53" i="21"/>
  <c r="K53" i="21"/>
  <c r="J53" i="21"/>
  <c r="I53" i="21"/>
  <c r="H53" i="21"/>
  <c r="G53" i="21"/>
  <c r="F53" i="21"/>
  <c r="M52" i="21"/>
  <c r="L52" i="21"/>
  <c r="K52" i="21"/>
  <c r="J52" i="21"/>
  <c r="I52" i="21"/>
  <c r="H52" i="21"/>
  <c r="G52" i="21"/>
  <c r="F52" i="21"/>
  <c r="M51" i="21"/>
  <c r="L51" i="21"/>
  <c r="K51" i="21"/>
  <c r="J51" i="21"/>
  <c r="I51" i="21"/>
  <c r="H51" i="21"/>
  <c r="G51" i="21"/>
  <c r="F51" i="21"/>
  <c r="M50" i="21"/>
  <c r="L50" i="21"/>
  <c r="K50" i="21"/>
  <c r="V297" i="21" s="1"/>
  <c r="J50" i="21"/>
  <c r="U297" i="21" s="1"/>
  <c r="I50" i="21"/>
  <c r="T297" i="21" s="1"/>
  <c r="H50" i="21"/>
  <c r="G50" i="21"/>
  <c r="F50" i="21"/>
  <c r="M49" i="21"/>
  <c r="L49" i="21"/>
  <c r="K49" i="21"/>
  <c r="J49" i="21"/>
  <c r="I49" i="21"/>
  <c r="H49" i="21"/>
  <c r="G49" i="21"/>
  <c r="F49" i="21"/>
  <c r="M48" i="21"/>
  <c r="L48" i="21"/>
  <c r="K48" i="21"/>
  <c r="J48" i="21"/>
  <c r="I48" i="21"/>
  <c r="H48" i="21"/>
  <c r="G48" i="21"/>
  <c r="F48" i="21"/>
  <c r="M47" i="21"/>
  <c r="L47" i="21"/>
  <c r="K47" i="21"/>
  <c r="J47" i="21"/>
  <c r="I47" i="21"/>
  <c r="H47" i="21"/>
  <c r="G47" i="21"/>
  <c r="F47" i="21"/>
  <c r="M46" i="21"/>
  <c r="L46" i="21"/>
  <c r="K46" i="21"/>
  <c r="J46" i="21"/>
  <c r="I46" i="21"/>
  <c r="H46" i="21"/>
  <c r="G46" i="21"/>
  <c r="F46" i="21"/>
  <c r="M45" i="21"/>
  <c r="L45" i="21"/>
  <c r="K45" i="21"/>
  <c r="J45" i="21"/>
  <c r="I45" i="21"/>
  <c r="H45" i="21"/>
  <c r="G45" i="21"/>
  <c r="F45" i="21"/>
  <c r="M44" i="21"/>
  <c r="L44" i="21"/>
  <c r="K44" i="21"/>
  <c r="J44" i="21"/>
  <c r="I44" i="21"/>
  <c r="H44" i="21"/>
  <c r="G44" i="21"/>
  <c r="F44" i="21"/>
  <c r="M43" i="21"/>
  <c r="L43" i="21"/>
  <c r="K43" i="21"/>
  <c r="J43" i="21"/>
  <c r="I43" i="21"/>
  <c r="H43" i="21"/>
  <c r="G43" i="21"/>
  <c r="F43" i="21"/>
  <c r="M42" i="21"/>
  <c r="L42" i="21"/>
  <c r="K42" i="21"/>
  <c r="J42" i="21"/>
  <c r="I42" i="21"/>
  <c r="H42" i="21"/>
  <c r="G42" i="21"/>
  <c r="F42" i="21"/>
  <c r="M41" i="21"/>
  <c r="L41" i="21"/>
  <c r="K41" i="21"/>
  <c r="J41" i="21"/>
  <c r="I41" i="21"/>
  <c r="H41" i="21"/>
  <c r="G41" i="21"/>
  <c r="F41" i="21"/>
  <c r="M40" i="21"/>
  <c r="L40" i="21"/>
  <c r="K40" i="21"/>
  <c r="J40" i="21"/>
  <c r="I40" i="21"/>
  <c r="H40" i="21"/>
  <c r="G40" i="21"/>
  <c r="F40" i="21"/>
  <c r="M39" i="21"/>
  <c r="L39" i="21"/>
  <c r="K39" i="21"/>
  <c r="J39" i="21"/>
  <c r="I39" i="21"/>
  <c r="H39" i="21"/>
  <c r="G39" i="21"/>
  <c r="F39" i="21"/>
  <c r="M38" i="21"/>
  <c r="L38" i="21"/>
  <c r="K38" i="21"/>
  <c r="J38" i="21"/>
  <c r="I38" i="21"/>
  <c r="H38" i="21"/>
  <c r="G38" i="21"/>
  <c r="F38" i="21"/>
  <c r="M37" i="21"/>
  <c r="L37" i="21"/>
  <c r="K37" i="21"/>
  <c r="J37" i="21"/>
  <c r="I37" i="21"/>
  <c r="H37" i="21"/>
  <c r="G37" i="21"/>
  <c r="F37" i="21"/>
  <c r="M36" i="21"/>
  <c r="L36" i="21"/>
  <c r="K36" i="21"/>
  <c r="J36" i="21"/>
  <c r="I36" i="21"/>
  <c r="H36" i="21"/>
  <c r="G36" i="21"/>
  <c r="F36" i="21"/>
  <c r="M35" i="21"/>
  <c r="L35" i="21"/>
  <c r="K35" i="21"/>
  <c r="J35" i="21"/>
  <c r="I35" i="21"/>
  <c r="H35" i="21"/>
  <c r="G35" i="21"/>
  <c r="F35" i="21"/>
  <c r="M34" i="21"/>
  <c r="L34" i="21"/>
  <c r="K34" i="21"/>
  <c r="J34" i="21"/>
  <c r="I34" i="21"/>
  <c r="H34" i="21"/>
  <c r="G34" i="21"/>
  <c r="F34" i="21"/>
  <c r="M33" i="21"/>
  <c r="L33" i="21"/>
  <c r="K33" i="21"/>
  <c r="J33" i="21"/>
  <c r="I33" i="21"/>
  <c r="H33" i="21"/>
  <c r="G33" i="21"/>
  <c r="F33" i="21"/>
  <c r="M32" i="21"/>
  <c r="L32" i="21"/>
  <c r="K32" i="21"/>
  <c r="J32" i="21"/>
  <c r="I32" i="21"/>
  <c r="H32" i="21"/>
  <c r="G32" i="21"/>
  <c r="F32" i="21"/>
  <c r="M31" i="21"/>
  <c r="L31" i="21"/>
  <c r="K31" i="21"/>
  <c r="V296" i="21" s="1"/>
  <c r="J31" i="21"/>
  <c r="U296" i="21" s="1"/>
  <c r="I31" i="21"/>
  <c r="T296" i="21" s="1"/>
  <c r="H31" i="21"/>
  <c r="G31" i="21"/>
  <c r="F31" i="21"/>
  <c r="M30" i="21"/>
  <c r="L30" i="21"/>
  <c r="K30" i="21"/>
  <c r="J30" i="21"/>
  <c r="I30" i="21"/>
  <c r="H30" i="21"/>
  <c r="G30" i="21"/>
  <c r="F30" i="21"/>
  <c r="M29" i="21"/>
  <c r="L29" i="21"/>
  <c r="K29" i="21"/>
  <c r="J29" i="21"/>
  <c r="I29" i="21"/>
  <c r="H29" i="21"/>
  <c r="G29" i="21"/>
  <c r="F29" i="21"/>
  <c r="M28" i="21"/>
  <c r="L28" i="21"/>
  <c r="K28" i="21"/>
  <c r="J28" i="21"/>
  <c r="I28" i="21"/>
  <c r="H28" i="21"/>
  <c r="G28" i="21"/>
  <c r="F28" i="21"/>
  <c r="M27" i="21"/>
  <c r="L27" i="21"/>
  <c r="K27" i="21"/>
  <c r="J27" i="21"/>
  <c r="I27" i="21"/>
  <c r="H27" i="21"/>
  <c r="G27" i="21"/>
  <c r="F27" i="21"/>
  <c r="M26" i="21"/>
  <c r="L26" i="21"/>
  <c r="K26" i="21"/>
  <c r="J26" i="21"/>
  <c r="I26" i="21"/>
  <c r="H26" i="21"/>
  <c r="G26" i="21"/>
  <c r="F26" i="21"/>
  <c r="M25" i="21"/>
  <c r="L25" i="21"/>
  <c r="K25" i="21"/>
  <c r="J25" i="21"/>
  <c r="I25" i="21"/>
  <c r="H25" i="21"/>
  <c r="G25" i="21"/>
  <c r="F25" i="21"/>
  <c r="M24" i="21"/>
  <c r="L24" i="21"/>
  <c r="K24" i="21"/>
  <c r="J24" i="21"/>
  <c r="I24" i="21"/>
  <c r="H24" i="21"/>
  <c r="G24" i="21"/>
  <c r="F24" i="21"/>
  <c r="M23" i="21"/>
  <c r="L23" i="21"/>
  <c r="K23" i="21"/>
  <c r="J23" i="21"/>
  <c r="I23" i="21"/>
  <c r="H23" i="21"/>
  <c r="G23" i="21"/>
  <c r="F23" i="21"/>
  <c r="M22" i="21"/>
  <c r="L22" i="21"/>
  <c r="K22" i="21"/>
  <c r="J22" i="21"/>
  <c r="I22" i="21"/>
  <c r="H22" i="21"/>
  <c r="G22" i="21"/>
  <c r="F22" i="21"/>
  <c r="M21" i="21"/>
  <c r="L21" i="21"/>
  <c r="K21" i="21"/>
  <c r="J21" i="21"/>
  <c r="I21" i="21"/>
  <c r="H21" i="21"/>
  <c r="G21" i="21"/>
  <c r="F21" i="21"/>
  <c r="M20" i="21"/>
  <c r="L20" i="21"/>
  <c r="K20" i="21"/>
  <c r="J20" i="21"/>
  <c r="I20" i="21"/>
  <c r="H20" i="21"/>
  <c r="G20" i="21"/>
  <c r="F20" i="21"/>
  <c r="M19" i="21"/>
  <c r="L19" i="21"/>
  <c r="K19" i="21"/>
  <c r="J19" i="21"/>
  <c r="I19" i="21"/>
  <c r="H19" i="21"/>
  <c r="G19" i="21"/>
  <c r="F19" i="21"/>
  <c r="M18" i="21"/>
  <c r="L18" i="21"/>
  <c r="K18" i="21"/>
  <c r="J18" i="21"/>
  <c r="I18" i="21"/>
  <c r="H18" i="21"/>
  <c r="G18" i="21"/>
  <c r="F18" i="21"/>
  <c r="M17" i="21"/>
  <c r="L17" i="21"/>
  <c r="K17" i="21"/>
  <c r="J17" i="21"/>
  <c r="I17" i="21"/>
  <c r="H17" i="21"/>
  <c r="G17" i="21"/>
  <c r="F17" i="21"/>
  <c r="M16" i="21"/>
  <c r="L16" i="21"/>
  <c r="K16" i="21"/>
  <c r="J16" i="21"/>
  <c r="I16" i="21"/>
  <c r="H16" i="21"/>
  <c r="G16" i="21"/>
  <c r="F16" i="21"/>
  <c r="M15" i="21"/>
  <c r="L15" i="21"/>
  <c r="K15" i="21"/>
  <c r="J15" i="21"/>
  <c r="I15" i="21"/>
  <c r="H15" i="21"/>
  <c r="G15" i="21"/>
  <c r="F15" i="21"/>
  <c r="M14" i="21"/>
  <c r="L14" i="21"/>
  <c r="K14" i="21"/>
  <c r="J14" i="21"/>
  <c r="I14" i="21"/>
  <c r="H14" i="21"/>
  <c r="G14" i="21"/>
  <c r="F14" i="21"/>
  <c r="M13" i="21"/>
  <c r="L13" i="21"/>
  <c r="K13" i="21"/>
  <c r="J13" i="21"/>
  <c r="I13" i="21"/>
  <c r="H13" i="21"/>
  <c r="G13" i="21"/>
  <c r="F13" i="21"/>
  <c r="M12" i="21"/>
  <c r="L12" i="21"/>
  <c r="K12" i="21"/>
  <c r="V295" i="21" s="1"/>
  <c r="J12" i="21"/>
  <c r="U295" i="21" s="1"/>
  <c r="I12" i="21"/>
  <c r="T295" i="21" s="1"/>
  <c r="H12" i="21"/>
  <c r="G12" i="21"/>
  <c r="F12" i="21"/>
  <c r="M11" i="21"/>
  <c r="L11" i="21"/>
  <c r="K11" i="21"/>
  <c r="J11" i="21"/>
  <c r="I11" i="21"/>
  <c r="H11" i="21"/>
  <c r="G11" i="21"/>
  <c r="F11" i="21"/>
  <c r="M10" i="21"/>
  <c r="L10" i="21"/>
  <c r="K10" i="21"/>
  <c r="J10" i="21"/>
  <c r="I10" i="21"/>
  <c r="H10" i="21"/>
  <c r="G10" i="21"/>
  <c r="F10" i="21"/>
  <c r="M9" i="21"/>
  <c r="L9" i="21"/>
  <c r="K9" i="21"/>
  <c r="J9" i="21"/>
  <c r="I9" i="21"/>
  <c r="H9" i="21"/>
  <c r="G9" i="21"/>
  <c r="F9" i="21"/>
  <c r="M8" i="21"/>
  <c r="L8" i="21"/>
  <c r="K8" i="21"/>
  <c r="J8" i="21"/>
  <c r="I8" i="21"/>
  <c r="H8" i="21"/>
  <c r="G8" i="21"/>
  <c r="F8" i="21"/>
  <c r="M7" i="21"/>
  <c r="L7" i="21"/>
  <c r="K7" i="21"/>
  <c r="J7" i="21"/>
  <c r="I7" i="21"/>
  <c r="H7" i="21"/>
  <c r="G7" i="21"/>
  <c r="F7" i="21"/>
  <c r="M6" i="21"/>
  <c r="L6" i="21"/>
  <c r="K6" i="21"/>
  <c r="J6" i="21"/>
  <c r="I6" i="21"/>
  <c r="H6" i="21"/>
  <c r="G6" i="21"/>
  <c r="F6" i="21"/>
  <c r="M5" i="21"/>
  <c r="L5" i="21"/>
  <c r="K5" i="21"/>
  <c r="J5" i="21"/>
  <c r="I5" i="21"/>
  <c r="H5" i="21"/>
  <c r="G5" i="21"/>
  <c r="F5" i="21"/>
  <c r="M4" i="21"/>
  <c r="L4" i="21"/>
  <c r="K4" i="21"/>
  <c r="J4" i="21"/>
  <c r="I4" i="21"/>
  <c r="H4" i="21"/>
  <c r="G4" i="21"/>
  <c r="F4" i="21"/>
  <c r="M3" i="21"/>
  <c r="L3" i="21"/>
  <c r="K3" i="21"/>
  <c r="J3" i="21"/>
  <c r="I3" i="21"/>
  <c r="H3" i="21"/>
  <c r="G3" i="21"/>
  <c r="F3" i="21"/>
  <c r="M2" i="21"/>
  <c r="L2" i="21"/>
  <c r="K2" i="21"/>
  <c r="J2" i="21"/>
  <c r="I2" i="21"/>
  <c r="H2" i="21"/>
  <c r="G2" i="21"/>
  <c r="F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mdb19633</author>
  </authors>
  <commentList>
    <comment ref="A1" authorId="0" shapeId="0" xr:uid="{00000000-0006-0000-0300-000001000000}">
      <text>
        <r>
          <rPr>
            <b/>
            <sz val="9"/>
            <color indexed="81"/>
            <rFont val="Tahoma"/>
            <family val="2"/>
          </rPr>
          <t>mdb19633:</t>
        </r>
        <r>
          <rPr>
            <sz val="9"/>
            <color indexed="81"/>
            <rFont val="Tahoma"/>
            <family val="2"/>
          </rPr>
          <t xml:space="preserve">
Verificar se coloca Indexador na segunda coluna</t>
        </r>
      </text>
    </comment>
  </commentList>
</comments>
</file>

<file path=xl/sharedStrings.xml><?xml version="1.0" encoding="utf-8"?>
<sst xmlns="http://schemas.openxmlformats.org/spreadsheetml/2006/main" count="3256" uniqueCount="387">
  <si>
    <t>9M10</t>
  </si>
  <si>
    <t>Total</t>
  </si>
  <si>
    <t>TOTAL</t>
  </si>
  <si>
    <t>CPV</t>
  </si>
  <si>
    <t>EBITDA</t>
  </si>
  <si>
    <t>Receita Líquida</t>
  </si>
  <si>
    <t>Despesas Operacionais</t>
  </si>
  <si>
    <t>1T10</t>
  </si>
  <si>
    <t>2T10</t>
  </si>
  <si>
    <t>3T10</t>
  </si>
  <si>
    <t>1S10</t>
  </si>
  <si>
    <t>4T10</t>
  </si>
  <si>
    <t>9M09</t>
  </si>
  <si>
    <t>1S09</t>
  </si>
  <si>
    <t>4T09</t>
  </si>
  <si>
    <t>3T09</t>
  </si>
  <si>
    <t>2T09</t>
  </si>
  <si>
    <t>1T09</t>
  </si>
  <si>
    <t>1T08</t>
  </si>
  <si>
    <t>2T08</t>
  </si>
  <si>
    <t>3T08</t>
  </si>
  <si>
    <t>4T08</t>
  </si>
  <si>
    <t>1S08</t>
  </si>
  <si>
    <t>9M08</t>
  </si>
  <si>
    <t>9M07</t>
  </si>
  <si>
    <t>1S07</t>
  </si>
  <si>
    <t>4T07</t>
  </si>
  <si>
    <t>3T07</t>
  </si>
  <si>
    <t>2T07</t>
  </si>
  <si>
    <t>1T07</t>
  </si>
  <si>
    <t>9M06</t>
  </si>
  <si>
    <t>1S06</t>
  </si>
  <si>
    <t>4T06</t>
  </si>
  <si>
    <t>3T06</t>
  </si>
  <si>
    <t>2T06</t>
  </si>
  <si>
    <t>1T06</t>
  </si>
  <si>
    <t>-</t>
  </si>
  <si>
    <t>9M05</t>
  </si>
  <si>
    <t>1S05</t>
  </si>
  <si>
    <t>4T05</t>
  </si>
  <si>
    <t>3T05</t>
  </si>
  <si>
    <t>Moeda Nacional</t>
  </si>
  <si>
    <t>BNDES - FINAME</t>
  </si>
  <si>
    <t>BNDES - PSI</t>
  </si>
  <si>
    <t>Financ. de Trib. Estad. (PROVIN)</t>
  </si>
  <si>
    <t>Financ. de Trib. Estad. (DESENVOLVE)</t>
  </si>
  <si>
    <t>Financ. BNB-FNE</t>
  </si>
  <si>
    <t>MODERMAQ</t>
  </si>
  <si>
    <t>MODERMAQ (Pós)</t>
  </si>
  <si>
    <t>Financ. BNB -FNE-Capital de Giro</t>
  </si>
  <si>
    <t>Financ. EGF - Insumo</t>
  </si>
  <si>
    <t>Financiamentos – BNDES AUTOMÁTICO</t>
  </si>
  <si>
    <t>Instrumento de Cessão de Quotas da Vitarella</t>
  </si>
  <si>
    <t>Moeda Estrangeira</t>
  </si>
  <si>
    <t>Financ. de importação insumos</t>
  </si>
  <si>
    <t>Financ. de Máquinas e Equipamentos</t>
  </si>
  <si>
    <t>BNDES - FINEM</t>
  </si>
  <si>
    <t>1T11</t>
  </si>
  <si>
    <t>TRIGO</t>
  </si>
  <si>
    <t>PREÇO MÉDIO DE MERCADO x PREÇO MÉDIO DE AQUISIÇÃO M. DIAS</t>
  </si>
  <si>
    <t>Mês</t>
  </si>
  <si>
    <t>US$ / ton</t>
  </si>
  <si>
    <t>Mercado *</t>
  </si>
  <si>
    <t>MDias</t>
  </si>
  <si>
    <t>R$ / ton</t>
  </si>
  <si>
    <t>Dólar</t>
  </si>
  <si>
    <t>* Fonte: www.safras.com.br - Teletrigo - Relatório Diário de Informações e Previsões de Mercados Internos e Externos - Trigo tipo Bahia Blanca</t>
  </si>
  <si>
    <t>ÓLEO DE SOJA</t>
  </si>
  <si>
    <t>ÓLEO DE PALMA</t>
  </si>
  <si>
    <t>MATÉRIAS PRIMAS</t>
  </si>
  <si>
    <t>Exposição Cambial</t>
  </si>
  <si>
    <t>Ativo (USD Milhões)</t>
  </si>
  <si>
    <t>Passivo (USD Milhões)</t>
  </si>
  <si>
    <t>Saldo</t>
  </si>
  <si>
    <t>Data</t>
  </si>
  <si>
    <t>MDIA3</t>
  </si>
  <si>
    <t>Volume</t>
  </si>
  <si>
    <t>IBOV</t>
  </si>
  <si>
    <t>IGC</t>
  </si>
  <si>
    <t>MDIA3 / IBOV</t>
  </si>
  <si>
    <t>MDIA3 / IGC</t>
  </si>
  <si>
    <t>NÃO EXCLUIR</t>
  </si>
  <si>
    <t>Português</t>
  </si>
  <si>
    <t>Inglês</t>
  </si>
  <si>
    <t>Portuguese</t>
  </si>
  <si>
    <t>English</t>
  </si>
  <si>
    <t>Telefone:</t>
  </si>
  <si>
    <t>+55 (11) 4688-6361</t>
  </si>
  <si>
    <t xml:space="preserve">+1 888 700 0802 </t>
  </si>
  <si>
    <t>Phone:</t>
  </si>
  <si>
    <t>Código:</t>
  </si>
  <si>
    <t>M Dias Branco</t>
  </si>
  <si>
    <t>+1 786 924 6977</t>
  </si>
  <si>
    <t>Code:</t>
  </si>
  <si>
    <t>Replay:</t>
  </si>
  <si>
    <t>+55 (11) 4688-6312</t>
  </si>
  <si>
    <t>xxxx</t>
  </si>
  <si>
    <t>Incentivo de ICMS</t>
  </si>
  <si>
    <t>Depreciação - CPV</t>
  </si>
  <si>
    <t>Depreciação - Desp. Op.</t>
  </si>
  <si>
    <t>Outras Rec/Desp.</t>
  </si>
  <si>
    <t>MARGEM EBITDA</t>
  </si>
  <si>
    <t>Diferença a verificar</t>
  </si>
  <si>
    <t>CONCILIAÇÃO DO EBITDA</t>
  </si>
  <si>
    <t>Indicadores Financeiros</t>
  </si>
  <si>
    <t>Dívida Líquida / EBITDA</t>
  </si>
  <si>
    <t>Dívida Líquida / PL</t>
  </si>
  <si>
    <t>Endividamento / Ativo Total</t>
  </si>
  <si>
    <t>Ebitda - 12 meses</t>
  </si>
  <si>
    <t>Financ. De Trib. Estad. (PROADI)</t>
  </si>
  <si>
    <t>PROGEREN-BNDES</t>
  </si>
  <si>
    <t>Empréstimos de Capital de Giro</t>
  </si>
  <si>
    <t>FINAME</t>
  </si>
  <si>
    <t>BNB Financiamento Aquisição Insumos</t>
  </si>
  <si>
    <t>BRADESCO-Empréstimos Bancários</t>
  </si>
  <si>
    <t>Financ. De Máquinas</t>
  </si>
  <si>
    <t>2009 ifrs</t>
  </si>
  <si>
    <t>2T11</t>
  </si>
  <si>
    <t>3T11</t>
  </si>
  <si>
    <t>4T11</t>
  </si>
  <si>
    <t>Instrumento de Cessão de Quotas da Pilar</t>
  </si>
  <si>
    <t>Instrumento de Cessão de Quotas da Estrela</t>
  </si>
  <si>
    <t>Capital de Giro-Pré Fixada</t>
  </si>
  <si>
    <t>Capital de Giro -CDI</t>
  </si>
  <si>
    <t>PEC-BNDES</t>
  </si>
  <si>
    <t>CONTA GARANTIDA-Pré Fixada</t>
  </si>
  <si>
    <t>CONTA GARANTIDA -CDI</t>
  </si>
  <si>
    <t>1T12</t>
  </si>
  <si>
    <t>2T12</t>
  </si>
  <si>
    <t>Debêntures</t>
  </si>
  <si>
    <t>Instrumento de Cessão de Quotas do MSL</t>
  </si>
  <si>
    <t>Endividamento (R$ MM)</t>
  </si>
  <si>
    <t>Capital de Giro</t>
  </si>
  <si>
    <t>CONTA GARANTIDA</t>
  </si>
  <si>
    <t>Instrumento de Cessão de Quotas do Moinho Santa Lúcia</t>
  </si>
  <si>
    <t>1Q08</t>
  </si>
  <si>
    <t>2Q08</t>
  </si>
  <si>
    <t>3Q08</t>
  </si>
  <si>
    <t>4Q08</t>
  </si>
  <si>
    <t>1Q09</t>
  </si>
  <si>
    <t>2Q09</t>
  </si>
  <si>
    <t>3Q09</t>
  </si>
  <si>
    <t>4Q09</t>
  </si>
  <si>
    <t>1Q10</t>
  </si>
  <si>
    <t>2Q10</t>
  </si>
  <si>
    <t>3Q10</t>
  </si>
  <si>
    <t>4Q10</t>
  </si>
  <si>
    <t>1Q11</t>
  </si>
  <si>
    <t>2Q11</t>
  </si>
  <si>
    <t>3Q11</t>
  </si>
  <si>
    <t>4Q11</t>
  </si>
  <si>
    <t>1Q12</t>
  </si>
  <si>
    <t>2Q12</t>
  </si>
  <si>
    <t>3Q12</t>
  </si>
  <si>
    <t>4Q12</t>
  </si>
  <si>
    <t>1Q13</t>
  </si>
  <si>
    <t>2Q13</t>
  </si>
  <si>
    <t>3Q13</t>
  </si>
  <si>
    <t>4Q13</t>
  </si>
  <si>
    <t>4Q07</t>
  </si>
  <si>
    <t>3Q07</t>
  </si>
  <si>
    <t>2Q07</t>
  </si>
  <si>
    <t>1Q07</t>
  </si>
  <si>
    <t>4Q06</t>
  </si>
  <si>
    <t>3Q06</t>
  </si>
  <si>
    <t xml:space="preserve">Net Revenue (million R$) </t>
  </si>
  <si>
    <t xml:space="preserve">Net Weight (000' tons) </t>
  </si>
  <si>
    <t xml:space="preserve">Average Net Price (R$/Kg) </t>
  </si>
  <si>
    <t>QUARTER ANALYSIS</t>
  </si>
  <si>
    <t>YEAR ANALYSIS</t>
  </si>
  <si>
    <t>Cookies and Crackers</t>
  </si>
  <si>
    <t>Pasta</t>
  </si>
  <si>
    <t>Wheat Flour and Bran</t>
  </si>
  <si>
    <t>Margarine and Vegetable Shortening</t>
  </si>
  <si>
    <t>Other</t>
  </si>
  <si>
    <t>Cakes and Snacks</t>
  </si>
  <si>
    <t>Buildings</t>
  </si>
  <si>
    <t>Construction in progress</t>
  </si>
  <si>
    <t>Vehicles</t>
  </si>
  <si>
    <t>IT Equipament</t>
  </si>
  <si>
    <t>Furniture and Fixtures</t>
  </si>
  <si>
    <t>Others</t>
  </si>
  <si>
    <t>*Capex value does not include acquisitions.</t>
  </si>
  <si>
    <t>Machinery and Equipment</t>
  </si>
  <si>
    <t>Financial income</t>
  </si>
  <si>
    <t>Financial expenses</t>
  </si>
  <si>
    <t xml:space="preserve"> Balance Sheet (million R$)</t>
  </si>
  <si>
    <t xml:space="preserve">Current Assets </t>
  </si>
  <si>
    <t>Trade accounts receivable</t>
  </si>
  <si>
    <t xml:space="preserve">Marketable Securities </t>
  </si>
  <si>
    <t>Inventories</t>
  </si>
  <si>
    <t>Taxes recoverable</t>
  </si>
  <si>
    <t xml:space="preserve">Deferred income and social contribution taxes </t>
  </si>
  <si>
    <t>Advances to suppliers</t>
  </si>
  <si>
    <t xml:space="preserve">Other accounts receivable - Related Parties </t>
  </si>
  <si>
    <t>Prepaid expenses</t>
  </si>
  <si>
    <t>Long-term</t>
  </si>
  <si>
    <t>Judicial deposits</t>
  </si>
  <si>
    <t xml:space="preserve">Deferred income and social contribution taxes  </t>
  </si>
  <si>
    <t>Investments</t>
  </si>
  <si>
    <t>Intangible</t>
  </si>
  <si>
    <t xml:space="preserve">Deferred charges </t>
  </si>
  <si>
    <t>TOTAL ASSETS</t>
  </si>
  <si>
    <t xml:space="preserve">Current Liabilities </t>
  </si>
  <si>
    <t>Suppliers</t>
  </si>
  <si>
    <t>Tax financing</t>
  </si>
  <si>
    <t>Direct financing</t>
  </si>
  <si>
    <t>Debentures</t>
  </si>
  <si>
    <t>Income Tax and Social Contribution</t>
  </si>
  <si>
    <t>Other accounts payable</t>
  </si>
  <si>
    <t>Proposed dividends</t>
  </si>
  <si>
    <t>Government Grant</t>
  </si>
  <si>
    <t xml:space="preserve">Noncurrent Liabilities </t>
  </si>
  <si>
    <t>Noncurrent Assets</t>
  </si>
  <si>
    <t>Income tax and social contribution</t>
  </si>
  <si>
    <t>Others accounts payable</t>
  </si>
  <si>
    <t>Provision for contingencies</t>
  </si>
  <si>
    <t xml:space="preserve">Shareholders Equity </t>
  </si>
  <si>
    <t>Capital</t>
  </si>
  <si>
    <t>Capital reserves</t>
  </si>
  <si>
    <t xml:space="preserve">(-) Treasury shares </t>
  </si>
  <si>
    <t>Additional dividend proposed</t>
  </si>
  <si>
    <t>Accrued profit</t>
  </si>
  <si>
    <t>TOTAL LIABILITIES AND SHAREHOLDERS EQUITY</t>
  </si>
  <si>
    <t>1Q14</t>
  </si>
  <si>
    <t>2Q14</t>
  </si>
  <si>
    <t>3Q14</t>
  </si>
  <si>
    <t>Investments* (million R$)</t>
  </si>
  <si>
    <t>4Q14</t>
  </si>
  <si>
    <t>1Q15</t>
  </si>
  <si>
    <t>Other Products*</t>
  </si>
  <si>
    <t>*Cakes, Snacks, Cake Mix and Packaged Toast</t>
  </si>
  <si>
    <t>Sales expenses</t>
  </si>
  <si>
    <t>Cash and cash equivalents</t>
  </si>
  <si>
    <t xml:space="preserve">Financial Investments </t>
  </si>
  <si>
    <t>Other receivables</t>
  </si>
  <si>
    <t>Tax incentives / other receivables</t>
  </si>
  <si>
    <t>Property, plant and equipment</t>
  </si>
  <si>
    <t>Financing and borrowings from financial institutions</t>
  </si>
  <si>
    <t>Social security and labor liabilities</t>
  </si>
  <si>
    <t>Taxes and contributions</t>
  </si>
  <si>
    <t>Advances from customers</t>
  </si>
  <si>
    <t>Deferred taxes</t>
  </si>
  <si>
    <t>Accumulated conversion adjustments</t>
  </si>
  <si>
    <t>Revenue reserves</t>
  </si>
  <si>
    <t>2Q15</t>
  </si>
  <si>
    <t>Land Plots</t>
  </si>
  <si>
    <t>3Q15</t>
  </si>
  <si>
    <t>4Q15</t>
  </si>
  <si>
    <t>Wholesale/ Distributers</t>
  </si>
  <si>
    <t>Main Chains</t>
  </si>
  <si>
    <t>Industry</t>
  </si>
  <si>
    <t>Retail</t>
  </si>
  <si>
    <t>Client Mix (%)</t>
  </si>
  <si>
    <t>Total Production Capacity (mil ton)</t>
  </si>
  <si>
    <t>Total Production (mil ton)</t>
  </si>
  <si>
    <t>Capacity Utilization (%)</t>
  </si>
  <si>
    <t>Vertical Integration (%)</t>
  </si>
  <si>
    <t>Wheat Flour</t>
  </si>
  <si>
    <t>Shortening</t>
  </si>
  <si>
    <t>1Q16</t>
  </si>
  <si>
    <t>Derivative financial instruments</t>
  </si>
  <si>
    <t>Investments Properties</t>
  </si>
  <si>
    <t>2Q16</t>
  </si>
  <si>
    <t>Whosale</t>
  </si>
  <si>
    <t>Key Account, National and Regional Chains</t>
  </si>
  <si>
    <t>Cash &amp; Carry</t>
  </si>
  <si>
    <t>Distributers</t>
  </si>
  <si>
    <t>3Q16</t>
  </si>
  <si>
    <t>4Q16</t>
  </si>
  <si>
    <t>1Q17</t>
  </si>
  <si>
    <t>Accounts receivable</t>
  </si>
  <si>
    <t>Mix Clientes (%)</t>
  </si>
  <si>
    <t xml:space="preserve"> Varejo</t>
  </si>
  <si>
    <t>Atacado</t>
  </si>
  <si>
    <t>Key Account, Redes Nacionais e Regionais</t>
  </si>
  <si>
    <t>Distribuidores</t>
  </si>
  <si>
    <t>Indústria</t>
  </si>
  <si>
    <t>Outros</t>
  </si>
  <si>
    <t>2Q17</t>
  </si>
  <si>
    <t>3T17</t>
  </si>
  <si>
    <t>3Q17</t>
  </si>
  <si>
    <t>Present Methodology **</t>
  </si>
  <si>
    <t>Previous Methodology</t>
  </si>
  <si>
    <r>
      <t xml:space="preserve">**Note: </t>
    </r>
    <r>
      <rPr>
        <sz val="11"/>
        <color theme="1"/>
        <rFont val="Calibri"/>
        <family val="2"/>
        <scheme val="minor"/>
      </rPr>
      <t>From the 2Q16 the company changed the criteria for the design of production capacity, seeking to better reflect the maximum that plants recognize be possible to achieve in a great production operation. Therefore, from the 2Q16 we started new series of data on capabilities, as shown in the chart up. The old sheet will be kept below - though not fed - to save the historical information previously disclosed.</t>
    </r>
  </si>
  <si>
    <t>**Note: From the 1Q17 the Company revised the sales channels by client, and for comparison purposes we changed the information since 1Q16. Therefore, we started new series of data on customer mix, as shown in the chart up. The old sheet will be kept below - though not fed - to save the historical information previously disclosed.</t>
  </si>
  <si>
    <t>4Q17</t>
  </si>
  <si>
    <t>Biscoitos</t>
  </si>
  <si>
    <t>Massas</t>
  </si>
  <si>
    <t>Farinha e Farelo</t>
  </si>
  <si>
    <t>Margarinas e Gorduras</t>
  </si>
  <si>
    <t>Bolos e Snacks</t>
  </si>
  <si>
    <t>Outras Linhas de Produtos*</t>
  </si>
  <si>
    <t>Varejo</t>
  </si>
  <si>
    <t>Key Account e Redes Regionais</t>
  </si>
  <si>
    <t>1Q18</t>
  </si>
  <si>
    <t>ANÁLISE TRIMESTAL</t>
  </si>
  <si>
    <t>Demonstrações dos Resultados (R$ MM)</t>
  </si>
  <si>
    <t>FLUXOS DE CAIXA DAS ATIVIDADES DE FINANCIAMENTOS</t>
  </si>
  <si>
    <t>ANÁLISE ANUAL</t>
  </si>
  <si>
    <t>Depreciation and amortization</t>
  </si>
  <si>
    <t>Cost on sale of permanent assets</t>
  </si>
  <si>
    <t>(Increase)  in trade accounts receivable</t>
  </si>
  <si>
    <t>(Increase) decrease in inventories</t>
  </si>
  <si>
    <t>Decrease in financial investments</t>
  </si>
  <si>
    <t>(Increase) decrease in taxes recoverable</t>
  </si>
  <si>
    <t>(Increase) decrease in other accounts receivable</t>
  </si>
  <si>
    <t>Increase (decrease) in suppliers</t>
  </si>
  <si>
    <t xml:space="preserve">Increase (decrease) in taxes and contributions </t>
  </si>
  <si>
    <t>Increase (decrease) in government grants</t>
  </si>
  <si>
    <t>Increase (decrease) in accounts payable and provisions</t>
  </si>
  <si>
    <t>Loans/Investments Interests</t>
  </si>
  <si>
    <t>Provision for civil, labor and tax risks</t>
  </si>
  <si>
    <t>Provisions for share based payments</t>
  </si>
  <si>
    <t>Provision / impairment loss of clients</t>
  </si>
  <si>
    <t>Impairment loss of inventories</t>
  </si>
  <si>
    <t>Provision / impairment of fixed assets</t>
  </si>
  <si>
    <t>Hedge contract income</t>
  </si>
  <si>
    <t>(Increase) decrease in marketable securities</t>
  </si>
  <si>
    <t>Interest on Equity</t>
  </si>
  <si>
    <t>Estimated losses for impairment of taxes</t>
  </si>
  <si>
    <t>Provision for income tax on funds</t>
  </si>
  <si>
    <t>Readjustments judicial deposits</t>
  </si>
  <si>
    <t>Negative goodwill on acquisition of investment</t>
  </si>
  <si>
    <t>Net Cash generated in operating activities</t>
  </si>
  <si>
    <t>CASH FLOW FROM INVESTMENTS ACTIVITIES</t>
  </si>
  <si>
    <t>Acquisition of property, plant and equipment</t>
  </si>
  <si>
    <t>Cash flow from subsidiary acquisition</t>
  </si>
  <si>
    <t>Implementing long-term financial</t>
  </si>
  <si>
    <t>Sales of treasury shares</t>
  </si>
  <si>
    <t>Sales of marketable securities</t>
  </si>
  <si>
    <t>Redeem long-term financial investment</t>
  </si>
  <si>
    <t>Purchase of own shares</t>
  </si>
  <si>
    <t>Net Cash used in Financing Activities</t>
  </si>
  <si>
    <t>At begin of period</t>
  </si>
  <si>
    <t>At end of period</t>
  </si>
  <si>
    <t>INCREASE (DECREASE) IN CASH AND CASH EQUIVALENTS</t>
  </si>
  <si>
    <t>Dividends Payments</t>
  </si>
  <si>
    <t>New Loans</t>
  </si>
  <si>
    <t>Loan Principal payments</t>
  </si>
  <si>
    <t>Income earned on hedge contract</t>
  </si>
  <si>
    <t>Capital reserve constitution - ICMS Tax Incentive</t>
  </si>
  <si>
    <t>Net Income before Income Tax and Social Contribution</t>
  </si>
  <si>
    <t>Adjustments to Reconcile net income with cash from operating activities</t>
  </si>
  <si>
    <t>Interests and exchange variations paid</t>
  </si>
  <si>
    <t>Changes in assets and liabilities</t>
  </si>
  <si>
    <t>Income tax and Social Contributions paid</t>
  </si>
  <si>
    <t>Liberation of reivestments incentives</t>
  </si>
  <si>
    <t>Interest and dividends paid</t>
  </si>
  <si>
    <t>2Q18</t>
  </si>
  <si>
    <t>Deferred Income</t>
  </si>
  <si>
    <t>Amortization of debt of the acquisition of companies</t>
  </si>
  <si>
    <t>C</t>
  </si>
  <si>
    <t>Debt per active superposition</t>
  </si>
  <si>
    <t xml:space="preserve">Ativo de indenização </t>
  </si>
  <si>
    <t>3Q18</t>
  </si>
  <si>
    <t>Investment applications</t>
  </si>
  <si>
    <t>4Q18</t>
  </si>
  <si>
    <t>QUARQER ANALYSIS</t>
  </si>
  <si>
    <t>Income SQaQemenQ (R$ million)</t>
  </si>
  <si>
    <t>NeQ Revenues</t>
  </si>
  <si>
    <t>CosQ of Goods Sold</t>
  </si>
  <si>
    <t>Qax IncenQives (ICMS)</t>
  </si>
  <si>
    <t>Gross ProfiQ</t>
  </si>
  <si>
    <t>OperaQing Revenues (Expenses)</t>
  </si>
  <si>
    <t>AdminisQraQive expenses</t>
  </si>
  <si>
    <t>ManagemenQ fees</t>
  </si>
  <si>
    <t>Qax expenses</t>
  </si>
  <si>
    <t>DepreciaQion and AmorQizaQion charges</t>
  </si>
  <si>
    <t xml:space="preserve">OQher income (expenses) </t>
  </si>
  <si>
    <t>OperaQing Income - Before Financial ResulQs</t>
  </si>
  <si>
    <t>OperaQing Income - AfQer Financial ResulQs</t>
  </si>
  <si>
    <t>EquiQy in neQ income of subsidiaries</t>
  </si>
  <si>
    <t>OQher revenues (expenses)</t>
  </si>
  <si>
    <t xml:space="preserve">Income - Before Income and Social ConQribuQion Qaxes  </t>
  </si>
  <si>
    <t>Income and social conQribuQion Qaxes</t>
  </si>
  <si>
    <t>NeQ Income</t>
  </si>
  <si>
    <t>EBIQDA</t>
  </si>
  <si>
    <t>Present Methodology *</t>
  </si>
  <si>
    <t>Software Use License</t>
  </si>
  <si>
    <t>*In 4Q18, we adopted a new methodology and included in the total investments license to use software, trademarks and patents, without considering the value of investment with acquisition of companies.</t>
  </si>
  <si>
    <t xml:space="preserve">Tax credits </t>
  </si>
  <si>
    <t>Tax credits</t>
  </si>
  <si>
    <t>Cash and cash equivalents acquired</t>
  </si>
  <si>
    <t>1Q19</t>
  </si>
  <si>
    <t>Leasing</t>
  </si>
  <si>
    <t>Leasing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</si>
</sst>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quot;R$ &quot;* #,##0.00_);_(&quot;R$ &quot;* \(#,##0.00\);_(&quot;R$ &quot;* &quot;-&quot;??_);_(@_)"/>
    <numFmt numFmtId="165" formatCode="_(* #,##0.00_);_(* \(#,##0.00\);_(* &quot;-&quot;??_);_(@_)"/>
    <numFmt numFmtId="166" formatCode="0.0%"/>
    <numFmt numFmtId="167" formatCode="_(* #,##0.0_);_(* \(#,##0.0\);_(* &quot;-&quot;??_);_(@_)"/>
    <numFmt numFmtId="168" formatCode="0.0"/>
    <numFmt numFmtId="169" formatCode="_(* #,##0.0_);_(* \(#,##0.0\);_(* &quot;-&quot;?_);_(@_)"/>
    <numFmt numFmtId="170" formatCode="#,##0.0_);\(#,##0.0\)"/>
    <numFmt numFmtId="171" formatCode="#,##0.0"/>
    <numFmt numFmtId="172" formatCode="#,##0.0000"/>
    <numFmt numFmtId="173" formatCode="0.0_);[Red]\(0.0\)"/>
    <numFmt numFmtId="174" formatCode="0.0_);\(0.0\)"/>
    <numFmt numFmtId="175" formatCode="[$-416]mmm\-yy;@"/>
    <numFmt numFmtId="176" formatCode="&quot;R$ &quot;#,##0.00"/>
    <numFmt numFmtId="177" formatCode="_(* #,##0.00_);_(* \(#,##0.00\);_(* &quot;-&quot;?_);_(@_)"/>
    <numFmt numFmtId="178" formatCode="_-* #,##0.0_-;\-* #,##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0"/>
      <color theme="4" tint="-0.249977111117893"/>
      <name val="Arial"/>
      <family val="2"/>
    </font>
    <font>
      <sz val="10"/>
      <color theme="4" tint="-0.249977111117893"/>
      <name val="Arial"/>
      <family val="2"/>
    </font>
    <font>
      <sz val="11"/>
      <name val="Calibri"/>
      <family val="2"/>
      <scheme val="minor"/>
    </font>
    <font>
      <b/>
      <sz val="11"/>
      <name val="Calibri"/>
      <family val="2"/>
      <scheme val="minor"/>
    </font>
    <font>
      <sz val="11"/>
      <color theme="0"/>
      <name val="Calibri"/>
      <family val="2"/>
      <scheme val="minor"/>
    </font>
    <font>
      <sz val="10"/>
      <color theme="0"/>
      <name val="Arial"/>
      <family val="2"/>
    </font>
    <font>
      <b/>
      <sz val="8"/>
      <color indexed="8"/>
      <name val="Arial"/>
      <family val="2"/>
    </font>
    <font>
      <sz val="10"/>
      <color indexed="8"/>
      <name val="Arial"/>
      <family val="2"/>
    </font>
    <font>
      <sz val="10"/>
      <name val="Verdana"/>
      <family val="2"/>
    </font>
    <font>
      <sz val="11"/>
      <color theme="3" tint="0.39997558519241921"/>
      <name val="Calibri"/>
      <family val="2"/>
      <scheme val="minor"/>
    </font>
    <font>
      <b/>
      <sz val="10"/>
      <color theme="1"/>
      <name val="Tahoma"/>
      <family val="2"/>
    </font>
    <font>
      <sz val="10"/>
      <color theme="1"/>
      <name val="Tahoma"/>
      <family val="2"/>
    </font>
    <font>
      <sz val="12"/>
      <color theme="0"/>
      <name val="Calibri"/>
      <family val="2"/>
      <scheme val="minor"/>
    </font>
    <font>
      <b/>
      <sz val="12"/>
      <color theme="0"/>
      <name val="Calibri"/>
      <family val="2"/>
      <scheme val="minor"/>
    </font>
    <font>
      <sz val="12"/>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sz val="12"/>
      <color rgb="FFFFFFFF"/>
      <name val="Calibri"/>
      <family val="2"/>
    </font>
    <font>
      <sz val="11"/>
      <color theme="1"/>
      <name val="Calibri"/>
      <family val="2"/>
    </font>
    <font>
      <b/>
      <sz val="11"/>
      <color rgb="FF000000"/>
      <name val="Calibri"/>
      <family val="2"/>
    </font>
    <font>
      <sz val="11"/>
      <name val="Calibri"/>
      <family val="2"/>
    </font>
  </fonts>
  <fills count="19">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indexed="43"/>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366092"/>
        <bgColor rgb="FF000000"/>
      </patternFill>
    </fill>
    <fill>
      <patternFill patternType="solid">
        <fgColor rgb="FFFFFFFF"/>
        <bgColor rgb="FF000000"/>
      </patternFill>
    </fill>
    <fill>
      <patternFill patternType="solid">
        <fgColor theme="0"/>
        <bgColor rgb="FF000000"/>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bottom style="thin">
        <color theme="0"/>
      </bottom>
      <diagonal/>
    </border>
    <border>
      <left/>
      <right/>
      <top/>
      <bottom style="thin">
        <color theme="4" tint="-0.24994659260841701"/>
      </bottom>
      <diagonal/>
    </border>
    <border>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right/>
      <top/>
      <bottom style="medium">
        <color theme="0" tint="-0.34998626667073579"/>
      </bottom>
      <diagonal/>
    </border>
    <border>
      <left/>
      <right/>
      <top style="medium">
        <color theme="0" tint="-0.24994659260841701"/>
      </top>
      <bottom/>
      <diagonal/>
    </border>
  </borders>
  <cellStyleXfs count="46">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505">
    <xf numFmtId="0" fontId="0" fillId="0" borderId="0" xfId="0"/>
    <xf numFmtId="166" fontId="0" fillId="0" borderId="0" xfId="2" applyNumberFormat="1" applyFont="1"/>
    <xf numFmtId="165" fontId="0" fillId="0" borderId="0" xfId="1" applyFont="1"/>
    <xf numFmtId="0" fontId="2" fillId="0" borderId="0" xfId="0" applyFont="1" applyBorder="1"/>
    <xf numFmtId="0" fontId="0" fillId="0" borderId="0" xfId="0" applyBorder="1" applyAlignment="1">
      <alignment horizontal="left" indent="2"/>
    </xf>
    <xf numFmtId="0" fontId="0" fillId="0" borderId="0" xfId="0" applyBorder="1"/>
    <xf numFmtId="0" fontId="2" fillId="0" borderId="0" xfId="0" applyFont="1" applyBorder="1" applyAlignment="1">
      <alignment horizontal="left"/>
    </xf>
    <xf numFmtId="0" fontId="2" fillId="0" borderId="0" xfId="0" applyFont="1"/>
    <xf numFmtId="0" fontId="9" fillId="2" borderId="1" xfId="0" applyFont="1" applyFill="1" applyBorder="1" applyAlignment="1">
      <alignment horizontal="center"/>
    </xf>
    <xf numFmtId="0" fontId="0" fillId="5" borderId="1" xfId="0" applyFill="1" applyBorder="1" applyAlignment="1">
      <alignment horizontal="center"/>
    </xf>
    <xf numFmtId="0" fontId="0" fillId="0" borderId="1" xfId="0" applyFill="1" applyBorder="1" applyAlignment="1">
      <alignment horizontal="center"/>
    </xf>
    <xf numFmtId="168" fontId="0" fillId="5" borderId="1" xfId="0" applyNumberFormat="1" applyFill="1" applyBorder="1" applyAlignment="1">
      <alignment horizontal="center"/>
    </xf>
    <xf numFmtId="168" fontId="0" fillId="0" borderId="1" xfId="0" applyNumberFormat="1" applyFill="1" applyBorder="1" applyAlignment="1">
      <alignment horizontal="center"/>
    </xf>
    <xf numFmtId="168" fontId="2" fillId="5"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4" fillId="0" borderId="0" xfId="3" applyFont="1"/>
    <xf numFmtId="17" fontId="10" fillId="2" borderId="1" xfId="7" applyNumberFormat="1" applyFont="1" applyFill="1" applyBorder="1" applyAlignment="1">
      <alignment horizontal="center"/>
    </xf>
    <xf numFmtId="17" fontId="10" fillId="2" borderId="2" xfId="7" applyNumberFormat="1" applyFont="1" applyFill="1" applyBorder="1" applyAlignment="1">
      <alignment horizontal="center"/>
    </xf>
    <xf numFmtId="171" fontId="3" fillId="5" borderId="1" xfId="8" applyNumberFormat="1" applyFont="1" applyFill="1" applyBorder="1" applyAlignment="1">
      <alignment horizontal="center"/>
    </xf>
    <xf numFmtId="171" fontId="3" fillId="0" borderId="1" xfId="8" applyNumberFormat="1" applyFont="1" applyFill="1" applyBorder="1" applyAlignment="1">
      <alignment horizontal="center"/>
    </xf>
    <xf numFmtId="171" fontId="3" fillId="4" borderId="1" xfId="8" applyNumberFormat="1" applyFont="1" applyFill="1" applyBorder="1" applyAlignment="1">
      <alignment horizontal="center"/>
    </xf>
    <xf numFmtId="172" fontId="0" fillId="5" borderId="1" xfId="0" applyNumberFormat="1" applyFill="1" applyBorder="1" applyAlignment="1">
      <alignment horizontal="center"/>
    </xf>
    <xf numFmtId="172" fontId="7" fillId="5" borderId="1" xfId="0" applyNumberFormat="1" applyFont="1" applyFill="1" applyBorder="1" applyAlignment="1">
      <alignment horizontal="center"/>
    </xf>
    <xf numFmtId="172" fontId="3" fillId="5" borderId="1" xfId="0" applyNumberFormat="1" applyFont="1" applyFill="1" applyBorder="1" applyAlignment="1">
      <alignment horizontal="center"/>
    </xf>
    <xf numFmtId="0" fontId="0" fillId="0" borderId="1" xfId="0" applyBorder="1" applyAlignment="1">
      <alignment horizontal="center"/>
    </xf>
    <xf numFmtId="0" fontId="11" fillId="0" borderId="0" xfId="7" applyFont="1" applyFill="1" applyBorder="1" applyAlignment="1"/>
    <xf numFmtId="167" fontId="12" fillId="0" borderId="1" xfId="0" applyNumberFormat="1" applyFont="1" applyFill="1" applyBorder="1" applyAlignment="1">
      <alignment horizontal="center"/>
    </xf>
    <xf numFmtId="168" fontId="3" fillId="5" borderId="1" xfId="3" applyNumberFormat="1" applyFont="1" applyFill="1" applyBorder="1" applyAlignment="1">
      <alignment horizontal="center"/>
    </xf>
    <xf numFmtId="168" fontId="3" fillId="0" borderId="1" xfId="3" applyNumberFormat="1" applyFont="1" applyFill="1" applyBorder="1" applyAlignment="1">
      <alignment horizontal="center"/>
    </xf>
    <xf numFmtId="168" fontId="3" fillId="0" borderId="1" xfId="7" applyNumberFormat="1" applyFont="1" applyFill="1" applyBorder="1" applyAlignment="1">
      <alignment horizontal="center"/>
    </xf>
    <xf numFmtId="168" fontId="3" fillId="5" borderId="1" xfId="7" applyNumberFormat="1" applyFont="1" applyFill="1" applyBorder="1" applyAlignment="1">
      <alignment horizontal="center"/>
    </xf>
    <xf numFmtId="168" fontId="12" fillId="5" borderId="1" xfId="7" applyNumberFormat="1" applyFont="1" applyFill="1" applyBorder="1" applyAlignment="1">
      <alignment horizontal="center"/>
    </xf>
    <xf numFmtId="168" fontId="12" fillId="0" borderId="1" xfId="7" applyNumberFormat="1" applyFont="1" applyFill="1" applyBorder="1" applyAlignment="1">
      <alignment horizontal="center"/>
    </xf>
    <xf numFmtId="0" fontId="0" fillId="0" borderId="1" xfId="0" applyBorder="1"/>
    <xf numFmtId="0" fontId="0" fillId="4" borderId="1" xfId="0" applyFill="1" applyBorder="1" applyAlignment="1">
      <alignment horizontal="center"/>
    </xf>
    <xf numFmtId="0" fontId="2" fillId="0" borderId="1" xfId="0" applyFont="1" applyBorder="1" applyAlignment="1">
      <alignment horizontal="center"/>
    </xf>
    <xf numFmtId="173" fontId="0" fillId="4" borderId="1" xfId="0" applyNumberFormat="1" applyFill="1" applyBorder="1" applyAlignment="1">
      <alignment horizontal="center"/>
    </xf>
    <xf numFmtId="174" fontId="0" fillId="0" borderId="1" xfId="0" applyNumberFormat="1" applyBorder="1" applyAlignment="1">
      <alignment horizontal="center"/>
    </xf>
    <xf numFmtId="14" fontId="13" fillId="6" borderId="3" xfId="0" applyNumberFormat="1" applyFont="1" applyFill="1" applyBorder="1" applyAlignment="1">
      <alignment horizontal="center" wrapText="1"/>
    </xf>
    <xf numFmtId="0" fontId="0" fillId="6" borderId="3" xfId="0" applyFill="1" applyBorder="1" applyAlignment="1">
      <alignment horizontal="center"/>
    </xf>
    <xf numFmtId="14" fontId="0" fillId="5" borderId="3" xfId="0" applyNumberFormat="1" applyFill="1" applyBorder="1" applyAlignment="1">
      <alignment horizontal="center"/>
    </xf>
    <xf numFmtId="164" fontId="3" fillId="5" borderId="3" xfId="6" applyFont="1" applyFill="1" applyBorder="1" applyAlignment="1">
      <alignment horizontal="center"/>
    </xf>
    <xf numFmtId="2" fontId="0" fillId="5" borderId="3" xfId="0" applyNumberFormat="1" applyFill="1" applyBorder="1" applyAlignment="1">
      <alignment horizontal="center"/>
    </xf>
    <xf numFmtId="166" fontId="3" fillId="5" borderId="3" xfId="9" applyNumberFormat="1" applyFill="1" applyBorder="1" applyAlignment="1">
      <alignment horizontal="center"/>
    </xf>
    <xf numFmtId="166" fontId="3" fillId="7" borderId="3" xfId="9" applyNumberFormat="1" applyFill="1" applyBorder="1" applyAlignment="1">
      <alignment horizontal="center"/>
    </xf>
    <xf numFmtId="166" fontId="3" fillId="0" borderId="0" xfId="9" applyNumberFormat="1" applyBorder="1" applyAlignment="1">
      <alignment horizontal="center"/>
    </xf>
    <xf numFmtId="164" fontId="3" fillId="5" borderId="3" xfId="6" applyFont="1" applyFill="1" applyBorder="1"/>
    <xf numFmtId="37" fontId="3" fillId="5" borderId="3" xfId="6" applyNumberFormat="1" applyFont="1" applyFill="1" applyBorder="1"/>
    <xf numFmtId="175" fontId="0" fillId="0" borderId="0" xfId="0" applyNumberFormat="1" applyBorder="1" applyAlignment="1">
      <alignment horizontal="center"/>
    </xf>
    <xf numFmtId="3" fontId="3" fillId="0" borderId="0" xfId="0" applyNumberFormat="1" applyFont="1" applyBorder="1" applyAlignment="1">
      <alignment horizontal="right" wrapText="1"/>
    </xf>
    <xf numFmtId="37" fontId="3" fillId="0" borderId="0" xfId="6" applyNumberFormat="1" applyFont="1" applyBorder="1"/>
    <xf numFmtId="166" fontId="3" fillId="0" borderId="0" xfId="2" applyNumberFormat="1" applyFont="1" applyBorder="1" applyAlignment="1">
      <alignment horizontal="center"/>
    </xf>
    <xf numFmtId="175" fontId="3" fillId="0" borderId="0" xfId="0" applyNumberFormat="1" applyFont="1" applyBorder="1" applyAlignment="1">
      <alignment horizontal="center"/>
    </xf>
    <xf numFmtId="175" fontId="3" fillId="0" borderId="0" xfId="10" applyNumberFormat="1" applyFont="1" applyBorder="1" applyAlignment="1">
      <alignment horizontal="center"/>
    </xf>
    <xf numFmtId="37" fontId="3" fillId="0" borderId="0" xfId="5" applyNumberFormat="1" applyBorder="1"/>
    <xf numFmtId="0" fontId="0" fillId="5" borderId="0" xfId="0" applyFill="1"/>
    <xf numFmtId="0" fontId="3" fillId="0" borderId="0" xfId="10" applyFont="1" applyBorder="1" applyAlignment="1">
      <alignment horizontal="center" wrapText="1"/>
    </xf>
    <xf numFmtId="3" fontId="3" fillId="0" borderId="0" xfId="10" applyNumberFormat="1" applyFont="1" applyBorder="1" applyAlignment="1">
      <alignment horizontal="center" wrapText="1"/>
    </xf>
    <xf numFmtId="14" fontId="3" fillId="0" borderId="0" xfId="0" applyNumberFormat="1" applyFont="1" applyBorder="1" applyAlignment="1">
      <alignment horizontal="center" wrapText="1"/>
    </xf>
    <xf numFmtId="166" fontId="3" fillId="0" borderId="0" xfId="2" applyNumberFormat="1" applyFont="1" applyBorder="1"/>
    <xf numFmtId="4" fontId="12" fillId="5" borderId="3" xfId="0" applyNumberFormat="1" applyFont="1" applyFill="1" applyBorder="1"/>
    <xf numFmtId="0" fontId="0" fillId="5" borderId="3" xfId="0" applyFill="1" applyBorder="1"/>
    <xf numFmtId="166" fontId="3" fillId="0" borderId="0" xfId="9" applyNumberFormat="1" applyFont="1" applyBorder="1" applyAlignment="1">
      <alignment horizontal="center"/>
    </xf>
    <xf numFmtId="3" fontId="0" fillId="0" borderId="0" xfId="0" applyNumberFormat="1" applyBorder="1" applyAlignment="1">
      <alignment horizontal="center"/>
    </xf>
    <xf numFmtId="4" fontId="0" fillId="0" borderId="0" xfId="0" applyNumberFormat="1" applyBorder="1" applyAlignment="1">
      <alignment horizontal="center"/>
    </xf>
    <xf numFmtId="4" fontId="0" fillId="8" borderId="0" xfId="0" applyNumberFormat="1" applyFill="1" applyBorder="1" applyAlignment="1">
      <alignment horizontal="center"/>
    </xf>
    <xf numFmtId="3" fontId="3" fillId="0" borderId="0" xfId="0" applyNumberFormat="1" applyFont="1" applyBorder="1" applyAlignment="1">
      <alignment horizontal="center" wrapText="1"/>
    </xf>
    <xf numFmtId="4" fontId="3" fillId="0" borderId="0" xfId="0" applyNumberFormat="1" applyFont="1" applyBorder="1" applyAlignment="1">
      <alignment horizontal="center" wrapText="1"/>
    </xf>
    <xf numFmtId="3" fontId="0" fillId="5" borderId="3" xfId="0" applyNumberFormat="1" applyFill="1" applyBorder="1" applyAlignment="1">
      <alignment horizontal="center"/>
    </xf>
    <xf numFmtId="165" fontId="3" fillId="5" borderId="3" xfId="11" applyFill="1" applyBorder="1"/>
    <xf numFmtId="0" fontId="0" fillId="5" borderId="3" xfId="0" applyFill="1" applyBorder="1" applyAlignment="1">
      <alignment horizontal="center"/>
    </xf>
    <xf numFmtId="0" fontId="3" fillId="5" borderId="3" xfId="0" applyFont="1" applyFill="1" applyBorder="1" applyAlignment="1">
      <alignment horizontal="center"/>
    </xf>
    <xf numFmtId="4" fontId="3" fillId="8" borderId="0" xfId="0" applyNumberFormat="1" applyFont="1" applyFill="1" applyBorder="1" applyAlignment="1">
      <alignment horizontal="center" wrapText="1"/>
    </xf>
    <xf numFmtId="2" fontId="3" fillId="5" borderId="3" xfId="0" applyNumberFormat="1" applyFont="1" applyFill="1" applyBorder="1"/>
    <xf numFmtId="3" fontId="3" fillId="0" borderId="0" xfId="0" applyNumberFormat="1" applyFont="1" applyFill="1" applyBorder="1" applyAlignment="1">
      <alignment horizontal="center" wrapText="1"/>
    </xf>
    <xf numFmtId="0" fontId="3" fillId="0" borderId="0" xfId="0" applyFont="1" applyBorder="1" applyAlignment="1">
      <alignment horizontal="center" wrapText="1"/>
    </xf>
    <xf numFmtId="0" fontId="3" fillId="8" borderId="0" xfId="0" applyFont="1" applyFill="1" applyBorder="1" applyAlignment="1">
      <alignment horizontal="center" wrapText="1"/>
    </xf>
    <xf numFmtId="1" fontId="3" fillId="5" borderId="3" xfId="0" applyNumberFormat="1" applyFont="1" applyFill="1" applyBorder="1"/>
    <xf numFmtId="3" fontId="3" fillId="5" borderId="3" xfId="0" applyNumberFormat="1" applyFont="1" applyFill="1" applyBorder="1"/>
    <xf numFmtId="3" fontId="0" fillId="5" borderId="3" xfId="0" applyNumberFormat="1" applyFill="1" applyBorder="1"/>
    <xf numFmtId="164" fontId="0" fillId="5" borderId="3" xfId="6" applyFont="1" applyFill="1" applyBorder="1"/>
    <xf numFmtId="4" fontId="0" fillId="5" borderId="3" xfId="0" applyNumberFormat="1" applyFill="1" applyBorder="1" applyAlignment="1">
      <alignment horizontal="center"/>
    </xf>
    <xf numFmtId="1" fontId="0" fillId="5" borderId="3" xfId="0" applyNumberFormat="1" applyFill="1" applyBorder="1" applyAlignment="1">
      <alignment horizontal="center"/>
    </xf>
    <xf numFmtId="166" fontId="3" fillId="5" borderId="3" xfId="9" applyNumberFormat="1" applyFont="1" applyFill="1" applyBorder="1" applyAlignment="1">
      <alignment horizontal="center"/>
    </xf>
    <xf numFmtId="14" fontId="3" fillId="5" borderId="3" xfId="0" applyNumberFormat="1" applyFont="1" applyFill="1" applyBorder="1" applyAlignment="1">
      <alignment horizontal="center" wrapText="1"/>
    </xf>
    <xf numFmtId="176" fontId="3" fillId="5" borderId="3" xfId="0" applyNumberFormat="1" applyFont="1" applyFill="1" applyBorder="1" applyAlignment="1">
      <alignment horizontal="center" wrapText="1"/>
    </xf>
    <xf numFmtId="3" fontId="3" fillId="5" borderId="3" xfId="0" applyNumberFormat="1" applyFont="1" applyFill="1" applyBorder="1" applyAlignment="1">
      <alignment horizontal="center" wrapText="1"/>
    </xf>
    <xf numFmtId="4" fontId="3" fillId="5" borderId="3" xfId="0" applyNumberFormat="1" applyFont="1" applyFill="1" applyBorder="1" applyAlignment="1">
      <alignment horizontal="center" wrapText="1"/>
    </xf>
    <xf numFmtId="14" fontId="3" fillId="5" borderId="0" xfId="0" applyNumberFormat="1" applyFont="1" applyFill="1" applyBorder="1" applyAlignment="1">
      <alignment horizontal="center" wrapText="1"/>
    </xf>
    <xf numFmtId="37" fontId="3" fillId="5" borderId="0" xfId="6" applyNumberFormat="1" applyFont="1" applyFill="1" applyBorder="1"/>
    <xf numFmtId="3" fontId="3" fillId="5" borderId="0" xfId="0" applyNumberFormat="1" applyFont="1" applyFill="1" applyBorder="1" applyAlignment="1">
      <alignment horizontal="center" wrapText="1"/>
    </xf>
    <xf numFmtId="0" fontId="3" fillId="5" borderId="0" xfId="0" applyFont="1" applyFill="1" applyBorder="1" applyAlignment="1">
      <alignment horizontal="center" wrapText="1"/>
    </xf>
    <xf numFmtId="166" fontId="3" fillId="5" borderId="0" xfId="2" applyNumberFormat="1" applyFont="1" applyFill="1" applyBorder="1"/>
    <xf numFmtId="166" fontId="3" fillId="5" borderId="0" xfId="9" applyNumberFormat="1" applyFill="1" applyBorder="1" applyAlignment="1">
      <alignment horizontal="center"/>
    </xf>
    <xf numFmtId="166" fontId="3" fillId="5" borderId="0" xfId="2" applyNumberFormat="1" applyFont="1" applyFill="1" applyBorder="1" applyAlignment="1">
      <alignment horizontal="center"/>
    </xf>
    <xf numFmtId="176" fontId="3" fillId="5" borderId="0" xfId="0" applyNumberFormat="1" applyFont="1" applyFill="1" applyBorder="1" applyAlignment="1">
      <alignment horizontal="center" wrapText="1"/>
    </xf>
    <xf numFmtId="0" fontId="3" fillId="5" borderId="3" xfId="0" applyFont="1" applyFill="1" applyBorder="1" applyAlignment="1">
      <alignment horizontal="center" wrapText="1"/>
    </xf>
    <xf numFmtId="1" fontId="3" fillId="5" borderId="3" xfId="0" applyNumberFormat="1" applyFont="1" applyFill="1" applyBorder="1" applyAlignment="1">
      <alignment horizontal="center" wrapText="1"/>
    </xf>
    <xf numFmtId="166" fontId="3" fillId="5" borderId="3" xfId="2" applyNumberFormat="1" applyFont="1" applyFill="1" applyBorder="1" applyAlignment="1">
      <alignment horizontal="center"/>
    </xf>
    <xf numFmtId="14" fontId="3" fillId="5" borderId="0" xfId="10" applyNumberFormat="1" applyFont="1" applyFill="1" applyBorder="1" applyAlignment="1">
      <alignment horizontal="center" wrapText="1"/>
    </xf>
    <xf numFmtId="176" fontId="3" fillId="5" borderId="0" xfId="10" applyNumberFormat="1" applyFont="1" applyFill="1" applyBorder="1" applyAlignment="1">
      <alignment horizontal="center" wrapText="1"/>
    </xf>
    <xf numFmtId="3" fontId="3" fillId="5" borderId="0" xfId="10" applyNumberFormat="1" applyFont="1" applyFill="1" applyBorder="1" applyAlignment="1">
      <alignment horizontal="center" wrapText="1"/>
    </xf>
    <xf numFmtId="0" fontId="3" fillId="5" borderId="0" xfId="10" applyFont="1" applyFill="1" applyBorder="1" applyAlignment="1">
      <alignment horizontal="center" wrapText="1"/>
    </xf>
    <xf numFmtId="0" fontId="0" fillId="0" borderId="0" xfId="0" applyBorder="1" applyAlignment="1">
      <alignment horizontal="center"/>
    </xf>
    <xf numFmtId="166" fontId="0" fillId="6" borderId="3" xfId="2" applyNumberFormat="1" applyFont="1" applyFill="1" applyBorder="1" applyAlignment="1">
      <alignment horizontal="center"/>
    </xf>
    <xf numFmtId="166" fontId="0" fillId="6" borderId="0" xfId="2" applyNumberFormat="1" applyFont="1" applyFill="1" applyBorder="1" applyAlignment="1">
      <alignment horizontal="center"/>
    </xf>
    <xf numFmtId="175" fontId="0" fillId="0" borderId="3" xfId="0" applyNumberFormat="1" applyBorder="1" applyAlignment="1">
      <alignment horizontal="center"/>
    </xf>
    <xf numFmtId="3" fontId="0" fillId="0" borderId="3" xfId="0" applyNumberFormat="1" applyBorder="1"/>
    <xf numFmtId="166" fontId="0" fillId="0" borderId="3" xfId="2" applyNumberFormat="1" applyFont="1" applyBorder="1" applyAlignment="1">
      <alignment horizontal="center"/>
    </xf>
    <xf numFmtId="166" fontId="3" fillId="0" borderId="3" xfId="2" applyNumberFormat="1" applyFont="1" applyBorder="1" applyAlignment="1">
      <alignment horizontal="right" wrapText="1"/>
    </xf>
    <xf numFmtId="166" fontId="0" fillId="0" borderId="0" xfId="2" applyNumberFormat="1" applyFont="1" applyBorder="1" applyAlignment="1">
      <alignment horizontal="center"/>
    </xf>
    <xf numFmtId="3" fontId="3" fillId="0" borderId="3" xfId="0" applyNumberFormat="1" applyFont="1" applyBorder="1" applyAlignment="1">
      <alignment horizontal="right" wrapText="1"/>
    </xf>
    <xf numFmtId="175" fontId="3" fillId="0" borderId="3" xfId="0" applyNumberFormat="1" applyFont="1" applyBorder="1" applyAlignment="1">
      <alignment horizontal="center"/>
    </xf>
    <xf numFmtId="166" fontId="3" fillId="0" borderId="3" xfId="2" applyNumberFormat="1" applyFont="1" applyBorder="1" applyAlignment="1">
      <alignment horizontal="center"/>
    </xf>
    <xf numFmtId="175" fontId="3" fillId="0" borderId="3" xfId="10" applyNumberFormat="1" applyFont="1" applyBorder="1" applyAlignment="1">
      <alignment horizontal="center"/>
    </xf>
    <xf numFmtId="175" fontId="3" fillId="5" borderId="3" xfId="10" applyNumberFormat="1" applyFont="1" applyFill="1" applyBorder="1" applyAlignment="1">
      <alignment horizontal="center"/>
    </xf>
    <xf numFmtId="175" fontId="3" fillId="9" borderId="3" xfId="10" applyNumberFormat="1" applyFont="1" applyFill="1" applyBorder="1" applyAlignment="1">
      <alignment horizontal="center"/>
    </xf>
    <xf numFmtId="37" fontId="3" fillId="9" borderId="3" xfId="6" applyNumberFormat="1" applyFont="1" applyFill="1" applyBorder="1"/>
    <xf numFmtId="37" fontId="3" fillId="9" borderId="0" xfId="6" applyNumberFormat="1" applyFont="1" applyFill="1" applyBorder="1"/>
    <xf numFmtId="166" fontId="3" fillId="9" borderId="3" xfId="2" applyNumberFormat="1" applyFont="1" applyFill="1" applyBorder="1" applyAlignment="1">
      <alignment horizontal="center"/>
    </xf>
    <xf numFmtId="166" fontId="3" fillId="9" borderId="0" xfId="2" applyNumberFormat="1" applyFont="1" applyFill="1" applyBorder="1" applyAlignment="1">
      <alignment horizontal="center"/>
    </xf>
    <xf numFmtId="0" fontId="3" fillId="9" borderId="0" xfId="0" applyFont="1" applyFill="1" applyBorder="1" applyAlignment="1">
      <alignment horizontal="center" wrapText="1"/>
    </xf>
    <xf numFmtId="3" fontId="3" fillId="9" borderId="0" xfId="0" applyNumberFormat="1" applyFont="1" applyFill="1" applyBorder="1" applyAlignment="1">
      <alignment horizontal="center" wrapText="1"/>
    </xf>
    <xf numFmtId="166" fontId="3" fillId="9" borderId="0" xfId="9" applyNumberFormat="1" applyFill="1" applyBorder="1" applyAlignment="1">
      <alignment horizontal="center"/>
    </xf>
    <xf numFmtId="3" fontId="3" fillId="9" borderId="0" xfId="0" applyNumberFormat="1" applyFont="1" applyFill="1" applyBorder="1" applyAlignment="1">
      <alignment horizontal="right" wrapText="1"/>
    </xf>
    <xf numFmtId="0" fontId="14" fillId="0" borderId="0" xfId="0" applyFont="1"/>
    <xf numFmtId="0" fontId="0" fillId="0" borderId="0" xfId="0" quotePrefix="1"/>
    <xf numFmtId="0" fontId="0" fillId="0" borderId="0" xfId="0" applyAlignment="1">
      <alignment horizontal="left"/>
    </xf>
    <xf numFmtId="0" fontId="15" fillId="0" borderId="0" xfId="0" applyFont="1"/>
    <xf numFmtId="14" fontId="3" fillId="5" borderId="3" xfId="10" applyNumberFormat="1" applyFont="1" applyFill="1" applyBorder="1" applyAlignment="1">
      <alignment horizontal="center" wrapText="1"/>
    </xf>
    <xf numFmtId="176" fontId="3" fillId="5" borderId="3" xfId="10" applyNumberFormat="1" applyFont="1" applyFill="1" applyBorder="1" applyAlignment="1">
      <alignment horizontal="center" wrapText="1"/>
    </xf>
    <xf numFmtId="3" fontId="3" fillId="5" borderId="3" xfId="10" applyNumberFormat="1" applyFont="1" applyFill="1" applyBorder="1" applyAlignment="1">
      <alignment horizontal="center" wrapText="1"/>
    </xf>
    <xf numFmtId="0" fontId="3" fillId="5" borderId="3" xfId="10" applyFont="1" applyFill="1" applyBorder="1" applyAlignment="1">
      <alignment horizontal="center" wrapText="1"/>
    </xf>
    <xf numFmtId="0" fontId="16" fillId="0" borderId="0" xfId="0" applyFont="1"/>
    <xf numFmtId="165" fontId="3" fillId="5" borderId="3" xfId="1" applyFont="1" applyFill="1" applyBorder="1" applyAlignment="1">
      <alignment horizontal="center" wrapText="1"/>
    </xf>
    <xf numFmtId="0" fontId="0" fillId="5" borderId="0" xfId="0" applyFill="1" applyBorder="1"/>
    <xf numFmtId="14" fontId="3" fillId="0" borderId="3" xfId="0" applyNumberFormat="1" applyFont="1" applyFill="1" applyBorder="1" applyAlignment="1">
      <alignment horizontal="center" wrapText="1"/>
    </xf>
    <xf numFmtId="176" fontId="3" fillId="0" borderId="3" xfId="0" applyNumberFormat="1" applyFont="1" applyFill="1" applyBorder="1" applyAlignment="1">
      <alignment horizontal="center" wrapText="1"/>
    </xf>
    <xf numFmtId="3" fontId="3" fillId="0" borderId="3" xfId="0" applyNumberFormat="1" applyFont="1" applyFill="1" applyBorder="1" applyAlignment="1">
      <alignment horizontal="center" wrapText="1"/>
    </xf>
    <xf numFmtId="14" fontId="3" fillId="0" borderId="1" xfId="0" applyNumberFormat="1" applyFont="1" applyFill="1" applyBorder="1" applyAlignment="1">
      <alignment horizontal="center" wrapText="1"/>
    </xf>
    <xf numFmtId="176"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0" fontId="0" fillId="10" borderId="0" xfId="0" applyFill="1"/>
    <xf numFmtId="3" fontId="3" fillId="0" borderId="1" xfId="0" applyNumberFormat="1" applyFont="1" applyBorder="1" applyAlignment="1">
      <alignment horizontal="center" wrapText="1"/>
    </xf>
    <xf numFmtId="14" fontId="3" fillId="4" borderId="1" xfId="0" applyNumberFormat="1" applyFont="1" applyFill="1" applyBorder="1" applyAlignment="1">
      <alignment horizontal="center" wrapText="1"/>
    </xf>
    <xf numFmtId="176" fontId="3" fillId="4" borderId="1" xfId="0" applyNumberFormat="1" applyFont="1" applyFill="1" applyBorder="1" applyAlignment="1">
      <alignment horizontal="center" wrapText="1"/>
    </xf>
    <xf numFmtId="3" fontId="3" fillId="4" borderId="1" xfId="0" applyNumberFormat="1" applyFont="1" applyFill="1" applyBorder="1" applyAlignment="1">
      <alignment horizontal="center" wrapText="1"/>
    </xf>
    <xf numFmtId="0" fontId="0" fillId="4" borderId="0" xfId="0" applyFill="1"/>
    <xf numFmtId="14" fontId="3" fillId="0" borderId="1" xfId="0" applyNumberFormat="1" applyFont="1" applyBorder="1" applyAlignment="1">
      <alignment horizontal="center" wrapText="1"/>
    </xf>
    <xf numFmtId="176" fontId="3" fillId="0" borderId="1" xfId="0" applyNumberFormat="1" applyFont="1" applyBorder="1" applyAlignment="1">
      <alignment horizontal="center" wrapText="1"/>
    </xf>
    <xf numFmtId="168" fontId="3" fillId="0" borderId="1" xfId="0" applyNumberFormat="1" applyFont="1" applyBorder="1" applyAlignment="1">
      <alignment horizontal="center" wrapText="1"/>
    </xf>
    <xf numFmtId="14" fontId="3" fillId="11" borderId="1" xfId="0" applyNumberFormat="1" applyFont="1" applyFill="1" applyBorder="1" applyAlignment="1">
      <alignment horizontal="center" wrapText="1"/>
    </xf>
    <xf numFmtId="176" fontId="3" fillId="11" borderId="1" xfId="0" applyNumberFormat="1" applyFont="1" applyFill="1" applyBorder="1" applyAlignment="1">
      <alignment horizontal="center" wrapText="1"/>
    </xf>
    <xf numFmtId="3" fontId="3" fillId="11" borderId="1" xfId="0" applyNumberFormat="1" applyFont="1" applyFill="1" applyBorder="1" applyAlignment="1">
      <alignment horizontal="center" wrapText="1"/>
    </xf>
    <xf numFmtId="168" fontId="3" fillId="4" borderId="1" xfId="0" applyNumberFormat="1" applyFont="1" applyFill="1" applyBorder="1" applyAlignment="1">
      <alignment horizontal="center" wrapText="1"/>
    </xf>
    <xf numFmtId="164" fontId="0" fillId="0" borderId="0" xfId="0" applyNumberFormat="1"/>
    <xf numFmtId="2" fontId="3" fillId="0" borderId="1" xfId="0" applyNumberFormat="1" applyFont="1" applyFill="1" applyBorder="1" applyAlignment="1">
      <alignment horizontal="center" wrapText="1"/>
    </xf>
    <xf numFmtId="168" fontId="3" fillId="0" borderId="1" xfId="0" applyNumberFormat="1" applyFont="1" applyFill="1" applyBorder="1" applyAlignment="1">
      <alignment horizontal="center" wrapText="1"/>
    </xf>
    <xf numFmtId="165" fontId="3" fillId="0" borderId="1" xfId="1" applyFont="1" applyFill="1" applyBorder="1" applyAlignment="1">
      <alignment horizontal="center" wrapText="1"/>
    </xf>
    <xf numFmtId="2" fontId="3" fillId="4" borderId="1" xfId="0" applyNumberFormat="1" applyFont="1" applyFill="1" applyBorder="1" applyAlignment="1">
      <alignment horizontal="center" wrapText="1"/>
    </xf>
    <xf numFmtId="14" fontId="3" fillId="12" borderId="1" xfId="0" applyNumberFormat="1" applyFont="1" applyFill="1" applyBorder="1" applyAlignment="1">
      <alignment horizontal="center" wrapText="1"/>
    </xf>
    <xf numFmtId="176" fontId="3" fillId="12" borderId="1" xfId="0" applyNumberFormat="1" applyFont="1" applyFill="1" applyBorder="1" applyAlignment="1">
      <alignment horizontal="center" wrapText="1"/>
    </xf>
    <xf numFmtId="3" fontId="3" fillId="12" borderId="1" xfId="0" applyNumberFormat="1" applyFont="1" applyFill="1" applyBorder="1" applyAlignment="1">
      <alignment horizontal="center" wrapText="1"/>
    </xf>
    <xf numFmtId="2" fontId="3" fillId="3" borderId="1" xfId="0" applyNumberFormat="1" applyFont="1" applyFill="1" applyBorder="1" applyAlignment="1">
      <alignment horizontal="center" wrapText="1"/>
    </xf>
    <xf numFmtId="168" fontId="3" fillId="3" borderId="1" xfId="0" applyNumberFormat="1" applyFont="1" applyFill="1" applyBorder="1" applyAlignment="1">
      <alignment horizontal="center" wrapText="1"/>
    </xf>
    <xf numFmtId="14" fontId="0" fillId="0" borderId="0" xfId="0" applyNumberFormat="1"/>
    <xf numFmtId="176" fontId="0" fillId="0" borderId="0" xfId="0" applyNumberFormat="1"/>
    <xf numFmtId="37" fontId="0" fillId="0" borderId="0" xfId="0" applyNumberFormat="1"/>
    <xf numFmtId="170" fontId="0" fillId="0" borderId="1" xfId="0" applyNumberFormat="1" applyFill="1" applyBorder="1" applyAlignment="1">
      <alignment horizontal="center"/>
    </xf>
    <xf numFmtId="0" fontId="2" fillId="3" borderId="1" xfId="0" applyFont="1" applyFill="1" applyBorder="1"/>
    <xf numFmtId="168" fontId="2" fillId="3" borderId="1" xfId="0" applyNumberFormat="1" applyFont="1" applyFill="1" applyBorder="1" applyAlignment="1">
      <alignment horizontal="center"/>
    </xf>
    <xf numFmtId="0" fontId="2" fillId="0" borderId="1" xfId="0" applyFont="1" applyBorder="1"/>
    <xf numFmtId="166" fontId="1" fillId="0" borderId="1" xfId="2" applyNumberFormat="1" applyFont="1" applyFill="1" applyBorder="1" applyAlignment="1">
      <alignment horizontal="center"/>
    </xf>
    <xf numFmtId="0" fontId="2" fillId="0" borderId="1" xfId="0" applyFont="1" applyFill="1" applyBorder="1"/>
    <xf numFmtId="166" fontId="1" fillId="4" borderId="1" xfId="2" applyNumberFormat="1" applyFont="1" applyFill="1" applyBorder="1" applyAlignment="1">
      <alignment horizontal="center"/>
    </xf>
    <xf numFmtId="166" fontId="1" fillId="5" borderId="1" xfId="2" applyNumberFormat="1" applyFont="1" applyFill="1" applyBorder="1" applyAlignment="1">
      <alignment horizontal="center"/>
    </xf>
    <xf numFmtId="168" fontId="2" fillId="4" borderId="1" xfId="0" applyNumberFormat="1" applyFont="1" applyFill="1" applyBorder="1" applyAlignment="1">
      <alignment horizontal="center"/>
    </xf>
    <xf numFmtId="168" fontId="0" fillId="0" borderId="1" xfId="0" applyNumberFormat="1" applyBorder="1" applyAlignment="1">
      <alignment horizontal="center"/>
    </xf>
    <xf numFmtId="168" fontId="0" fillId="5" borderId="1" xfId="0" applyNumberFormat="1" applyFill="1" applyBorder="1" applyAlignment="1">
      <alignment horizontal="center" vertical="center"/>
    </xf>
    <xf numFmtId="0" fontId="9" fillId="2" borderId="4" xfId="0" applyFont="1" applyFill="1" applyBorder="1" applyAlignment="1">
      <alignment horizontal="center"/>
    </xf>
    <xf numFmtId="2" fontId="0" fillId="0" borderId="1" xfId="0" applyNumberFormat="1" applyFill="1" applyBorder="1" applyAlignment="1">
      <alignment horizontal="center"/>
    </xf>
    <xf numFmtId="166" fontId="0" fillId="0" borderId="1" xfId="0" applyNumberFormat="1" applyBorder="1" applyAlignment="1">
      <alignment horizontal="center"/>
    </xf>
    <xf numFmtId="0" fontId="0" fillId="0" borderId="1" xfId="0" applyFill="1" applyBorder="1"/>
    <xf numFmtId="165" fontId="0" fillId="5" borderId="1" xfId="0" applyNumberFormat="1" applyFill="1" applyBorder="1" applyAlignment="1">
      <alignment horizontal="center"/>
    </xf>
    <xf numFmtId="0" fontId="0" fillId="0" borderId="0" xfId="0" applyFill="1" applyBorder="1"/>
    <xf numFmtId="165" fontId="0" fillId="0" borderId="0" xfId="1" applyFont="1" applyBorder="1"/>
    <xf numFmtId="166" fontId="0" fillId="0" borderId="0" xfId="2" applyNumberFormat="1" applyFont="1" applyBorder="1"/>
    <xf numFmtId="0" fontId="19" fillId="0" borderId="0" xfId="0" applyFont="1" applyBorder="1"/>
    <xf numFmtId="167" fontId="0" fillId="0" borderId="0" xfId="1" applyNumberFormat="1" applyFont="1" applyBorder="1"/>
    <xf numFmtId="167" fontId="0" fillId="0" borderId="0" xfId="0" applyNumberFormat="1" applyBorder="1"/>
    <xf numFmtId="169" fontId="0" fillId="0" borderId="0" xfId="0" applyNumberFormat="1" applyBorder="1"/>
    <xf numFmtId="0" fontId="18" fillId="2" borderId="0" xfId="0" applyFont="1" applyFill="1" applyBorder="1" applyAlignment="1">
      <alignment horizontal="center"/>
    </xf>
    <xf numFmtId="0" fontId="17" fillId="2" borderId="0" xfId="0" applyFont="1" applyFill="1" applyBorder="1" applyAlignment="1">
      <alignment horizontal="center" vertical="center" wrapText="1"/>
    </xf>
    <xf numFmtId="0" fontId="0" fillId="0" borderId="0" xfId="0" applyBorder="1" applyAlignment="1">
      <alignment horizontal="right"/>
    </xf>
    <xf numFmtId="167" fontId="0" fillId="5" borderId="0" xfId="1" applyNumberFormat="1" applyFont="1" applyFill="1" applyBorder="1" applyAlignment="1">
      <alignment horizontal="right"/>
    </xf>
    <xf numFmtId="0" fontId="6" fillId="4" borderId="0" xfId="0" applyFont="1" applyFill="1" applyBorder="1" applyAlignment="1">
      <alignment horizontal="left" vertical="center"/>
    </xf>
    <xf numFmtId="165" fontId="0" fillId="0" borderId="0" xfId="0" applyNumberFormat="1" applyBorder="1" applyAlignment="1">
      <alignment horizontal="right"/>
    </xf>
    <xf numFmtId="165" fontId="0" fillId="0" borderId="0" xfId="1" applyFont="1" applyBorder="1" applyAlignment="1">
      <alignment horizontal="right"/>
    </xf>
    <xf numFmtId="0" fontId="17" fillId="2" borderId="0" xfId="0" applyFont="1" applyFill="1" applyBorder="1" applyAlignment="1">
      <alignment horizontal="center"/>
    </xf>
    <xf numFmtId="167" fontId="2" fillId="0" borderId="0" xfId="1" applyNumberFormat="1" applyFont="1" applyBorder="1"/>
    <xf numFmtId="0" fontId="17" fillId="2" borderId="0" xfId="0" applyFont="1" applyFill="1" applyBorder="1" applyAlignment="1">
      <alignment horizontal="center" vertical="center"/>
    </xf>
    <xf numFmtId="167" fontId="7" fillId="5" borderId="0" xfId="1" applyNumberFormat="1" applyFont="1" applyFill="1" applyBorder="1" applyAlignment="1">
      <alignment horizontal="right"/>
    </xf>
    <xf numFmtId="167" fontId="7" fillId="5" borderId="0" xfId="1" applyNumberFormat="1" applyFont="1" applyFill="1" applyBorder="1" applyAlignment="1">
      <alignment horizontal="center"/>
    </xf>
    <xf numFmtId="167" fontId="0" fillId="5" borderId="0" xfId="1" applyNumberFormat="1" applyFont="1" applyFill="1" applyBorder="1" applyAlignment="1">
      <alignment horizontal="center"/>
    </xf>
    <xf numFmtId="165" fontId="7" fillId="5" borderId="0" xfId="1" applyNumberFormat="1" applyFont="1" applyFill="1" applyBorder="1" applyAlignment="1">
      <alignment horizontal="center"/>
    </xf>
    <xf numFmtId="165" fontId="0" fillId="5" borderId="0" xfId="1" applyNumberFormat="1" applyFont="1" applyFill="1" applyBorder="1" applyAlignment="1">
      <alignment horizontal="right"/>
    </xf>
    <xf numFmtId="167" fontId="0" fillId="5" borderId="0" xfId="1" applyNumberFormat="1" applyFont="1" applyFill="1" applyBorder="1"/>
    <xf numFmtId="167" fontId="2" fillId="5" borderId="0" xfId="1" applyNumberFormat="1" applyFont="1" applyFill="1" applyBorder="1"/>
    <xf numFmtId="0" fontId="5" fillId="4" borderId="0" xfId="0" applyFont="1" applyFill="1" applyBorder="1" applyAlignment="1">
      <alignment vertical="center"/>
    </xf>
    <xf numFmtId="168" fontId="5" fillId="4" borderId="0" xfId="0" applyNumberFormat="1" applyFont="1" applyFill="1" applyBorder="1" applyAlignment="1">
      <alignment horizontal="left" vertical="center"/>
    </xf>
    <xf numFmtId="167" fontId="0" fillId="13" borderId="0" xfId="1" applyNumberFormat="1" applyFont="1" applyFill="1" applyBorder="1" applyAlignment="1">
      <alignment horizontal="center"/>
    </xf>
    <xf numFmtId="167" fontId="0" fillId="13" borderId="0" xfId="1" applyNumberFormat="1" applyFont="1" applyFill="1" applyBorder="1" applyAlignment="1">
      <alignment horizontal="right"/>
    </xf>
    <xf numFmtId="167" fontId="0" fillId="13" borderId="0" xfId="0" applyNumberFormat="1" applyFill="1" applyBorder="1" applyAlignment="1">
      <alignment horizontal="right"/>
    </xf>
    <xf numFmtId="167" fontId="2" fillId="13" borderId="0" xfId="1" applyNumberFormat="1" applyFont="1" applyFill="1" applyBorder="1" applyAlignment="1">
      <alignment horizontal="right"/>
    </xf>
    <xf numFmtId="167" fontId="2" fillId="13" borderId="0" xfId="0" applyNumberFormat="1" applyFont="1" applyFill="1" applyBorder="1" applyAlignment="1">
      <alignment horizontal="right"/>
    </xf>
    <xf numFmtId="167" fontId="1" fillId="13" borderId="0" xfId="1" applyNumberFormat="1" applyFont="1" applyFill="1" applyBorder="1" applyAlignment="1">
      <alignment horizontal="right"/>
    </xf>
    <xf numFmtId="167" fontId="0" fillId="5" borderId="0" xfId="0" applyNumberFormat="1" applyFill="1" applyBorder="1"/>
    <xf numFmtId="165" fontId="0" fillId="5" borderId="0" xfId="1" applyFont="1" applyFill="1" applyBorder="1"/>
    <xf numFmtId="169" fontId="0" fillId="5" borderId="0" xfId="0" applyNumberFormat="1" applyFill="1" applyBorder="1"/>
    <xf numFmtId="167" fontId="0" fillId="5" borderId="0" xfId="0" applyNumberFormat="1" applyFill="1" applyBorder="1" applyAlignment="1">
      <alignment horizontal="right"/>
    </xf>
    <xf numFmtId="167" fontId="2" fillId="5" borderId="0" xfId="1" applyNumberFormat="1" applyFont="1" applyFill="1" applyBorder="1" applyAlignment="1">
      <alignment horizontal="right"/>
    </xf>
    <xf numFmtId="165" fontId="0" fillId="5" borderId="0" xfId="0" applyNumberFormat="1" applyFill="1" applyBorder="1" applyAlignment="1">
      <alignment horizontal="right"/>
    </xf>
    <xf numFmtId="165" fontId="2" fillId="5" borderId="0" xfId="1" applyNumberFormat="1" applyFont="1" applyFill="1" applyBorder="1" applyAlignment="1">
      <alignment horizontal="right"/>
    </xf>
    <xf numFmtId="167" fontId="2" fillId="5" borderId="0" xfId="0" applyNumberFormat="1" applyFont="1" applyFill="1" applyBorder="1" applyAlignment="1">
      <alignment horizontal="right"/>
    </xf>
    <xf numFmtId="0" fontId="2" fillId="5" borderId="0" xfId="0" applyFont="1" applyFill="1" applyBorder="1"/>
    <xf numFmtId="165" fontId="0" fillId="5" borderId="0" xfId="1" applyNumberFormat="1" applyFont="1" applyFill="1" applyBorder="1" applyAlignment="1">
      <alignment horizontal="center"/>
    </xf>
    <xf numFmtId="167" fontId="2" fillId="0" borderId="0" xfId="0" applyNumberFormat="1" applyFont="1" applyBorder="1"/>
    <xf numFmtId="167" fontId="8" fillId="5" borderId="0" xfId="1" applyNumberFormat="1" applyFont="1" applyFill="1" applyBorder="1" applyAlignment="1">
      <alignment horizontal="right"/>
    </xf>
    <xf numFmtId="165" fontId="7" fillId="5" borderId="0" xfId="1" applyNumberFormat="1" applyFont="1" applyFill="1" applyBorder="1" applyAlignment="1">
      <alignment horizontal="right"/>
    </xf>
    <xf numFmtId="165" fontId="8" fillId="5" borderId="0" xfId="1" applyNumberFormat="1" applyFont="1" applyFill="1" applyBorder="1" applyAlignment="1">
      <alignment horizontal="right"/>
    </xf>
    <xf numFmtId="167" fontId="7" fillId="5" borderId="0" xfId="1" applyNumberFormat="1" applyFont="1" applyFill="1" applyBorder="1"/>
    <xf numFmtId="167" fontId="8" fillId="5" borderId="0" xfId="1" applyNumberFormat="1" applyFont="1" applyFill="1" applyBorder="1"/>
    <xf numFmtId="0" fontId="2" fillId="0" borderId="0" xfId="0" applyFont="1" applyBorder="1" applyAlignment="1">
      <alignment horizontal="left" indent="1"/>
    </xf>
    <xf numFmtId="0" fontId="0" fillId="0" borderId="0" xfId="0" applyBorder="1" applyAlignment="1">
      <alignment horizontal="left" indent="1"/>
    </xf>
    <xf numFmtId="170" fontId="0" fillId="0" borderId="0" xfId="0" applyNumberFormat="1" applyFill="1" applyBorder="1" applyAlignment="1">
      <alignment horizontal="right"/>
    </xf>
    <xf numFmtId="0" fontId="2" fillId="3" borderId="0" xfId="0" applyFont="1" applyFill="1" applyBorder="1" applyAlignment="1">
      <alignment horizontal="left"/>
    </xf>
    <xf numFmtId="0" fontId="2" fillId="5" borderId="0" xfId="1" applyNumberFormat="1" applyFont="1" applyFill="1" applyBorder="1" applyAlignment="1">
      <alignment horizontal="right"/>
    </xf>
    <xf numFmtId="167" fontId="2" fillId="5" borderId="0" xfId="1" applyNumberFormat="1" applyFont="1" applyFill="1" applyBorder="1" applyAlignment="1">
      <alignment horizontal="center"/>
    </xf>
    <xf numFmtId="0" fontId="0" fillId="5" borderId="0" xfId="0" applyFill="1" applyBorder="1" applyAlignment="1">
      <alignment horizontal="left" indent="2"/>
    </xf>
    <xf numFmtId="167" fontId="2" fillId="3" borderId="0" xfId="1" applyNumberFormat="1" applyFont="1" applyFill="1" applyBorder="1"/>
    <xf numFmtId="167" fontId="8" fillId="3" borderId="0" xfId="1" applyNumberFormat="1" applyFont="1" applyFill="1" applyBorder="1"/>
    <xf numFmtId="167" fontId="0" fillId="0" borderId="0" xfId="1" applyNumberFormat="1" applyFont="1" applyBorder="1" applyAlignment="1">
      <alignment horizontal="center"/>
    </xf>
    <xf numFmtId="0" fontId="0" fillId="0" borderId="0" xfId="0" applyBorder="1" applyAlignment="1">
      <alignment horizontal="left" wrapText="1" indent="1"/>
    </xf>
    <xf numFmtId="0" fontId="0" fillId="0" borderId="0" xfId="0" applyFill="1" applyBorder="1" applyAlignment="1">
      <alignment horizontal="left" indent="1"/>
    </xf>
    <xf numFmtId="0" fontId="2" fillId="14" borderId="0" xfId="0" applyFont="1" applyFill="1" applyBorder="1"/>
    <xf numFmtId="167" fontId="0" fillId="0" borderId="0" xfId="0" applyNumberFormat="1" applyFill="1" applyBorder="1" applyAlignment="1">
      <alignment horizontal="right"/>
    </xf>
    <xf numFmtId="167" fontId="2" fillId="0" borderId="0" xfId="1" applyNumberFormat="1" applyFont="1" applyFill="1" applyBorder="1" applyAlignment="1">
      <alignment horizontal="right"/>
    </xf>
    <xf numFmtId="167" fontId="2" fillId="0" borderId="0" xfId="0" applyNumberFormat="1" applyFont="1" applyFill="1" applyBorder="1"/>
    <xf numFmtId="0" fontId="2" fillId="0" borderId="0" xfId="0" applyFont="1" applyFill="1" applyBorder="1"/>
    <xf numFmtId="165" fontId="0" fillId="0" borderId="0" xfId="0" applyNumberFormat="1" applyFill="1" applyBorder="1" applyAlignment="1">
      <alignment horizontal="right"/>
    </xf>
    <xf numFmtId="165" fontId="2" fillId="0" borderId="0" xfId="0" applyNumberFormat="1" applyFont="1" applyFill="1" applyBorder="1" applyAlignment="1">
      <alignment horizontal="right"/>
    </xf>
    <xf numFmtId="165" fontId="0" fillId="0" borderId="0" xfId="1" applyNumberFormat="1" applyFont="1" applyFill="1" applyBorder="1" applyAlignment="1">
      <alignment horizontal="right"/>
    </xf>
    <xf numFmtId="165" fontId="7" fillId="0" borderId="0" xfId="1" applyNumberFormat="1" applyFont="1" applyFill="1" applyBorder="1" applyAlignment="1">
      <alignment horizontal="center"/>
    </xf>
    <xf numFmtId="165" fontId="2" fillId="0" borderId="0" xfId="1" applyNumberFormat="1" applyFont="1" applyFill="1" applyBorder="1" applyAlignment="1">
      <alignment horizontal="right"/>
    </xf>
    <xf numFmtId="165" fontId="0" fillId="0" borderId="0" xfId="1" applyFont="1" applyFill="1" applyBorder="1"/>
    <xf numFmtId="2" fontId="0" fillId="0" borderId="0" xfId="0" applyNumberFormat="1" applyFill="1" applyBorder="1"/>
    <xf numFmtId="167" fontId="0" fillId="0" borderId="0" xfId="1" applyNumberFormat="1" applyFont="1" applyFill="1" applyBorder="1" applyAlignment="1">
      <alignment horizontal="right"/>
    </xf>
    <xf numFmtId="167" fontId="2" fillId="0" borderId="0" xfId="1" applyNumberFormat="1" applyFont="1" applyFill="1" applyBorder="1" applyAlignment="1">
      <alignment horizontal="center"/>
    </xf>
    <xf numFmtId="168" fontId="2" fillId="5" borderId="0" xfId="0" applyNumberFormat="1" applyFont="1" applyFill="1" applyBorder="1"/>
    <xf numFmtId="0" fontId="22" fillId="0" borderId="0" xfId="0" applyFont="1" applyBorder="1"/>
    <xf numFmtId="169" fontId="0" fillId="0" borderId="0" xfId="0" applyNumberFormat="1" applyFill="1" applyBorder="1"/>
    <xf numFmtId="168" fontId="2" fillId="0" borderId="0" xfId="0" applyNumberFormat="1" applyFont="1" applyFill="1" applyBorder="1"/>
    <xf numFmtId="167" fontId="0" fillId="0" borderId="0" xfId="0" applyNumberFormat="1" applyFill="1" applyBorder="1" applyAlignment="1">
      <alignment horizontal="center"/>
    </xf>
    <xf numFmtId="165" fontId="0" fillId="0" borderId="0" xfId="0" applyNumberFormat="1" applyFill="1" applyBorder="1" applyAlignment="1">
      <alignment horizontal="center"/>
    </xf>
    <xf numFmtId="169" fontId="2" fillId="5" borderId="0" xfId="0" applyNumberFormat="1" applyFont="1" applyFill="1" applyBorder="1"/>
    <xf numFmtId="0" fontId="18" fillId="2" borderId="0" xfId="0"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166" fontId="0" fillId="0" borderId="0" xfId="2" applyNumberFormat="1" applyFont="1" applyFill="1" applyBorder="1" applyAlignment="1">
      <alignment vertical="center"/>
    </xf>
    <xf numFmtId="0" fontId="0" fillId="5" borderId="0" xfId="0" applyFill="1" applyBorder="1" applyAlignment="1">
      <alignment vertical="center"/>
    </xf>
    <xf numFmtId="166" fontId="0" fillId="5" borderId="0" xfId="2" applyNumberFormat="1" applyFont="1" applyFill="1" applyBorder="1" applyAlignment="1">
      <alignment vertical="center"/>
    </xf>
    <xf numFmtId="0" fontId="19" fillId="0" borderId="0" xfId="0" applyFont="1" applyBorder="1" applyAlignment="1">
      <alignment vertical="center"/>
    </xf>
    <xf numFmtId="0" fontId="0" fillId="0" borderId="0" xfId="0" applyFill="1" applyBorder="1" applyAlignment="1">
      <alignment vertical="center"/>
    </xf>
    <xf numFmtId="167" fontId="7" fillId="0" borderId="0" xfId="1" applyNumberFormat="1" applyFont="1" applyFill="1" applyBorder="1" applyAlignment="1">
      <alignment vertical="center"/>
    </xf>
    <xf numFmtId="167" fontId="0" fillId="0" borderId="0" xfId="1" applyNumberFormat="1" applyFont="1" applyFill="1" applyBorder="1" applyAlignment="1">
      <alignment vertical="center"/>
    </xf>
    <xf numFmtId="167" fontId="0" fillId="0" borderId="0" xfId="0" applyNumberFormat="1" applyFill="1" applyBorder="1" applyAlignment="1">
      <alignment vertical="center"/>
    </xf>
    <xf numFmtId="168" fontId="0" fillId="0" borderId="0" xfId="0" applyNumberFormat="1" applyFill="1" applyBorder="1" applyAlignment="1">
      <alignment vertical="center"/>
    </xf>
    <xf numFmtId="167" fontId="1" fillId="0" borderId="0" xfId="1" applyNumberFormat="1" applyFont="1" applyFill="1" applyBorder="1" applyAlignment="1">
      <alignment vertical="center"/>
    </xf>
    <xf numFmtId="165" fontId="0" fillId="0" borderId="0" xfId="1" applyFont="1" applyFill="1" applyBorder="1" applyAlignment="1">
      <alignment vertical="center"/>
    </xf>
    <xf numFmtId="168" fontId="0" fillId="0" borderId="0" xfId="1" applyNumberFormat="1" applyFont="1" applyFill="1" applyBorder="1" applyAlignment="1">
      <alignment vertical="center"/>
    </xf>
    <xf numFmtId="167" fontId="7" fillId="0" borderId="0" xfId="1" applyNumberFormat="1" applyFont="1" applyFill="1" applyBorder="1" applyAlignment="1">
      <alignment horizontal="center" vertical="center"/>
    </xf>
    <xf numFmtId="168" fontId="0" fillId="0" borderId="0" xfId="1" applyNumberFormat="1" applyFont="1" applyFill="1" applyBorder="1" applyAlignment="1">
      <alignment horizontal="right" vertical="center"/>
    </xf>
    <xf numFmtId="0" fontId="2" fillId="0" borderId="5" xfId="0" applyFont="1" applyFill="1" applyBorder="1" applyAlignment="1">
      <alignment vertical="center"/>
    </xf>
    <xf numFmtId="167" fontId="8" fillId="0" borderId="5" xfId="1" applyNumberFormat="1" applyFont="1" applyFill="1" applyBorder="1" applyAlignment="1">
      <alignment vertical="center"/>
    </xf>
    <xf numFmtId="167" fontId="2" fillId="0" borderId="5" xfId="1" applyNumberFormat="1" applyFont="1" applyFill="1" applyBorder="1" applyAlignment="1">
      <alignment vertical="center"/>
    </xf>
    <xf numFmtId="168" fontId="2" fillId="0" borderId="5" xfId="1" applyNumberFormat="1" applyFont="1" applyFill="1" applyBorder="1" applyAlignment="1">
      <alignment vertical="center"/>
    </xf>
    <xf numFmtId="168" fontId="2" fillId="0" borderId="5" xfId="0" applyNumberFormat="1" applyFont="1" applyFill="1" applyBorder="1" applyAlignment="1">
      <alignment vertical="center"/>
    </xf>
    <xf numFmtId="0" fontId="2" fillId="0" borderId="0" xfId="0" applyFont="1" applyBorder="1" applyAlignment="1">
      <alignment vertical="center"/>
    </xf>
    <xf numFmtId="168" fontId="0" fillId="0" borderId="0" xfId="0" applyNumberFormat="1" applyBorder="1" applyAlignment="1">
      <alignment vertical="center"/>
    </xf>
    <xf numFmtId="168" fontId="17" fillId="2" borderId="0" xfId="0" applyNumberFormat="1" applyFont="1" applyFill="1" applyBorder="1" applyAlignment="1">
      <alignment horizontal="center" vertical="center"/>
    </xf>
    <xf numFmtId="166" fontId="2" fillId="0" borderId="5" xfId="2" applyNumberFormat="1" applyFont="1" applyFill="1" applyBorder="1" applyAlignment="1">
      <alignment vertical="center"/>
    </xf>
    <xf numFmtId="166" fontId="0" fillId="0" borderId="0" xfId="2" applyNumberFormat="1" applyFont="1" applyBorder="1" applyAlignment="1">
      <alignment vertical="center"/>
    </xf>
    <xf numFmtId="167" fontId="0" fillId="5" borderId="0" xfId="1" applyNumberFormat="1" applyFont="1" applyFill="1" applyBorder="1" applyAlignment="1">
      <alignment vertical="center"/>
    </xf>
    <xf numFmtId="0" fontId="2" fillId="0" borderId="5" xfId="0" applyFont="1" applyBorder="1" applyAlignment="1">
      <alignment vertical="center"/>
    </xf>
    <xf numFmtId="167" fontId="2" fillId="5" borderId="5" xfId="1" applyNumberFormat="1" applyFont="1" applyFill="1" applyBorder="1" applyAlignment="1">
      <alignment vertical="center"/>
    </xf>
    <xf numFmtId="166" fontId="2" fillId="5" borderId="5" xfId="2" applyNumberFormat="1" applyFont="1" applyFill="1" applyBorder="1" applyAlignment="1">
      <alignment vertical="center"/>
    </xf>
    <xf numFmtId="166" fontId="0" fillId="0" borderId="0" xfId="2" applyNumberFormat="1" applyFont="1" applyFill="1" applyBorder="1" applyAlignment="1">
      <alignment horizontal="center" vertical="center"/>
    </xf>
    <xf numFmtId="167" fontId="7" fillId="5" borderId="0" xfId="1" applyNumberFormat="1" applyFont="1" applyFill="1" applyBorder="1" applyAlignment="1">
      <alignment vertical="center"/>
    </xf>
    <xf numFmtId="167" fontId="7" fillId="5" borderId="0" xfId="1" applyNumberFormat="1" applyFont="1" applyFill="1" applyBorder="1" applyAlignment="1">
      <alignment horizontal="center" vertical="center"/>
    </xf>
    <xf numFmtId="167" fontId="8" fillId="5" borderId="5" xfId="1" applyNumberFormat="1" applyFont="1" applyFill="1" applyBorder="1" applyAlignment="1">
      <alignment vertical="center"/>
    </xf>
    <xf numFmtId="166" fontId="2" fillId="0" borderId="5" xfId="2" applyNumberFormat="1" applyFont="1" applyFill="1" applyBorder="1" applyAlignment="1">
      <alignment horizontal="center" vertical="center"/>
    </xf>
    <xf numFmtId="166" fontId="2" fillId="0" borderId="5" xfId="0" applyNumberFormat="1" applyFont="1" applyFill="1" applyBorder="1" applyAlignment="1">
      <alignment vertical="center"/>
    </xf>
    <xf numFmtId="0" fontId="23" fillId="0" borderId="0" xfId="0" applyFont="1" applyFill="1" applyBorder="1"/>
    <xf numFmtId="0" fontId="2" fillId="0" borderId="0" xfId="0" applyFont="1" applyFill="1" applyBorder="1" applyAlignment="1">
      <alignment vertical="center"/>
    </xf>
    <xf numFmtId="167" fontId="8" fillId="0" borderId="0" xfId="1" applyNumberFormat="1" applyFont="1" applyFill="1" applyBorder="1" applyAlignment="1">
      <alignment vertical="center"/>
    </xf>
    <xf numFmtId="167" fontId="2" fillId="0" borderId="0" xfId="1" applyNumberFormat="1" applyFont="1" applyFill="1" applyBorder="1" applyAlignment="1">
      <alignment vertical="center"/>
    </xf>
    <xf numFmtId="168" fontId="2" fillId="0" borderId="0" xfId="1" applyNumberFormat="1" applyFont="1" applyFill="1" applyBorder="1" applyAlignment="1">
      <alignment vertical="center"/>
    </xf>
    <xf numFmtId="168" fontId="2" fillId="0" borderId="0" xfId="0" applyNumberFormat="1" applyFont="1" applyFill="1" applyBorder="1" applyAlignment="1">
      <alignment vertical="center"/>
    </xf>
    <xf numFmtId="167" fontId="8" fillId="5" borderId="0" xfId="1" applyNumberFormat="1" applyFont="1" applyFill="1" applyBorder="1" applyAlignment="1">
      <alignment vertical="center"/>
    </xf>
    <xf numFmtId="167" fontId="2" fillId="5" borderId="0" xfId="1" applyNumberFormat="1" applyFont="1" applyFill="1" applyBorder="1" applyAlignment="1">
      <alignment vertical="center"/>
    </xf>
    <xf numFmtId="169" fontId="0" fillId="5" borderId="0" xfId="0" applyNumberFormat="1" applyFill="1" applyBorder="1" applyAlignment="1">
      <alignment horizontal="center"/>
    </xf>
    <xf numFmtId="167" fontId="0" fillId="0" borderId="0" xfId="0" applyNumberFormat="1" applyFill="1" applyBorder="1" applyAlignment="1">
      <alignment horizontal="right" vertical="center"/>
    </xf>
    <xf numFmtId="167" fontId="2" fillId="0" borderId="0" xfId="1"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5" fontId="0" fillId="5"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165" fontId="2" fillId="0" borderId="0" xfId="0" applyNumberFormat="1" applyFont="1" applyFill="1" applyBorder="1" applyAlignment="1">
      <alignment horizontal="right" vertical="center"/>
    </xf>
    <xf numFmtId="167" fontId="0" fillId="5" borderId="0" xfId="1" applyNumberFormat="1" applyFont="1" applyFill="1" applyBorder="1" applyAlignment="1">
      <alignment horizontal="center" vertical="center"/>
    </xf>
    <xf numFmtId="166" fontId="2" fillId="0" borderId="0" xfId="2" applyNumberFormat="1" applyFont="1" applyFill="1" applyBorder="1" applyAlignment="1">
      <alignment vertical="center"/>
    </xf>
    <xf numFmtId="0" fontId="17" fillId="5" borderId="0" xfId="0" applyFont="1" applyFill="1" applyBorder="1" applyAlignment="1">
      <alignment horizontal="center" vertical="center"/>
    </xf>
    <xf numFmtId="165" fontId="0" fillId="5" borderId="0" xfId="1" applyFont="1" applyFill="1" applyBorder="1" applyAlignment="1">
      <alignment vertical="center"/>
    </xf>
    <xf numFmtId="166" fontId="7" fillId="0" borderId="0" xfId="2" applyNumberFormat="1" applyFont="1" applyFill="1" applyBorder="1" applyAlignment="1">
      <alignment horizontal="right" vertical="center"/>
    </xf>
    <xf numFmtId="166" fontId="2" fillId="0" borderId="0" xfId="2" applyNumberFormat="1" applyFont="1" applyFill="1" applyBorder="1" applyAlignment="1">
      <alignment horizontal="center" vertical="center"/>
    </xf>
    <xf numFmtId="166" fontId="2" fillId="0" borderId="0" xfId="0" applyNumberFormat="1" applyFont="1" applyFill="1" applyBorder="1" applyAlignment="1">
      <alignment vertical="center"/>
    </xf>
    <xf numFmtId="166" fontId="2" fillId="5" borderId="0" xfId="2" applyNumberFormat="1" applyFont="1" applyFill="1" applyBorder="1" applyAlignment="1">
      <alignment vertical="center"/>
    </xf>
    <xf numFmtId="166" fontId="2" fillId="5" borderId="0" xfId="0" applyNumberFormat="1" applyFont="1" applyFill="1" applyBorder="1" applyAlignment="1">
      <alignment vertical="center"/>
    </xf>
    <xf numFmtId="0" fontId="24" fillId="15" borderId="0" xfId="0" applyFont="1" applyFill="1" applyBorder="1" applyAlignment="1">
      <alignment horizontal="center" vertical="center"/>
    </xf>
    <xf numFmtId="171" fontId="25" fillId="0" borderId="0" xfId="0" applyNumberFormat="1" applyFont="1" applyFill="1" applyBorder="1" applyAlignment="1">
      <alignment horizontal="right" vertical="center"/>
    </xf>
    <xf numFmtId="167" fontId="25" fillId="0" borderId="0" xfId="0" applyNumberFormat="1" applyFont="1" applyFill="1" applyBorder="1" applyAlignment="1">
      <alignment horizontal="right" vertical="center"/>
    </xf>
    <xf numFmtId="171" fontId="26" fillId="0" borderId="0" xfId="1" applyNumberFormat="1" applyFont="1" applyFill="1" applyBorder="1" applyAlignment="1">
      <alignment horizontal="right" vertical="center"/>
    </xf>
    <xf numFmtId="167" fontId="27" fillId="0" borderId="0" xfId="1" applyNumberFormat="1" applyFont="1" applyFill="1" applyBorder="1" applyAlignment="1">
      <alignment horizontal="right" vertical="center"/>
    </xf>
    <xf numFmtId="171" fontId="26" fillId="0" borderId="0" xfId="0" applyNumberFormat="1" applyFont="1" applyFill="1" applyBorder="1" applyAlignment="1">
      <alignment horizontal="right" vertical="center"/>
    </xf>
    <xf numFmtId="0" fontId="26" fillId="0" borderId="0" xfId="0" applyFont="1" applyFill="1" applyBorder="1"/>
    <xf numFmtId="0" fontId="25" fillId="0" borderId="0" xfId="0" applyFont="1" applyFill="1" applyBorder="1"/>
    <xf numFmtId="177" fontId="25" fillId="16" borderId="0" xfId="0" applyNumberFormat="1" applyFont="1" applyFill="1" applyBorder="1" applyAlignment="1">
      <alignment horizontal="right" vertical="center"/>
    </xf>
    <xf numFmtId="165" fontId="25" fillId="0" borderId="0" xfId="0" applyNumberFormat="1" applyFont="1" applyFill="1" applyBorder="1" applyAlignment="1">
      <alignment horizontal="right" vertical="center"/>
    </xf>
    <xf numFmtId="165" fontId="25" fillId="16" borderId="0" xfId="0" applyNumberFormat="1" applyFont="1" applyFill="1" applyBorder="1" applyAlignment="1">
      <alignment horizontal="right" vertical="center"/>
    </xf>
    <xf numFmtId="177" fontId="26" fillId="0" borderId="0" xfId="0" applyNumberFormat="1" applyFont="1" applyFill="1" applyBorder="1" applyAlignment="1">
      <alignment horizontal="right" vertical="center"/>
    </xf>
    <xf numFmtId="166" fontId="25" fillId="0" borderId="0" xfId="2" applyNumberFormat="1" applyFont="1" applyFill="1" applyBorder="1" applyAlignment="1">
      <alignment vertical="center"/>
    </xf>
    <xf numFmtId="166" fontId="25" fillId="16" borderId="0" xfId="2" applyNumberFormat="1" applyFont="1" applyFill="1" applyBorder="1" applyAlignment="1">
      <alignment vertical="center"/>
    </xf>
    <xf numFmtId="169" fontId="7" fillId="0" borderId="0" xfId="1" applyNumberFormat="1" applyFont="1" applyFill="1" applyBorder="1" applyAlignment="1">
      <alignment vertical="center"/>
    </xf>
    <xf numFmtId="169" fontId="7" fillId="0" borderId="0" xfId="1" applyNumberFormat="1" applyFont="1" applyFill="1" applyBorder="1" applyAlignment="1">
      <alignment horizontal="center" vertical="center"/>
    </xf>
    <xf numFmtId="169" fontId="8" fillId="0" borderId="5" xfId="1" applyNumberFormat="1" applyFont="1" applyFill="1" applyBorder="1" applyAlignment="1">
      <alignment vertical="center"/>
    </xf>
    <xf numFmtId="169" fontId="0" fillId="0" borderId="0" xfId="1" applyNumberFormat="1" applyFont="1" applyFill="1" applyBorder="1" applyAlignment="1">
      <alignment vertical="center"/>
    </xf>
    <xf numFmtId="169" fontId="2" fillId="0" borderId="5" xfId="1" applyNumberFormat="1" applyFont="1" applyFill="1" applyBorder="1" applyAlignment="1">
      <alignment vertical="center"/>
    </xf>
    <xf numFmtId="0" fontId="24" fillId="15" borderId="0" xfId="0" applyFont="1" applyFill="1" applyBorder="1" applyAlignment="1">
      <alignment horizontal="center" vertical="center" wrapText="1"/>
    </xf>
    <xf numFmtId="167" fontId="25" fillId="16" borderId="0" xfId="1" applyNumberFormat="1" applyFont="1" applyFill="1" applyBorder="1" applyAlignment="1">
      <alignment horizontal="center" vertical="center"/>
    </xf>
    <xf numFmtId="167" fontId="26" fillId="0" borderId="0" xfId="0" applyNumberFormat="1" applyFont="1" applyFill="1" applyBorder="1" applyAlignment="1">
      <alignment vertical="center"/>
    </xf>
    <xf numFmtId="169" fontId="2" fillId="0" borderId="0" xfId="0" applyNumberFormat="1" applyFont="1" applyBorder="1"/>
    <xf numFmtId="170" fontId="2" fillId="5" borderId="0" xfId="1" applyNumberFormat="1" applyFont="1" applyFill="1" applyBorder="1" applyAlignment="1">
      <alignment horizontal="right"/>
    </xf>
    <xf numFmtId="170" fontId="2" fillId="5" borderId="0" xfId="1" applyNumberFormat="1" applyFont="1" applyFill="1" applyBorder="1" applyAlignment="1">
      <alignment horizontal="center"/>
    </xf>
    <xf numFmtId="170" fontId="0" fillId="5" borderId="0" xfId="1" applyNumberFormat="1" applyFont="1" applyFill="1" applyBorder="1" applyAlignment="1">
      <alignment horizontal="right"/>
    </xf>
    <xf numFmtId="0" fontId="24" fillId="15" borderId="0" xfId="0" applyFont="1" applyFill="1" applyBorder="1" applyAlignment="1">
      <alignment horizontal="center"/>
    </xf>
    <xf numFmtId="171" fontId="0" fillId="5" borderId="0" xfId="1" applyNumberFormat="1" applyFont="1" applyFill="1" applyBorder="1" applyAlignment="1">
      <alignment horizontal="right"/>
    </xf>
    <xf numFmtId="171" fontId="0" fillId="5" borderId="0" xfId="1" applyNumberFormat="1" applyFont="1" applyFill="1" applyBorder="1" applyAlignment="1">
      <alignment horizontal="center"/>
    </xf>
    <xf numFmtId="171" fontId="2" fillId="5" borderId="0" xfId="1" applyNumberFormat="1" applyFont="1" applyFill="1" applyBorder="1" applyAlignment="1">
      <alignment horizontal="right"/>
    </xf>
    <xf numFmtId="177" fontId="0" fillId="5" borderId="0" xfId="1" applyNumberFormat="1" applyFont="1" applyFill="1" applyBorder="1" applyAlignment="1">
      <alignment horizontal="right"/>
    </xf>
    <xf numFmtId="177" fontId="0" fillId="5" borderId="0" xfId="1" applyNumberFormat="1" applyFont="1" applyFill="1" applyBorder="1" applyAlignment="1">
      <alignment horizontal="center"/>
    </xf>
    <xf numFmtId="177" fontId="2" fillId="5" borderId="0" xfId="1" applyNumberFormat="1" applyFont="1" applyFill="1" applyBorder="1" applyAlignment="1">
      <alignment horizontal="right"/>
    </xf>
    <xf numFmtId="171" fontId="0" fillId="0" borderId="0" xfId="0" applyNumberFormat="1" applyBorder="1"/>
    <xf numFmtId="178" fontId="0" fillId="0" borderId="0" xfId="0" applyNumberFormat="1" applyBorder="1" applyAlignment="1">
      <alignment vertical="center"/>
    </xf>
    <xf numFmtId="0" fontId="24" fillId="17" borderId="0" xfId="0" applyFont="1" applyFill="1" applyBorder="1" applyAlignment="1">
      <alignment horizontal="center" vertical="center"/>
    </xf>
    <xf numFmtId="166" fontId="25" fillId="17" borderId="0" xfId="2" applyNumberFormat="1" applyFont="1" applyFill="1" applyBorder="1" applyAlignment="1">
      <alignment vertical="center"/>
    </xf>
    <xf numFmtId="166" fontId="26" fillId="17" borderId="0" xfId="2" applyNumberFormat="1" applyFont="1" applyFill="1" applyBorder="1" applyAlignment="1">
      <alignment vertical="center"/>
    </xf>
    <xf numFmtId="178" fontId="0" fillId="0" borderId="0" xfId="0" applyNumberFormat="1" applyBorder="1"/>
    <xf numFmtId="166" fontId="0" fillId="0" borderId="0" xfId="0" applyNumberFormat="1" applyFont="1" applyBorder="1" applyAlignment="1">
      <alignment vertical="center"/>
    </xf>
    <xf numFmtId="169" fontId="0" fillId="5" borderId="0" xfId="1" applyNumberFormat="1" applyFont="1" applyFill="1" applyBorder="1" applyAlignment="1">
      <alignment vertical="center"/>
    </xf>
    <xf numFmtId="0" fontId="0" fillId="5" borderId="0" xfId="1" applyNumberFormat="1" applyFont="1" applyFill="1" applyBorder="1" applyAlignment="1">
      <alignment vertical="center"/>
    </xf>
    <xf numFmtId="166" fontId="0" fillId="5" borderId="0" xfId="1" applyNumberFormat="1" applyFont="1" applyFill="1" applyBorder="1" applyAlignment="1">
      <alignment vertical="center"/>
    </xf>
    <xf numFmtId="169" fontId="7" fillId="0" borderId="6" xfId="1" applyNumberFormat="1" applyFont="1" applyFill="1" applyBorder="1" applyAlignment="1">
      <alignment horizontal="center" vertical="center"/>
    </xf>
    <xf numFmtId="169" fontId="0" fillId="5" borderId="6" xfId="1" applyNumberFormat="1" applyFont="1" applyFill="1" applyBorder="1" applyAlignment="1">
      <alignment vertical="center"/>
    </xf>
    <xf numFmtId="166" fontId="0" fillId="5" borderId="0" xfId="2" applyNumberFormat="1" applyFont="1" applyFill="1" applyBorder="1" applyAlignment="1">
      <alignment horizontal="center" vertical="center"/>
    </xf>
    <xf numFmtId="166" fontId="2" fillId="5" borderId="5" xfId="2" applyNumberFormat="1" applyFont="1" applyFill="1" applyBorder="1" applyAlignment="1">
      <alignment horizontal="center" vertical="center"/>
    </xf>
    <xf numFmtId="166" fontId="0" fillId="0" borderId="0" xfId="0" applyNumberFormat="1" applyBorder="1" applyAlignment="1">
      <alignment vertical="center"/>
    </xf>
    <xf numFmtId="0" fontId="2" fillId="0" borderId="0" xfId="0" applyFont="1" applyFill="1" applyBorder="1" applyAlignment="1">
      <alignment horizontal="left" vertical="center" wrapText="1"/>
    </xf>
    <xf numFmtId="0" fontId="25" fillId="0" borderId="0" xfId="0" applyFont="1" applyFill="1" applyBorder="1" applyAlignment="1">
      <alignment vertical="center"/>
    </xf>
    <xf numFmtId="166" fontId="25" fillId="0" borderId="0" xfId="2" applyNumberFormat="1" applyFont="1" applyFill="1" applyBorder="1" applyAlignment="1">
      <alignment horizontal="center" vertical="center"/>
    </xf>
    <xf numFmtId="0" fontId="26" fillId="0" borderId="5" xfId="0" applyFont="1" applyFill="1" applyBorder="1" applyAlignment="1">
      <alignment vertical="center"/>
    </xf>
    <xf numFmtId="166" fontId="26" fillId="0" borderId="5" xfId="2" applyNumberFormat="1" applyFont="1" applyFill="1" applyBorder="1" applyAlignment="1">
      <alignment horizontal="center" vertical="center"/>
    </xf>
    <xf numFmtId="0" fontId="26" fillId="0" borderId="0" xfId="0" applyFont="1" applyFill="1" applyBorder="1" applyAlignment="1">
      <alignment vertical="center"/>
    </xf>
    <xf numFmtId="166" fontId="26" fillId="0" borderId="0" xfId="2" applyNumberFormat="1" applyFont="1" applyFill="1" applyBorder="1" applyAlignment="1">
      <alignment horizontal="center" vertical="center"/>
    </xf>
    <xf numFmtId="0" fontId="2" fillId="5" borderId="0" xfId="0" applyFont="1" applyFill="1" applyBorder="1" applyAlignment="1">
      <alignment horizontal="left"/>
    </xf>
    <xf numFmtId="0" fontId="0" fillId="5" borderId="0" xfId="0" applyFill="1" applyBorder="1" applyAlignment="1">
      <alignment horizontal="left" indent="1"/>
    </xf>
    <xf numFmtId="166" fontId="1" fillId="5" borderId="0" xfId="2" applyNumberFormat="1" applyFont="1" applyFill="1" applyBorder="1" applyAlignment="1">
      <alignment vertical="center"/>
    </xf>
    <xf numFmtId="171" fontId="2" fillId="0" borderId="0" xfId="1" applyNumberFormat="1" applyFont="1" applyFill="1" applyBorder="1" applyAlignment="1">
      <alignment horizontal="right" vertical="center"/>
    </xf>
    <xf numFmtId="168" fontId="2" fillId="0" borderId="0" xfId="0" applyNumberFormat="1" applyFont="1" applyBorder="1"/>
    <xf numFmtId="177" fontId="0" fillId="5" borderId="0" xfId="0" applyNumberFormat="1" applyFill="1" applyBorder="1" applyAlignment="1">
      <alignment horizontal="right" vertical="center"/>
    </xf>
    <xf numFmtId="177" fontId="2" fillId="0" borderId="0" xfId="0" applyNumberFormat="1" applyFont="1" applyFill="1" applyBorder="1" applyAlignment="1">
      <alignment horizontal="right" vertical="center"/>
    </xf>
    <xf numFmtId="168" fontId="0" fillId="0" borderId="6" xfId="1" applyNumberFormat="1" applyFont="1" applyFill="1" applyBorder="1" applyAlignment="1">
      <alignment horizontal="right" vertical="center"/>
    </xf>
    <xf numFmtId="168" fontId="0" fillId="0" borderId="6" xfId="1" applyNumberFormat="1" applyFont="1" applyFill="1" applyBorder="1" applyAlignment="1">
      <alignment vertical="center"/>
    </xf>
    <xf numFmtId="166" fontId="7" fillId="5" borderId="6" xfId="2" applyNumberFormat="1" applyFont="1" applyFill="1" applyBorder="1" applyAlignment="1">
      <alignment horizontal="center" vertical="center"/>
    </xf>
    <xf numFmtId="166" fontId="0" fillId="0" borderId="6" xfId="2" applyNumberFormat="1" applyFont="1" applyBorder="1" applyAlignment="1">
      <alignment vertical="center"/>
    </xf>
    <xf numFmtId="166" fontId="2" fillId="5" borderId="0" xfId="2" applyNumberFormat="1" applyFont="1" applyFill="1" applyBorder="1" applyAlignment="1">
      <alignment horizontal="center" vertical="center"/>
    </xf>
    <xf numFmtId="168" fontId="0" fillId="0" borderId="0" xfId="0" applyNumberFormat="1" applyBorder="1"/>
    <xf numFmtId="169" fontId="0" fillId="5" borderId="0" xfId="1" applyNumberFormat="1" applyFont="1" applyFill="1" applyBorder="1" applyAlignment="1">
      <alignment horizontal="right"/>
    </xf>
    <xf numFmtId="167" fontId="0" fillId="0" borderId="0" xfId="0" applyNumberFormat="1" applyFill="1" applyBorder="1"/>
    <xf numFmtId="167" fontId="2" fillId="5" borderId="0" xfId="0" applyNumberFormat="1" applyFont="1" applyFill="1" applyBorder="1"/>
    <xf numFmtId="0" fontId="24" fillId="15" borderId="7" xfId="0" applyFont="1" applyFill="1" applyBorder="1" applyAlignment="1">
      <alignment horizontal="center" vertical="center"/>
    </xf>
    <xf numFmtId="0" fontId="17" fillId="2" borderId="8" xfId="0" applyFont="1" applyFill="1" applyBorder="1" applyAlignment="1">
      <alignment horizontal="center" vertical="center"/>
    </xf>
    <xf numFmtId="169" fontId="2" fillId="5" borderId="0" xfId="1" applyNumberFormat="1" applyFont="1" applyFill="1" applyBorder="1" applyAlignment="1">
      <alignment vertical="center"/>
    </xf>
    <xf numFmtId="166" fontId="0" fillId="5" borderId="6" xfId="2" applyNumberFormat="1" applyFont="1" applyFill="1" applyBorder="1" applyAlignment="1">
      <alignment vertical="center"/>
    </xf>
    <xf numFmtId="0" fontId="17" fillId="2" borderId="9" xfId="0" applyFont="1" applyFill="1" applyBorder="1" applyAlignment="1">
      <alignment horizontal="center" vertical="center"/>
    </xf>
    <xf numFmtId="0" fontId="2" fillId="0" borderId="0" xfId="0" applyFont="1" applyFill="1" applyBorder="1" applyAlignment="1">
      <alignment horizontal="left" vertical="center" wrapText="1"/>
    </xf>
    <xf numFmtId="177" fontId="0" fillId="0" borderId="0" xfId="0" applyNumberFormat="1" applyBorder="1"/>
    <xf numFmtId="165" fontId="0" fillId="0" borderId="0" xfId="0" applyNumberFormat="1" applyBorder="1"/>
    <xf numFmtId="166" fontId="0" fillId="0" borderId="5" xfId="0" applyNumberFormat="1" applyBorder="1" applyAlignment="1">
      <alignment vertical="center"/>
    </xf>
    <xf numFmtId="0" fontId="8" fillId="18" borderId="0" xfId="0" applyFont="1" applyFill="1" applyBorder="1" applyAlignment="1">
      <alignment vertical="center"/>
    </xf>
    <xf numFmtId="177" fontId="2" fillId="0" borderId="0" xfId="0" applyNumberFormat="1" applyFont="1" applyBorder="1"/>
    <xf numFmtId="169" fontId="2" fillId="5" borderId="5" xfId="1" applyNumberFormat="1" applyFont="1" applyFill="1" applyBorder="1" applyAlignment="1">
      <alignment vertical="center"/>
    </xf>
    <xf numFmtId="0" fontId="2" fillId="5" borderId="5" xfId="1" applyNumberFormat="1" applyFont="1" applyFill="1" applyBorder="1" applyAlignment="1">
      <alignment vertical="center"/>
    </xf>
    <xf numFmtId="166" fontId="2" fillId="5" borderId="5" xfId="1" applyNumberFormat="1" applyFont="1" applyFill="1" applyBorder="1" applyAlignment="1">
      <alignment vertical="center"/>
    </xf>
    <xf numFmtId="167" fontId="0" fillId="5" borderId="0" xfId="1" applyNumberFormat="1" applyFont="1" applyFill="1" applyBorder="1" applyAlignment="1">
      <alignment horizontal="right" vertical="center"/>
    </xf>
    <xf numFmtId="0" fontId="17" fillId="2" borderId="10" xfId="0" applyFont="1" applyFill="1" applyBorder="1" applyAlignment="1">
      <alignment horizontal="center" vertical="center"/>
    </xf>
    <xf numFmtId="166" fontId="2" fillId="0" borderId="5" xfId="0" applyNumberFormat="1" applyFont="1" applyBorder="1" applyAlignment="1">
      <alignment vertical="center"/>
    </xf>
    <xf numFmtId="166" fontId="0" fillId="5" borderId="0" xfId="2" applyNumberFormat="1" applyFont="1" applyFill="1" applyBorder="1" applyAlignment="1">
      <alignment horizontal="right" vertical="center"/>
    </xf>
    <xf numFmtId="166" fontId="0" fillId="0" borderId="0" xfId="0" applyNumberFormat="1" applyBorder="1" applyAlignment="1">
      <alignment horizontal="right" vertical="center"/>
    </xf>
    <xf numFmtId="0" fontId="17" fillId="2" borderId="8" xfId="0" applyFont="1" applyFill="1" applyBorder="1" applyAlignment="1">
      <alignment horizontal="center" vertical="center" wrapText="1"/>
    </xf>
    <xf numFmtId="167" fontId="2" fillId="5" borderId="11" xfId="0" applyNumberFormat="1" applyFont="1" applyFill="1" applyBorder="1"/>
    <xf numFmtId="167" fontId="0" fillId="0" borderId="0" xfId="0" applyNumberFormat="1" applyFont="1" applyBorder="1"/>
    <xf numFmtId="169" fontId="0" fillId="0" borderId="0" xfId="0" applyNumberFormat="1" applyFont="1" applyBorder="1"/>
    <xf numFmtId="165" fontId="7" fillId="0" borderId="0" xfId="1" applyFont="1" applyFill="1" applyBorder="1" applyAlignment="1">
      <alignment vertical="center"/>
    </xf>
    <xf numFmtId="177" fontId="4" fillId="5" borderId="0" xfId="29" applyNumberFormat="1" applyFont="1" applyFill="1" applyBorder="1"/>
    <xf numFmtId="168" fontId="7" fillId="5" borderId="0" xfId="1" applyNumberFormat="1" applyFont="1" applyFill="1" applyBorder="1" applyAlignment="1">
      <alignment horizontal="center" vertical="center"/>
    </xf>
    <xf numFmtId="0" fontId="0" fillId="0" borderId="6" xfId="0" applyBorder="1" applyAlignment="1">
      <alignment vertical="center"/>
    </xf>
    <xf numFmtId="0" fontId="17" fillId="2" borderId="7" xfId="0" applyFont="1" applyFill="1" applyBorder="1" applyAlignment="1">
      <alignment horizontal="center" vertical="center"/>
    </xf>
    <xf numFmtId="166" fontId="2" fillId="0" borderId="5" xfId="2" applyNumberFormat="1" applyFont="1" applyBorder="1" applyAlignment="1">
      <alignment vertical="center"/>
    </xf>
    <xf numFmtId="166" fontId="0" fillId="5" borderId="6" xfId="2" applyNumberFormat="1" applyFont="1" applyFill="1" applyBorder="1" applyAlignment="1">
      <alignment horizontal="center" vertical="center"/>
    </xf>
    <xf numFmtId="167" fontId="2" fillId="0" borderId="11" xfId="1" applyNumberFormat="1" applyFont="1" applyFill="1" applyBorder="1" applyAlignment="1">
      <alignment horizontal="right"/>
    </xf>
    <xf numFmtId="0" fontId="8" fillId="0" borderId="0" xfId="0" applyFont="1" applyBorder="1" applyAlignment="1">
      <alignment horizontal="left" vertical="center" wrapText="1"/>
    </xf>
    <xf numFmtId="0" fontId="17" fillId="5" borderId="7" xfId="0" applyFont="1" applyFill="1" applyBorder="1" applyAlignment="1">
      <alignment horizontal="center" vertical="center"/>
    </xf>
    <xf numFmtId="166" fontId="0" fillId="5" borderId="6" xfId="2" applyNumberFormat="1" applyFont="1" applyFill="1" applyBorder="1" applyAlignment="1">
      <alignment horizontal="right" vertical="center"/>
    </xf>
    <xf numFmtId="2" fontId="0" fillId="0" borderId="0" xfId="0" applyNumberFormat="1" applyBorder="1"/>
    <xf numFmtId="2" fontId="2" fillId="0" borderId="0" xfId="0" applyNumberFormat="1" applyFont="1" applyBorder="1"/>
    <xf numFmtId="168" fontId="2" fillId="0" borderId="0" xfId="0" applyNumberFormat="1" applyFont="1" applyBorder="1" applyAlignment="1">
      <alignment vertical="center"/>
    </xf>
    <xf numFmtId="167" fontId="1" fillId="5" borderId="0" xfId="1" applyNumberFormat="1" applyFont="1" applyFill="1" applyBorder="1" applyAlignment="1">
      <alignment horizontal="right"/>
    </xf>
    <xf numFmtId="0" fontId="2" fillId="0" borderId="0" xfId="0" applyFont="1" applyFill="1" applyBorder="1" applyAlignment="1"/>
    <xf numFmtId="0" fontId="2" fillId="0" borderId="0" xfId="0" applyFont="1" applyFill="1" applyBorder="1" applyAlignment="1">
      <alignment horizontal="left"/>
    </xf>
    <xf numFmtId="167" fontId="1" fillId="5" borderId="0" xfId="1" applyNumberFormat="1" applyFont="1" applyFill="1" applyBorder="1" applyAlignment="1"/>
    <xf numFmtId="170" fontId="2" fillId="5" borderId="0" xfId="1" applyNumberFormat="1" applyFont="1" applyFill="1" applyBorder="1" applyAlignment="1"/>
    <xf numFmtId="167" fontId="0" fillId="5" borderId="0" xfId="1" applyNumberFormat="1" applyFont="1" applyFill="1" applyBorder="1" applyAlignment="1"/>
    <xf numFmtId="0" fontId="0" fillId="5" borderId="0" xfId="0" applyFont="1" applyFill="1" applyBorder="1" applyAlignment="1">
      <alignment horizontal="left" indent="2"/>
    </xf>
    <xf numFmtId="170" fontId="0" fillId="5" borderId="0" xfId="1" applyNumberFormat="1" applyFont="1" applyFill="1" applyBorder="1" applyAlignment="1"/>
    <xf numFmtId="169" fontId="2" fillId="5" borderId="0" xfId="0" applyNumberFormat="1" applyFont="1" applyFill="1" applyBorder="1" applyAlignment="1"/>
    <xf numFmtId="0" fontId="7" fillId="5" borderId="0" xfId="0" applyFont="1" applyFill="1" applyBorder="1" applyAlignment="1">
      <alignment horizontal="left" indent="2"/>
    </xf>
    <xf numFmtId="167" fontId="2" fillId="5" borderId="0" xfId="1" applyNumberFormat="1" applyFont="1" applyFill="1" applyBorder="1" applyAlignment="1"/>
    <xf numFmtId="0" fontId="0" fillId="5" borderId="0" xfId="0" applyFill="1" applyBorder="1" applyAlignment="1"/>
    <xf numFmtId="0" fontId="8" fillId="5" borderId="0" xfId="0" applyFont="1" applyFill="1" applyBorder="1"/>
    <xf numFmtId="0" fontId="8" fillId="0" borderId="0" xfId="0" applyFont="1" applyFill="1" applyBorder="1"/>
    <xf numFmtId="0" fontId="8" fillId="0" borderId="0" xfId="0" applyFont="1" applyFill="1" applyBorder="1" applyAlignment="1"/>
    <xf numFmtId="171" fontId="2" fillId="0" borderId="0" xfId="0" applyNumberFormat="1" applyFont="1" applyBorder="1"/>
    <xf numFmtId="178" fontId="0" fillId="0" borderId="6" xfId="0" applyNumberFormat="1" applyBorder="1" applyAlignment="1">
      <alignment vertical="center"/>
    </xf>
    <xf numFmtId="178" fontId="2" fillId="0" borderId="0" xfId="0" applyNumberFormat="1" applyFont="1" applyBorder="1" applyAlignment="1">
      <alignment vertical="center"/>
    </xf>
    <xf numFmtId="168" fontId="2" fillId="0" borderId="5" xfId="0" applyNumberFormat="1" applyFont="1" applyBorder="1" applyAlignment="1">
      <alignment vertical="center"/>
    </xf>
    <xf numFmtId="166" fontId="0" fillId="0" borderId="6" xfId="0" applyNumberFormat="1" applyBorder="1" applyAlignment="1">
      <alignment vertical="center"/>
    </xf>
    <xf numFmtId="166" fontId="2" fillId="0" borderId="0" xfId="0" applyNumberFormat="1" applyFont="1" applyBorder="1" applyAlignment="1">
      <alignment vertical="center"/>
    </xf>
    <xf numFmtId="167" fontId="1" fillId="0" borderId="0" xfId="1" applyNumberFormat="1" applyFont="1" applyFill="1" applyBorder="1" applyAlignment="1">
      <alignment horizontal="right"/>
    </xf>
    <xf numFmtId="0" fontId="2" fillId="0" borderId="0" xfId="0" applyFont="1" applyBorder="1" applyAlignment="1">
      <alignment horizontal="left" indent="2"/>
    </xf>
    <xf numFmtId="178" fontId="2" fillId="0" borderId="0" xfId="0" applyNumberFormat="1" applyFont="1" applyBorder="1"/>
    <xf numFmtId="178" fontId="2" fillId="0" borderId="5" xfId="0" applyNumberFormat="1" applyFont="1" applyBorder="1" applyAlignment="1">
      <alignment vertical="center"/>
    </xf>
    <xf numFmtId="178" fontId="0" fillId="0" borderId="0" xfId="0" applyNumberFormat="1" applyFont="1" applyBorder="1"/>
    <xf numFmtId="167" fontId="2" fillId="5" borderId="0" xfId="30" applyNumberFormat="1" applyFont="1" applyFill="1" applyBorder="1" applyAlignment="1">
      <alignment horizontal="center"/>
    </xf>
    <xf numFmtId="167" fontId="0" fillId="5" borderId="0" xfId="30" applyNumberFormat="1" applyFont="1" applyFill="1" applyBorder="1" applyAlignment="1">
      <alignment horizontal="right"/>
    </xf>
    <xf numFmtId="169" fontId="0" fillId="5" borderId="0" xfId="30" applyNumberFormat="1" applyFont="1" applyFill="1" applyBorder="1" applyAlignment="1">
      <alignment horizontal="right"/>
    </xf>
    <xf numFmtId="167" fontId="0" fillId="0" borderId="0" xfId="30" applyNumberFormat="1" applyFont="1" applyFill="1" applyBorder="1" applyAlignment="1">
      <alignment horizontal="right"/>
    </xf>
    <xf numFmtId="178" fontId="2" fillId="5" borderId="0" xfId="30" applyNumberFormat="1" applyFont="1" applyFill="1" applyBorder="1"/>
    <xf numFmtId="0" fontId="2" fillId="5" borderId="12" xfId="0" applyFont="1" applyFill="1" applyBorder="1"/>
    <xf numFmtId="167" fontId="0" fillId="5" borderId="0" xfId="0" applyNumberFormat="1" applyFill="1" applyBorder="1"/>
    <xf numFmtId="167" fontId="2" fillId="5" borderId="0" xfId="31" applyNumberFormat="1" applyFont="1" applyFill="1" applyBorder="1" applyAlignment="1">
      <alignment horizontal="center"/>
    </xf>
    <xf numFmtId="167" fontId="0" fillId="0" borderId="0" xfId="31" applyNumberFormat="1" applyFont="1" applyFill="1" applyBorder="1" applyAlignment="1">
      <alignment horizontal="right"/>
    </xf>
    <xf numFmtId="167" fontId="2" fillId="0" borderId="0" xfId="31" applyNumberFormat="1" applyFont="1" applyFill="1" applyBorder="1" applyAlignment="1">
      <alignment horizontal="center"/>
    </xf>
    <xf numFmtId="169" fontId="2" fillId="5" borderId="0" xfId="0" applyNumberFormat="1" applyFont="1" applyFill="1" applyBorder="1"/>
    <xf numFmtId="167" fontId="0" fillId="5" borderId="0" xfId="0" applyNumberFormat="1" applyFill="1" applyBorder="1"/>
    <xf numFmtId="167" fontId="0" fillId="0" borderId="0" xfId="1" applyNumberFormat="1" applyFont="1" applyFill="1" applyBorder="1"/>
    <xf numFmtId="167" fontId="0" fillId="0" borderId="0" xfId="1" applyNumberFormat="1" applyFont="1" applyFill="1" applyBorder="1" applyAlignment="1">
      <alignment horizontal="right" vertical="center"/>
    </xf>
    <xf numFmtId="167" fontId="0" fillId="0" borderId="0" xfId="1" applyNumberFormat="1" applyFont="1" applyFill="1" applyBorder="1" applyAlignment="1"/>
    <xf numFmtId="165" fontId="0" fillId="0" borderId="0" xfId="1" applyNumberFormat="1" applyFont="1" applyFill="1" applyBorder="1"/>
    <xf numFmtId="169" fontId="2" fillId="5" borderId="12" xfId="0" applyNumberFormat="1" applyFont="1" applyFill="1" applyBorder="1"/>
    <xf numFmtId="167" fontId="7" fillId="5" borderId="0" xfId="1" applyNumberFormat="1" applyFont="1" applyFill="1" applyBorder="1" applyAlignment="1"/>
    <xf numFmtId="166" fontId="7" fillId="0" borderId="0" xfId="2" applyNumberFormat="1" applyFont="1" applyFill="1" applyBorder="1" applyAlignment="1">
      <alignment horizontal="center" vertical="center"/>
    </xf>
    <xf numFmtId="168" fontId="0" fillId="5" borderId="0" xfId="0" applyNumberFormat="1" applyFill="1" applyBorder="1"/>
    <xf numFmtId="178" fontId="2" fillId="5" borderId="0" xfId="0" applyNumberFormat="1" applyFont="1" applyFill="1" applyBorder="1"/>
    <xf numFmtId="0" fontId="17" fillId="5" borderId="0" xfId="0" applyFont="1" applyFill="1" applyBorder="1" applyAlignment="1">
      <alignment horizontal="center" vertical="center" wrapText="1"/>
    </xf>
    <xf numFmtId="0" fontId="2" fillId="14" borderId="0" xfId="0" applyFont="1" applyFill="1" applyBorder="1" applyAlignment="1"/>
    <xf numFmtId="168" fontId="7" fillId="5" borderId="0" xfId="1" quotePrefix="1" applyNumberFormat="1" applyFont="1" applyFill="1" applyBorder="1" applyAlignment="1">
      <alignment horizontal="center" vertical="center"/>
    </xf>
    <xf numFmtId="165" fontId="0" fillId="0" borderId="0" xfId="1" applyFont="1" applyBorder="1" applyAlignment="1">
      <alignment vertical="center"/>
    </xf>
    <xf numFmtId="0" fontId="0" fillId="0" borderId="0" xfId="0" applyFont="1" applyBorder="1" applyAlignment="1">
      <alignment horizontal="left" indent="1"/>
    </xf>
    <xf numFmtId="178" fontId="7" fillId="0" borderId="0" xfId="0" applyNumberFormat="1" applyFont="1" applyBorder="1"/>
    <xf numFmtId="178" fontId="8" fillId="0" borderId="0" xfId="0" applyNumberFormat="1" applyFont="1" applyBorder="1"/>
    <xf numFmtId="167" fontId="8" fillId="5" borderId="0" xfId="30" applyNumberFormat="1" applyFont="1" applyFill="1" applyBorder="1" applyAlignment="1">
      <alignment horizontal="center"/>
    </xf>
    <xf numFmtId="167" fontId="7" fillId="5" borderId="0" xfId="30" applyNumberFormat="1" applyFont="1" applyFill="1" applyBorder="1" applyAlignment="1">
      <alignment horizontal="right"/>
    </xf>
    <xf numFmtId="167" fontId="7" fillId="0" borderId="0" xfId="30" applyNumberFormat="1" applyFont="1" applyFill="1" applyBorder="1" applyAlignment="1">
      <alignment horizontal="right"/>
    </xf>
    <xf numFmtId="169" fontId="7" fillId="0" borderId="0" xfId="30" applyNumberFormat="1" applyFont="1" applyFill="1" applyBorder="1" applyAlignment="1">
      <alignment horizontal="right"/>
    </xf>
    <xf numFmtId="167" fontId="8" fillId="5" borderId="0" xfId="0" applyNumberFormat="1" applyFont="1" applyFill="1" applyBorder="1"/>
    <xf numFmtId="178" fontId="8" fillId="5" borderId="0" xfId="30" applyNumberFormat="1" applyFont="1" applyFill="1" applyBorder="1"/>
    <xf numFmtId="169" fontId="8" fillId="5" borderId="12" xfId="0" applyNumberFormat="1" applyFont="1" applyFill="1" applyBorder="1"/>
    <xf numFmtId="178" fontId="7" fillId="0" borderId="0" xfId="0" applyNumberFormat="1" applyFont="1" applyFill="1" applyBorder="1" applyAlignment="1">
      <alignment vertical="center"/>
    </xf>
    <xf numFmtId="178" fontId="8" fillId="0" borderId="5" xfId="0" applyNumberFormat="1" applyFont="1" applyBorder="1" applyAlignment="1">
      <alignment vertical="center"/>
    </xf>
    <xf numFmtId="167" fontId="8" fillId="0" borderId="0" xfId="1" applyNumberFormat="1" applyFont="1" applyFill="1" applyBorder="1" applyAlignment="1">
      <alignment horizontal="right"/>
    </xf>
    <xf numFmtId="167" fontId="7" fillId="0" borderId="0" xfId="1" applyNumberFormat="1" applyFont="1" applyFill="1" applyBorder="1" applyAlignment="1">
      <alignment horizontal="right"/>
    </xf>
    <xf numFmtId="0" fontId="2" fillId="0" borderId="0" xfId="0" applyFont="1" applyFill="1" applyBorder="1" applyAlignment="1">
      <alignment vertical="center" wrapText="1"/>
    </xf>
    <xf numFmtId="0" fontId="0" fillId="0" borderId="0" xfId="0" applyAlignment="1">
      <alignment vertical="center" wrapText="1"/>
    </xf>
    <xf numFmtId="0" fontId="2" fillId="0" borderId="0" xfId="0" applyFont="1" applyFill="1" applyBorder="1" applyAlignment="1">
      <alignment horizontal="left" vertical="center" wrapText="1"/>
    </xf>
    <xf numFmtId="0" fontId="8" fillId="18" borderId="0" xfId="0" applyFont="1" applyFill="1" applyBorder="1" applyAlignment="1">
      <alignment horizontal="center" vertical="center"/>
    </xf>
    <xf numFmtId="0" fontId="23" fillId="0" borderId="0" xfId="0" applyFont="1" applyFill="1" applyBorder="1" applyAlignment="1">
      <alignment horizontal="left" wrapText="1"/>
    </xf>
  </cellXfs>
  <cellStyles count="46">
    <cellStyle name="Moeda" xfId="6" builtinId="4"/>
    <cellStyle name="Moeda 2" xfId="5" xr:uid="{00000000-0005-0000-0000-000001000000}"/>
    <cellStyle name="Normal" xfId="0" builtinId="0"/>
    <cellStyle name="Normal 10" xfId="12" xr:uid="{00000000-0005-0000-0000-000003000000}"/>
    <cellStyle name="Normal 2" xfId="3" xr:uid="{00000000-0005-0000-0000-000004000000}"/>
    <cellStyle name="Normal 2 2" xfId="10" xr:uid="{00000000-0005-0000-0000-000005000000}"/>
    <cellStyle name="Normal 3" xfId="13" xr:uid="{00000000-0005-0000-0000-000006000000}"/>
    <cellStyle name="Normal 4" xfId="14" xr:uid="{00000000-0005-0000-0000-000007000000}"/>
    <cellStyle name="Normal 5" xfId="15" xr:uid="{00000000-0005-0000-0000-000008000000}"/>
    <cellStyle name="Normal 6" xfId="16" xr:uid="{00000000-0005-0000-0000-000009000000}"/>
    <cellStyle name="Normal 6 2" xfId="29" xr:uid="{00000000-0005-0000-0000-00000A000000}"/>
    <cellStyle name="Normal 7" xfId="17" xr:uid="{00000000-0005-0000-0000-00000B000000}"/>
    <cellStyle name="Normal 8" xfId="4" xr:uid="{00000000-0005-0000-0000-00000C000000}"/>
    <cellStyle name="Normal 9" xfId="18" xr:uid="{00000000-0005-0000-0000-00000D000000}"/>
    <cellStyle name="Normal_Grafico_Trigo" xfId="7" xr:uid="{00000000-0005-0000-0000-00000E000000}"/>
    <cellStyle name="Porcentagem" xfId="2" builtinId="5"/>
    <cellStyle name="Porcentagem 2" xfId="8" xr:uid="{00000000-0005-0000-0000-000010000000}"/>
    <cellStyle name="Porcentagem 2 10" xfId="35" xr:uid="{00000000-0005-0000-0000-000011000000}"/>
    <cellStyle name="Porcentagem 2 2" xfId="9" xr:uid="{00000000-0005-0000-0000-000011000000}"/>
    <cellStyle name="Porcentagem 3" xfId="19" xr:uid="{00000000-0005-0000-0000-000012000000}"/>
    <cellStyle name="Porcentagem 5" xfId="20" xr:uid="{00000000-0005-0000-0000-000013000000}"/>
    <cellStyle name="Porcentagem 6" xfId="21" xr:uid="{00000000-0005-0000-0000-000014000000}"/>
    <cellStyle name="Porcentagem 7" xfId="22" xr:uid="{00000000-0005-0000-0000-000015000000}"/>
    <cellStyle name="Porcentagem 8" xfId="23" xr:uid="{00000000-0005-0000-0000-000016000000}"/>
    <cellStyle name="Porcentagem 9" xfId="24" xr:uid="{00000000-0005-0000-0000-000017000000}"/>
    <cellStyle name="Separador de milhares 11" xfId="25" xr:uid="{00000000-0005-0000-0000-000018000000}"/>
    <cellStyle name="Separador de milhares 12" xfId="26" xr:uid="{00000000-0005-0000-0000-000019000000}"/>
    <cellStyle name="Separador de milhares 2" xfId="27" xr:uid="{00000000-0005-0000-0000-00001A000000}"/>
    <cellStyle name="Separador de milhares 2 2" xfId="11" xr:uid="{00000000-0005-0000-0000-00001B000000}"/>
    <cellStyle name="Separador de milhares 2 2 2" xfId="32" xr:uid="{00000000-0005-0000-0000-00001C000000}"/>
    <cellStyle name="Separador de milhares 2 2 2 2" xfId="43" xr:uid="{00000000-0005-0000-0000-00001C000000}"/>
    <cellStyle name="Separador de milhares 2 2 3" xfId="38" xr:uid="{00000000-0005-0000-0000-00001B000000}"/>
    <cellStyle name="Separador de milhares 2 3" xfId="33" xr:uid="{00000000-0005-0000-0000-00001B000000}"/>
    <cellStyle name="Separador de milhares 2 3 2" xfId="44" xr:uid="{00000000-0005-0000-0000-00001B000000}"/>
    <cellStyle name="Separador de milhares 2 4" xfId="39" xr:uid="{00000000-0005-0000-0000-00001A000000}"/>
    <cellStyle name="Separador de milhares 9" xfId="28" xr:uid="{00000000-0005-0000-0000-00001C000000}"/>
    <cellStyle name="Separador de milhares 9 2" xfId="34" xr:uid="{00000000-0005-0000-0000-00001D000000}"/>
    <cellStyle name="Separador de milhares 9 2 2" xfId="45" xr:uid="{00000000-0005-0000-0000-00001D000000}"/>
    <cellStyle name="Separador de milhares 9 3" xfId="40" xr:uid="{00000000-0005-0000-0000-00001C000000}"/>
    <cellStyle name="Vírgula" xfId="1" builtinId="3"/>
    <cellStyle name="Vírgula 2" xfId="31" xr:uid="{00000000-0005-0000-0000-00004E000000}"/>
    <cellStyle name="Vírgula 2 2" xfId="42" xr:uid="{00000000-0005-0000-0000-00004E000000}"/>
    <cellStyle name="Vírgula 22" xfId="30" xr:uid="{E2E87AFA-DCE5-4DBD-B929-B08218727B8A}"/>
    <cellStyle name="Vírgula 22 2" xfId="41" xr:uid="{E2E87AFA-DCE5-4DBD-B929-B08218727B8A}"/>
    <cellStyle name="Vírgula 22 3" xfId="36" xr:uid="{30091487-6B50-41AE-B281-3D406E4CD445}"/>
    <cellStyle name="Vírgula 3" xfId="37" xr:uid="{00000000-0005-0000-0000-000051000000}"/>
  </cellStyles>
  <dxfs count="0"/>
  <tableStyles count="0" defaultTableStyle="TableStyleMedium9" defaultPivotStyle="PivotStyleLight16"/>
  <colors>
    <mruColors>
      <color rgb="FFCFD3D2"/>
      <color rgb="FFA4B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50486433675282E-2"/>
          <c:y val="0.2160808255132492"/>
          <c:w val="0.79974283183056372"/>
          <c:h val="0.75831000291630213"/>
        </c:manualLayout>
      </c:layout>
      <c:lineChart>
        <c:grouping val="standard"/>
        <c:varyColors val="0"/>
        <c:ser>
          <c:idx val="0"/>
          <c:order val="0"/>
          <c:tx>
            <c:strRef>
              <c:f>MDIA3!$L$1</c:f>
              <c:strCache>
                <c:ptCount val="1"/>
                <c:pt idx="0">
                  <c:v>MDIA3 / IBOV</c:v>
                </c:pt>
              </c:strCache>
            </c:strRef>
          </c:tx>
          <c:marker>
            <c:symbol val="none"/>
          </c:marker>
          <c:cat>
            <c:numRef>
              <c:f>MDIA3!$A$584:$A$860</c:f>
              <c:numCache>
                <c:formatCode>m/d/yyyy</c:formatCode>
                <c:ptCount val="277"/>
                <c:pt idx="0">
                  <c:v>39874</c:v>
                </c:pt>
                <c:pt idx="1">
                  <c:v>39875</c:v>
                </c:pt>
                <c:pt idx="2">
                  <c:v>39876</c:v>
                </c:pt>
                <c:pt idx="3">
                  <c:v>39877</c:v>
                </c:pt>
                <c:pt idx="4">
                  <c:v>39878</c:v>
                </c:pt>
                <c:pt idx="5">
                  <c:v>39881</c:v>
                </c:pt>
                <c:pt idx="6">
                  <c:v>39882</c:v>
                </c:pt>
                <c:pt idx="7">
                  <c:v>39883</c:v>
                </c:pt>
                <c:pt idx="8">
                  <c:v>39884</c:v>
                </c:pt>
                <c:pt idx="9">
                  <c:v>39885</c:v>
                </c:pt>
                <c:pt idx="10">
                  <c:v>39888</c:v>
                </c:pt>
                <c:pt idx="11">
                  <c:v>39889</c:v>
                </c:pt>
                <c:pt idx="12">
                  <c:v>39890</c:v>
                </c:pt>
                <c:pt idx="13">
                  <c:v>39891</c:v>
                </c:pt>
                <c:pt idx="14">
                  <c:v>39892</c:v>
                </c:pt>
                <c:pt idx="15">
                  <c:v>39895</c:v>
                </c:pt>
                <c:pt idx="16">
                  <c:v>39896</c:v>
                </c:pt>
                <c:pt idx="17">
                  <c:v>39897</c:v>
                </c:pt>
                <c:pt idx="18">
                  <c:v>39898</c:v>
                </c:pt>
                <c:pt idx="19">
                  <c:v>39899</c:v>
                </c:pt>
                <c:pt idx="20">
                  <c:v>39902</c:v>
                </c:pt>
                <c:pt idx="21">
                  <c:v>39903</c:v>
                </c:pt>
                <c:pt idx="22">
                  <c:v>39904</c:v>
                </c:pt>
                <c:pt idx="23">
                  <c:v>39905</c:v>
                </c:pt>
                <c:pt idx="24">
                  <c:v>39906</c:v>
                </c:pt>
                <c:pt idx="25">
                  <c:v>39909</c:v>
                </c:pt>
                <c:pt idx="26">
                  <c:v>39910</c:v>
                </c:pt>
                <c:pt idx="27">
                  <c:v>39911</c:v>
                </c:pt>
                <c:pt idx="28">
                  <c:v>39912</c:v>
                </c:pt>
                <c:pt idx="29">
                  <c:v>39916</c:v>
                </c:pt>
                <c:pt idx="30">
                  <c:v>39917</c:v>
                </c:pt>
                <c:pt idx="31">
                  <c:v>39918</c:v>
                </c:pt>
                <c:pt idx="32">
                  <c:v>39919</c:v>
                </c:pt>
                <c:pt idx="33">
                  <c:v>39920</c:v>
                </c:pt>
                <c:pt idx="34">
                  <c:v>39923</c:v>
                </c:pt>
                <c:pt idx="35">
                  <c:v>39925</c:v>
                </c:pt>
                <c:pt idx="36">
                  <c:v>39926</c:v>
                </c:pt>
                <c:pt idx="37">
                  <c:v>39927</c:v>
                </c:pt>
                <c:pt idx="38">
                  <c:v>39930</c:v>
                </c:pt>
                <c:pt idx="39">
                  <c:v>39931</c:v>
                </c:pt>
                <c:pt idx="40">
                  <c:v>39932</c:v>
                </c:pt>
                <c:pt idx="41">
                  <c:v>39933</c:v>
                </c:pt>
                <c:pt idx="42">
                  <c:v>39937</c:v>
                </c:pt>
                <c:pt idx="43">
                  <c:v>39938</c:v>
                </c:pt>
                <c:pt idx="44">
                  <c:v>39939</c:v>
                </c:pt>
                <c:pt idx="45">
                  <c:v>39940</c:v>
                </c:pt>
                <c:pt idx="46">
                  <c:v>39941</c:v>
                </c:pt>
                <c:pt idx="47">
                  <c:v>39944</c:v>
                </c:pt>
                <c:pt idx="48">
                  <c:v>39945</c:v>
                </c:pt>
                <c:pt idx="49">
                  <c:v>39946</c:v>
                </c:pt>
                <c:pt idx="50">
                  <c:v>39947</c:v>
                </c:pt>
                <c:pt idx="51">
                  <c:v>39948</c:v>
                </c:pt>
                <c:pt idx="52">
                  <c:v>39951</c:v>
                </c:pt>
                <c:pt idx="53">
                  <c:v>39952</c:v>
                </c:pt>
                <c:pt idx="54">
                  <c:v>39953</c:v>
                </c:pt>
                <c:pt idx="55">
                  <c:v>39954</c:v>
                </c:pt>
                <c:pt idx="56">
                  <c:v>39955</c:v>
                </c:pt>
                <c:pt idx="57">
                  <c:v>39958</c:v>
                </c:pt>
                <c:pt idx="58">
                  <c:v>39959</c:v>
                </c:pt>
                <c:pt idx="59">
                  <c:v>39960</c:v>
                </c:pt>
                <c:pt idx="60">
                  <c:v>39961</c:v>
                </c:pt>
                <c:pt idx="61">
                  <c:v>39962</c:v>
                </c:pt>
                <c:pt idx="62">
                  <c:v>39965</c:v>
                </c:pt>
                <c:pt idx="63">
                  <c:v>39966</c:v>
                </c:pt>
                <c:pt idx="64">
                  <c:v>39967</c:v>
                </c:pt>
                <c:pt idx="65">
                  <c:v>39968</c:v>
                </c:pt>
                <c:pt idx="66">
                  <c:v>39969</c:v>
                </c:pt>
                <c:pt idx="67">
                  <c:v>39972</c:v>
                </c:pt>
                <c:pt idx="68">
                  <c:v>39973</c:v>
                </c:pt>
                <c:pt idx="69">
                  <c:v>39974</c:v>
                </c:pt>
                <c:pt idx="70">
                  <c:v>39976</c:v>
                </c:pt>
                <c:pt idx="71">
                  <c:v>39979</c:v>
                </c:pt>
                <c:pt idx="72">
                  <c:v>39980</c:v>
                </c:pt>
                <c:pt idx="73">
                  <c:v>39981</c:v>
                </c:pt>
                <c:pt idx="74">
                  <c:v>39982</c:v>
                </c:pt>
                <c:pt idx="75">
                  <c:v>39983</c:v>
                </c:pt>
                <c:pt idx="76">
                  <c:v>39986</c:v>
                </c:pt>
                <c:pt idx="77">
                  <c:v>39987</c:v>
                </c:pt>
                <c:pt idx="78">
                  <c:v>39988</c:v>
                </c:pt>
                <c:pt idx="79">
                  <c:v>39989</c:v>
                </c:pt>
                <c:pt idx="80">
                  <c:v>39990</c:v>
                </c:pt>
                <c:pt idx="81">
                  <c:v>39993</c:v>
                </c:pt>
                <c:pt idx="82">
                  <c:v>39994</c:v>
                </c:pt>
                <c:pt idx="83">
                  <c:v>39995</c:v>
                </c:pt>
                <c:pt idx="84">
                  <c:v>39996</c:v>
                </c:pt>
                <c:pt idx="85">
                  <c:v>39997</c:v>
                </c:pt>
                <c:pt idx="86">
                  <c:v>40000</c:v>
                </c:pt>
                <c:pt idx="87">
                  <c:v>40001</c:v>
                </c:pt>
                <c:pt idx="88">
                  <c:v>40002</c:v>
                </c:pt>
                <c:pt idx="89">
                  <c:v>40004</c:v>
                </c:pt>
                <c:pt idx="90">
                  <c:v>40007</c:v>
                </c:pt>
                <c:pt idx="91">
                  <c:v>40008</c:v>
                </c:pt>
                <c:pt idx="92">
                  <c:v>40009</c:v>
                </c:pt>
                <c:pt idx="93">
                  <c:v>40010</c:v>
                </c:pt>
                <c:pt idx="94">
                  <c:v>40011</c:v>
                </c:pt>
                <c:pt idx="95">
                  <c:v>40014</c:v>
                </c:pt>
                <c:pt idx="96">
                  <c:v>40015</c:v>
                </c:pt>
                <c:pt idx="97">
                  <c:v>40016</c:v>
                </c:pt>
                <c:pt idx="98">
                  <c:v>40017</c:v>
                </c:pt>
                <c:pt idx="99">
                  <c:v>40018</c:v>
                </c:pt>
                <c:pt idx="100">
                  <c:v>40021</c:v>
                </c:pt>
                <c:pt idx="101">
                  <c:v>40022</c:v>
                </c:pt>
                <c:pt idx="102">
                  <c:v>40023</c:v>
                </c:pt>
                <c:pt idx="103">
                  <c:v>40024</c:v>
                </c:pt>
                <c:pt idx="104">
                  <c:v>40025</c:v>
                </c:pt>
                <c:pt idx="105">
                  <c:v>40028</c:v>
                </c:pt>
                <c:pt idx="106">
                  <c:v>40029</c:v>
                </c:pt>
                <c:pt idx="107">
                  <c:v>40030</c:v>
                </c:pt>
                <c:pt idx="108">
                  <c:v>40031</c:v>
                </c:pt>
                <c:pt idx="109">
                  <c:v>40032</c:v>
                </c:pt>
                <c:pt idx="110">
                  <c:v>40035</c:v>
                </c:pt>
                <c:pt idx="111">
                  <c:v>40036</c:v>
                </c:pt>
                <c:pt idx="112">
                  <c:v>40037</c:v>
                </c:pt>
                <c:pt idx="113">
                  <c:v>40038</c:v>
                </c:pt>
                <c:pt idx="114">
                  <c:v>40039</c:v>
                </c:pt>
                <c:pt idx="115">
                  <c:v>40042</c:v>
                </c:pt>
                <c:pt idx="116">
                  <c:v>40043</c:v>
                </c:pt>
                <c:pt idx="117">
                  <c:v>40044</c:v>
                </c:pt>
                <c:pt idx="118">
                  <c:v>40045</c:v>
                </c:pt>
                <c:pt idx="119">
                  <c:v>40046</c:v>
                </c:pt>
                <c:pt idx="120">
                  <c:v>40049</c:v>
                </c:pt>
                <c:pt idx="121">
                  <c:v>40050</c:v>
                </c:pt>
                <c:pt idx="122">
                  <c:v>40051</c:v>
                </c:pt>
                <c:pt idx="123">
                  <c:v>40052</c:v>
                </c:pt>
                <c:pt idx="124">
                  <c:v>40053</c:v>
                </c:pt>
                <c:pt idx="125">
                  <c:v>40056</c:v>
                </c:pt>
                <c:pt idx="126">
                  <c:v>40057</c:v>
                </c:pt>
                <c:pt idx="127">
                  <c:v>40058</c:v>
                </c:pt>
                <c:pt idx="128">
                  <c:v>40059</c:v>
                </c:pt>
                <c:pt idx="129">
                  <c:v>40060</c:v>
                </c:pt>
                <c:pt idx="130">
                  <c:v>40064</c:v>
                </c:pt>
                <c:pt idx="131">
                  <c:v>40065</c:v>
                </c:pt>
                <c:pt idx="132">
                  <c:v>40066</c:v>
                </c:pt>
                <c:pt idx="133">
                  <c:v>40067</c:v>
                </c:pt>
                <c:pt idx="134">
                  <c:v>40070</c:v>
                </c:pt>
                <c:pt idx="135">
                  <c:v>40071</c:v>
                </c:pt>
                <c:pt idx="136">
                  <c:v>40072</c:v>
                </c:pt>
                <c:pt idx="137">
                  <c:v>40073</c:v>
                </c:pt>
                <c:pt idx="138">
                  <c:v>40074</c:v>
                </c:pt>
                <c:pt idx="139">
                  <c:v>40077</c:v>
                </c:pt>
                <c:pt idx="140">
                  <c:v>40078</c:v>
                </c:pt>
                <c:pt idx="141">
                  <c:v>40079</c:v>
                </c:pt>
                <c:pt idx="142">
                  <c:v>40080</c:v>
                </c:pt>
                <c:pt idx="143">
                  <c:v>40081</c:v>
                </c:pt>
                <c:pt idx="144">
                  <c:v>40084</c:v>
                </c:pt>
                <c:pt idx="145">
                  <c:v>40085</c:v>
                </c:pt>
                <c:pt idx="146">
                  <c:v>40086</c:v>
                </c:pt>
                <c:pt idx="147">
                  <c:v>40087</c:v>
                </c:pt>
                <c:pt idx="148">
                  <c:v>40088</c:v>
                </c:pt>
                <c:pt idx="149">
                  <c:v>40091</c:v>
                </c:pt>
                <c:pt idx="150">
                  <c:v>40092</c:v>
                </c:pt>
                <c:pt idx="151">
                  <c:v>40093</c:v>
                </c:pt>
                <c:pt idx="152">
                  <c:v>40094</c:v>
                </c:pt>
                <c:pt idx="153">
                  <c:v>40095</c:v>
                </c:pt>
                <c:pt idx="154">
                  <c:v>40099</c:v>
                </c:pt>
                <c:pt idx="155">
                  <c:v>40100</c:v>
                </c:pt>
                <c:pt idx="156">
                  <c:v>40101</c:v>
                </c:pt>
                <c:pt idx="157">
                  <c:v>40102</c:v>
                </c:pt>
                <c:pt idx="158">
                  <c:v>40105</c:v>
                </c:pt>
                <c:pt idx="159">
                  <c:v>40106</c:v>
                </c:pt>
                <c:pt idx="160">
                  <c:v>40107</c:v>
                </c:pt>
                <c:pt idx="161">
                  <c:v>40108</c:v>
                </c:pt>
                <c:pt idx="162">
                  <c:v>40109</c:v>
                </c:pt>
                <c:pt idx="163">
                  <c:v>40112</c:v>
                </c:pt>
                <c:pt idx="164">
                  <c:v>40113</c:v>
                </c:pt>
                <c:pt idx="165">
                  <c:v>40114</c:v>
                </c:pt>
                <c:pt idx="166">
                  <c:v>40115</c:v>
                </c:pt>
                <c:pt idx="167">
                  <c:v>40116</c:v>
                </c:pt>
                <c:pt idx="168">
                  <c:v>40120</c:v>
                </c:pt>
                <c:pt idx="169">
                  <c:v>40121</c:v>
                </c:pt>
                <c:pt idx="170">
                  <c:v>40122</c:v>
                </c:pt>
                <c:pt idx="171">
                  <c:v>40123</c:v>
                </c:pt>
                <c:pt idx="172">
                  <c:v>40126</c:v>
                </c:pt>
                <c:pt idx="173">
                  <c:v>40127</c:v>
                </c:pt>
                <c:pt idx="174">
                  <c:v>40128</c:v>
                </c:pt>
                <c:pt idx="175">
                  <c:v>40129</c:v>
                </c:pt>
                <c:pt idx="176">
                  <c:v>40130</c:v>
                </c:pt>
                <c:pt idx="177">
                  <c:v>40133</c:v>
                </c:pt>
                <c:pt idx="178">
                  <c:v>40134</c:v>
                </c:pt>
                <c:pt idx="179">
                  <c:v>40135</c:v>
                </c:pt>
                <c:pt idx="180">
                  <c:v>40136</c:v>
                </c:pt>
                <c:pt idx="181">
                  <c:v>40140</c:v>
                </c:pt>
                <c:pt idx="182">
                  <c:v>40141</c:v>
                </c:pt>
                <c:pt idx="183">
                  <c:v>40142</c:v>
                </c:pt>
                <c:pt idx="184">
                  <c:v>40143</c:v>
                </c:pt>
                <c:pt idx="185">
                  <c:v>40144</c:v>
                </c:pt>
                <c:pt idx="186">
                  <c:v>40147</c:v>
                </c:pt>
                <c:pt idx="187">
                  <c:v>40148</c:v>
                </c:pt>
                <c:pt idx="188">
                  <c:v>40149</c:v>
                </c:pt>
                <c:pt idx="189">
                  <c:v>40150</c:v>
                </c:pt>
                <c:pt idx="190">
                  <c:v>40151</c:v>
                </c:pt>
                <c:pt idx="191">
                  <c:v>40154</c:v>
                </c:pt>
                <c:pt idx="192">
                  <c:v>40155</c:v>
                </c:pt>
                <c:pt idx="193">
                  <c:v>40156</c:v>
                </c:pt>
                <c:pt idx="194">
                  <c:v>40157</c:v>
                </c:pt>
                <c:pt idx="195">
                  <c:v>40158</c:v>
                </c:pt>
                <c:pt idx="196">
                  <c:v>40161</c:v>
                </c:pt>
                <c:pt idx="197">
                  <c:v>40162</c:v>
                </c:pt>
                <c:pt idx="198">
                  <c:v>40163</c:v>
                </c:pt>
                <c:pt idx="199">
                  <c:v>40164</c:v>
                </c:pt>
                <c:pt idx="200">
                  <c:v>40165</c:v>
                </c:pt>
                <c:pt idx="201">
                  <c:v>40168</c:v>
                </c:pt>
                <c:pt idx="202">
                  <c:v>40169</c:v>
                </c:pt>
                <c:pt idx="203">
                  <c:v>40170</c:v>
                </c:pt>
                <c:pt idx="204">
                  <c:v>40175</c:v>
                </c:pt>
                <c:pt idx="205">
                  <c:v>40176</c:v>
                </c:pt>
                <c:pt idx="206">
                  <c:v>40177</c:v>
                </c:pt>
                <c:pt idx="207">
                  <c:v>40182</c:v>
                </c:pt>
                <c:pt idx="208">
                  <c:v>40183</c:v>
                </c:pt>
                <c:pt idx="209">
                  <c:v>40184</c:v>
                </c:pt>
                <c:pt idx="210">
                  <c:v>40185</c:v>
                </c:pt>
                <c:pt idx="211">
                  <c:v>40186</c:v>
                </c:pt>
                <c:pt idx="212">
                  <c:v>40189</c:v>
                </c:pt>
                <c:pt idx="213">
                  <c:v>40190</c:v>
                </c:pt>
                <c:pt idx="214">
                  <c:v>40191</c:v>
                </c:pt>
                <c:pt idx="215">
                  <c:v>40192</c:v>
                </c:pt>
                <c:pt idx="216">
                  <c:v>40193</c:v>
                </c:pt>
                <c:pt idx="217">
                  <c:v>40196</c:v>
                </c:pt>
                <c:pt idx="218">
                  <c:v>40197</c:v>
                </c:pt>
                <c:pt idx="219">
                  <c:v>40198</c:v>
                </c:pt>
                <c:pt idx="220">
                  <c:v>40199</c:v>
                </c:pt>
                <c:pt idx="221">
                  <c:v>40200</c:v>
                </c:pt>
                <c:pt idx="222">
                  <c:v>40204</c:v>
                </c:pt>
                <c:pt idx="223">
                  <c:v>40205</c:v>
                </c:pt>
                <c:pt idx="224">
                  <c:v>40206</c:v>
                </c:pt>
                <c:pt idx="225">
                  <c:v>40207</c:v>
                </c:pt>
                <c:pt idx="226">
                  <c:v>40210</c:v>
                </c:pt>
                <c:pt idx="227">
                  <c:v>40211</c:v>
                </c:pt>
                <c:pt idx="228">
                  <c:v>40212</c:v>
                </c:pt>
                <c:pt idx="229">
                  <c:v>40213</c:v>
                </c:pt>
                <c:pt idx="230">
                  <c:v>40214</c:v>
                </c:pt>
                <c:pt idx="231">
                  <c:v>40217</c:v>
                </c:pt>
                <c:pt idx="232">
                  <c:v>40218</c:v>
                </c:pt>
                <c:pt idx="233">
                  <c:v>40219</c:v>
                </c:pt>
                <c:pt idx="234">
                  <c:v>40220</c:v>
                </c:pt>
                <c:pt idx="235">
                  <c:v>40221</c:v>
                </c:pt>
                <c:pt idx="236">
                  <c:v>40226</c:v>
                </c:pt>
                <c:pt idx="237">
                  <c:v>40227</c:v>
                </c:pt>
                <c:pt idx="238">
                  <c:v>40228</c:v>
                </c:pt>
                <c:pt idx="239">
                  <c:v>40231</c:v>
                </c:pt>
                <c:pt idx="240">
                  <c:v>40232</c:v>
                </c:pt>
                <c:pt idx="241">
                  <c:v>40233</c:v>
                </c:pt>
                <c:pt idx="242">
                  <c:v>40234</c:v>
                </c:pt>
                <c:pt idx="243">
                  <c:v>40235</c:v>
                </c:pt>
                <c:pt idx="244">
                  <c:v>40238</c:v>
                </c:pt>
                <c:pt idx="245">
                  <c:v>40239</c:v>
                </c:pt>
                <c:pt idx="246">
                  <c:v>40240</c:v>
                </c:pt>
                <c:pt idx="247">
                  <c:v>40241</c:v>
                </c:pt>
                <c:pt idx="248">
                  <c:v>40242</c:v>
                </c:pt>
                <c:pt idx="249">
                  <c:v>40245</c:v>
                </c:pt>
                <c:pt idx="250">
                  <c:v>40246</c:v>
                </c:pt>
                <c:pt idx="251">
                  <c:v>40247</c:v>
                </c:pt>
                <c:pt idx="252">
                  <c:v>40248</c:v>
                </c:pt>
                <c:pt idx="253">
                  <c:v>40249</c:v>
                </c:pt>
                <c:pt idx="254">
                  <c:v>40252</c:v>
                </c:pt>
                <c:pt idx="255">
                  <c:v>40253</c:v>
                </c:pt>
                <c:pt idx="256">
                  <c:v>40254</c:v>
                </c:pt>
                <c:pt idx="257">
                  <c:v>40255</c:v>
                </c:pt>
                <c:pt idx="258">
                  <c:v>40256</c:v>
                </c:pt>
                <c:pt idx="259">
                  <c:v>40259</c:v>
                </c:pt>
                <c:pt idx="260">
                  <c:v>40260</c:v>
                </c:pt>
                <c:pt idx="261">
                  <c:v>40261</c:v>
                </c:pt>
                <c:pt idx="262">
                  <c:v>40262</c:v>
                </c:pt>
                <c:pt idx="263">
                  <c:v>40263</c:v>
                </c:pt>
                <c:pt idx="264">
                  <c:v>40266</c:v>
                </c:pt>
                <c:pt idx="265">
                  <c:v>40267</c:v>
                </c:pt>
                <c:pt idx="266">
                  <c:v>40268</c:v>
                </c:pt>
                <c:pt idx="267">
                  <c:v>40269</c:v>
                </c:pt>
                <c:pt idx="268">
                  <c:v>40273</c:v>
                </c:pt>
                <c:pt idx="269">
                  <c:v>40274</c:v>
                </c:pt>
                <c:pt idx="270">
                  <c:v>40275</c:v>
                </c:pt>
                <c:pt idx="271">
                  <c:v>40276</c:v>
                </c:pt>
                <c:pt idx="272">
                  <c:v>40277</c:v>
                </c:pt>
                <c:pt idx="273">
                  <c:v>40280</c:v>
                </c:pt>
                <c:pt idx="274">
                  <c:v>40281</c:v>
                </c:pt>
                <c:pt idx="275">
                  <c:v>40282</c:v>
                </c:pt>
                <c:pt idx="276">
                  <c:v>40283</c:v>
                </c:pt>
              </c:numCache>
            </c:numRef>
          </c:cat>
          <c:val>
            <c:numRef>
              <c:f>MDIA3!$L$2:$L$860</c:f>
              <c:numCache>
                <c:formatCode>0.0%</c:formatCode>
                <c:ptCount val="859"/>
                <c:pt idx="0">
                  <c:v>0</c:v>
                </c:pt>
                <c:pt idx="1">
                  <c:v>1.2649263614923356E-2</c:v>
                </c:pt>
                <c:pt idx="2">
                  <c:v>3.2356567650344559E-3</c:v>
                </c:pt>
                <c:pt idx="3">
                  <c:v>1.6177193614554497E-2</c:v>
                </c:pt>
                <c:pt idx="4">
                  <c:v>1.0493978139024307E-2</c:v>
                </c:pt>
                <c:pt idx="5">
                  <c:v>8.2192236959270915E-3</c:v>
                </c:pt>
                <c:pt idx="6">
                  <c:v>-8.3847524075841839E-3</c:v>
                </c:pt>
                <c:pt idx="7">
                  <c:v>-1.4177246273628263E-2</c:v>
                </c:pt>
                <c:pt idx="8">
                  <c:v>-6.2484965604766574E-3</c:v>
                </c:pt>
                <c:pt idx="9">
                  <c:v>-7.6862785018949609E-5</c:v>
                </c:pt>
                <c:pt idx="10">
                  <c:v>-3.402773489920019E-4</c:v>
                </c:pt>
                <c:pt idx="11">
                  <c:v>-2.5858970875318188E-2</c:v>
                </c:pt>
                <c:pt idx="12">
                  <c:v>-3.6195944319019402E-2</c:v>
                </c:pt>
                <c:pt idx="13">
                  <c:v>-5.5156521319195018E-2</c:v>
                </c:pt>
                <c:pt idx="14">
                  <c:v>-5.2397041437272307E-2</c:v>
                </c:pt>
                <c:pt idx="15">
                  <c:v>-4.8645148631164981E-2</c:v>
                </c:pt>
                <c:pt idx="16">
                  <c:v>-4.0638094500746735E-2</c:v>
                </c:pt>
                <c:pt idx="17">
                  <c:v>-3.4292792370534064E-2</c:v>
                </c:pt>
                <c:pt idx="18">
                  <c:v>-1.0595269436065147E-2</c:v>
                </c:pt>
                <c:pt idx="19">
                  <c:v>-2.6558442135073301E-2</c:v>
                </c:pt>
                <c:pt idx="20">
                  <c:v>-3.2511619312219131E-2</c:v>
                </c:pt>
                <c:pt idx="21">
                  <c:v>-2.0359694654950689E-2</c:v>
                </c:pt>
                <c:pt idx="22">
                  <c:v>-4.2019539085961455E-2</c:v>
                </c:pt>
                <c:pt idx="23">
                  <c:v>-2.7751779051378267E-2</c:v>
                </c:pt>
                <c:pt idx="24">
                  <c:v>-2.2572368709018242E-2</c:v>
                </c:pt>
                <c:pt idx="25">
                  <c:v>9.12976889862116E-3</c:v>
                </c:pt>
                <c:pt idx="26">
                  <c:v>4.8485241447514538E-2</c:v>
                </c:pt>
                <c:pt idx="27">
                  <c:v>5.6033188764229136E-2</c:v>
                </c:pt>
                <c:pt idx="28">
                  <c:v>4.1979822531101885E-2</c:v>
                </c:pt>
                <c:pt idx="29">
                  <c:v>5.5738539587328662E-2</c:v>
                </c:pt>
                <c:pt idx="30">
                  <c:v>7.5669911132962397E-2</c:v>
                </c:pt>
                <c:pt idx="31">
                  <c:v>7.2596124417358077E-2</c:v>
                </c:pt>
                <c:pt idx="32">
                  <c:v>9.4431311969349618E-2</c:v>
                </c:pt>
                <c:pt idx="33">
                  <c:v>8.7387511798642459E-2</c:v>
                </c:pt>
                <c:pt idx="34">
                  <c:v>0.11802323770291534</c:v>
                </c:pt>
                <c:pt idx="35">
                  <c:v>9.9007402730180827E-2</c:v>
                </c:pt>
                <c:pt idx="36">
                  <c:v>6.5229866151915061E-2</c:v>
                </c:pt>
                <c:pt idx="37">
                  <c:v>7.6434590717415984E-2</c:v>
                </c:pt>
                <c:pt idx="38">
                  <c:v>6.3398839431125342E-2</c:v>
                </c:pt>
                <c:pt idx="39">
                  <c:v>7.1024967237156122E-2</c:v>
                </c:pt>
                <c:pt idx="40">
                  <c:v>7.4927715129615713E-2</c:v>
                </c:pt>
                <c:pt idx="41">
                  <c:v>5.7918912671855338E-2</c:v>
                </c:pt>
                <c:pt idx="42">
                  <c:v>8.3573800690359246E-2</c:v>
                </c:pt>
                <c:pt idx="43">
                  <c:v>6.488637025888333E-2</c:v>
                </c:pt>
                <c:pt idx="44">
                  <c:v>6.9474226686670137E-2</c:v>
                </c:pt>
                <c:pt idx="45">
                  <c:v>8.9421826628880874E-2</c:v>
                </c:pt>
                <c:pt idx="46">
                  <c:v>7.8993786240613595E-2</c:v>
                </c:pt>
                <c:pt idx="47">
                  <c:v>5.0380338640708455E-2</c:v>
                </c:pt>
                <c:pt idx="48">
                  <c:v>4.1211709548126807E-2</c:v>
                </c:pt>
                <c:pt idx="49">
                  <c:v>3.0562435594561288E-2</c:v>
                </c:pt>
                <c:pt idx="50">
                  <c:v>5.8547539704485452E-2</c:v>
                </c:pt>
                <c:pt idx="51">
                  <c:v>5.1948877039739605E-2</c:v>
                </c:pt>
                <c:pt idx="52">
                  <c:v>9.6138530876616723E-2</c:v>
                </c:pt>
                <c:pt idx="53">
                  <c:v>8.1172619685524028E-2</c:v>
                </c:pt>
                <c:pt idx="54">
                  <c:v>0.10235889585080371</c:v>
                </c:pt>
                <c:pt idx="55">
                  <c:v>6.5356409404938809E-2</c:v>
                </c:pt>
                <c:pt idx="56">
                  <c:v>4.1808116608586632E-2</c:v>
                </c:pt>
                <c:pt idx="57">
                  <c:v>5.303279400511629E-2</c:v>
                </c:pt>
                <c:pt idx="58">
                  <c:v>8.5398131062690785E-2</c:v>
                </c:pt>
                <c:pt idx="59">
                  <c:v>7.7699374630086915E-2</c:v>
                </c:pt>
                <c:pt idx="60">
                  <c:v>4.888813920513102E-2</c:v>
                </c:pt>
                <c:pt idx="61">
                  <c:v>7.705059587708285E-2</c:v>
                </c:pt>
                <c:pt idx="62">
                  <c:v>8.3352730679179698E-2</c:v>
                </c:pt>
                <c:pt idx="63">
                  <c:v>8.0227040911994507E-2</c:v>
                </c:pt>
                <c:pt idx="64">
                  <c:v>0.111092157859495</c:v>
                </c:pt>
                <c:pt idx="65">
                  <c:v>7.7698223249038856E-2</c:v>
                </c:pt>
                <c:pt idx="66">
                  <c:v>8.8526856027337342E-2</c:v>
                </c:pt>
                <c:pt idx="67">
                  <c:v>0.10523186285536301</c:v>
                </c:pt>
                <c:pt idx="68">
                  <c:v>8.7952167087277378E-2</c:v>
                </c:pt>
                <c:pt idx="69">
                  <c:v>6.8829671576885021E-2</c:v>
                </c:pt>
                <c:pt idx="70">
                  <c:v>0.11594466739093501</c:v>
                </c:pt>
                <c:pt idx="71">
                  <c:v>9.0829057227659105E-2</c:v>
                </c:pt>
                <c:pt idx="72">
                  <c:v>9.6972084097955102E-2</c:v>
                </c:pt>
                <c:pt idx="73">
                  <c:v>9.4567780057661421E-2</c:v>
                </c:pt>
                <c:pt idx="74">
                  <c:v>0.12121184305188692</c:v>
                </c:pt>
                <c:pt idx="75">
                  <c:v>0.12641044249814115</c:v>
                </c:pt>
                <c:pt idx="76">
                  <c:v>0.13558974976031535</c:v>
                </c:pt>
                <c:pt idx="77">
                  <c:v>0.16570691005790783</c:v>
                </c:pt>
                <c:pt idx="78">
                  <c:v>0.17617070579571781</c:v>
                </c:pt>
                <c:pt idx="79">
                  <c:v>0.13159866430287948</c:v>
                </c:pt>
                <c:pt idx="80">
                  <c:v>0.13259667592301638</c:v>
                </c:pt>
                <c:pt idx="81">
                  <c:v>0.12713632421137677</c:v>
                </c:pt>
                <c:pt idx="82">
                  <c:v>8.908735600091533E-2</c:v>
                </c:pt>
                <c:pt idx="83">
                  <c:v>7.6612234336314922E-2</c:v>
                </c:pt>
                <c:pt idx="84">
                  <c:v>0.11500106293741252</c:v>
                </c:pt>
                <c:pt idx="85">
                  <c:v>0.12200233543297645</c:v>
                </c:pt>
                <c:pt idx="86">
                  <c:v>0.12478597115288959</c:v>
                </c:pt>
                <c:pt idx="87">
                  <c:v>0.1816040972401165</c:v>
                </c:pt>
                <c:pt idx="88">
                  <c:v>0.16200231128542897</c:v>
                </c:pt>
                <c:pt idx="89">
                  <c:v>0.18253183216669044</c:v>
                </c:pt>
                <c:pt idx="90">
                  <c:v>0.18163945641667389</c:v>
                </c:pt>
                <c:pt idx="91">
                  <c:v>0.18460005570819482</c:v>
                </c:pt>
                <c:pt idx="92">
                  <c:v>0.19382631758068802</c:v>
                </c:pt>
                <c:pt idx="93">
                  <c:v>0.17146456795843457</c:v>
                </c:pt>
                <c:pt idx="94">
                  <c:v>0.14618972694723453</c:v>
                </c:pt>
                <c:pt idx="95">
                  <c:v>0.1419341028511627</c:v>
                </c:pt>
                <c:pt idx="96">
                  <c:v>0.14603597481302377</c:v>
                </c:pt>
                <c:pt idx="97">
                  <c:v>8.8975843809351085E-2</c:v>
                </c:pt>
                <c:pt idx="98">
                  <c:v>0.10421339577411026</c:v>
                </c:pt>
                <c:pt idx="99">
                  <c:v>0.12661459958291421</c:v>
                </c:pt>
                <c:pt idx="100">
                  <c:v>9.3241120521615484E-2</c:v>
                </c:pt>
                <c:pt idx="101">
                  <c:v>5.453654224230764E-2</c:v>
                </c:pt>
                <c:pt idx="102">
                  <c:v>2.4143920520955708E-2</c:v>
                </c:pt>
                <c:pt idx="103">
                  <c:v>3.573586536845319E-2</c:v>
                </c:pt>
                <c:pt idx="104">
                  <c:v>2.7169214959899879E-2</c:v>
                </c:pt>
                <c:pt idx="105">
                  <c:v>5.9141236420851007E-2</c:v>
                </c:pt>
                <c:pt idx="106">
                  <c:v>6.1209151273794449E-2</c:v>
                </c:pt>
                <c:pt idx="107">
                  <c:v>9.468249276012064E-2</c:v>
                </c:pt>
                <c:pt idx="108">
                  <c:v>0.12062442918070504</c:v>
                </c:pt>
                <c:pt idx="109">
                  <c:v>0.11205284311579611</c:v>
                </c:pt>
                <c:pt idx="110">
                  <c:v>0.13822909887626622</c:v>
                </c:pt>
                <c:pt idx="111">
                  <c:v>0.10323807890150993</c:v>
                </c:pt>
                <c:pt idx="112">
                  <c:v>7.9433368486623523E-2</c:v>
                </c:pt>
                <c:pt idx="113">
                  <c:v>8.2054627055363483E-2</c:v>
                </c:pt>
                <c:pt idx="114">
                  <c:v>7.1318072805223398E-2</c:v>
                </c:pt>
                <c:pt idx="115">
                  <c:v>6.7206594034149969E-2</c:v>
                </c:pt>
                <c:pt idx="116">
                  <c:v>5.9524720023015787E-2</c:v>
                </c:pt>
                <c:pt idx="117">
                  <c:v>5.5885555561455913E-2</c:v>
                </c:pt>
                <c:pt idx="118">
                  <c:v>4.8528649929175938E-3</c:v>
                </c:pt>
                <c:pt idx="119">
                  <c:v>2.0763406145942742E-2</c:v>
                </c:pt>
                <c:pt idx="120">
                  <c:v>4.0949164903641311E-2</c:v>
                </c:pt>
                <c:pt idx="121">
                  <c:v>5.7135087127794915E-2</c:v>
                </c:pt>
                <c:pt idx="122">
                  <c:v>2.1814371892598494E-2</c:v>
                </c:pt>
                <c:pt idx="123">
                  <c:v>1.7825605280050949E-2</c:v>
                </c:pt>
                <c:pt idx="124">
                  <c:v>1.1240765472125602E-2</c:v>
                </c:pt>
                <c:pt idx="125">
                  <c:v>1.9160280226827586E-2</c:v>
                </c:pt>
                <c:pt idx="126">
                  <c:v>1.8312467331492499E-2</c:v>
                </c:pt>
                <c:pt idx="127">
                  <c:v>2.6775945831642112E-2</c:v>
                </c:pt>
                <c:pt idx="128">
                  <c:v>6.2905219817423141E-2</c:v>
                </c:pt>
                <c:pt idx="129">
                  <c:v>8.2079182639702042E-2</c:v>
                </c:pt>
                <c:pt idx="130">
                  <c:v>8.3541355773633308E-2</c:v>
                </c:pt>
                <c:pt idx="131">
                  <c:v>9.546253474194355E-2</c:v>
                </c:pt>
                <c:pt idx="132">
                  <c:v>0.10005733922559146</c:v>
                </c:pt>
                <c:pt idx="133">
                  <c:v>0.10291991601266348</c:v>
                </c:pt>
                <c:pt idx="134">
                  <c:v>0.10521897769879929</c:v>
                </c:pt>
                <c:pt idx="135">
                  <c:v>7.5609011962682215E-2</c:v>
                </c:pt>
                <c:pt idx="136">
                  <c:v>0.10395291516879235</c:v>
                </c:pt>
                <c:pt idx="137">
                  <c:v>0.10366359237875655</c:v>
                </c:pt>
                <c:pt idx="138">
                  <c:v>9.4618609126904119E-2</c:v>
                </c:pt>
                <c:pt idx="139">
                  <c:v>0.10729001529962212</c:v>
                </c:pt>
                <c:pt idx="140">
                  <c:v>7.4033200306646618E-2</c:v>
                </c:pt>
                <c:pt idx="141">
                  <c:v>7.6240074955393311E-2</c:v>
                </c:pt>
                <c:pt idx="142">
                  <c:v>6.6663002726110809E-2</c:v>
                </c:pt>
                <c:pt idx="143">
                  <c:v>5.644765753457559E-2</c:v>
                </c:pt>
                <c:pt idx="144">
                  <c:v>5.9031614777381503E-2</c:v>
                </c:pt>
                <c:pt idx="145">
                  <c:v>7.2479751852490226E-2</c:v>
                </c:pt>
                <c:pt idx="146">
                  <c:v>9.7486801150814983E-2</c:v>
                </c:pt>
                <c:pt idx="147">
                  <c:v>7.6521551367811247E-2</c:v>
                </c:pt>
                <c:pt idx="148">
                  <c:v>6.6152899605604887E-2</c:v>
                </c:pt>
                <c:pt idx="149">
                  <c:v>7.63304487965204E-2</c:v>
                </c:pt>
                <c:pt idx="150">
                  <c:v>5.7878224951185553E-2</c:v>
                </c:pt>
                <c:pt idx="151">
                  <c:v>6.3124054981859912E-2</c:v>
                </c:pt>
                <c:pt idx="152">
                  <c:v>3.6341095144314828E-2</c:v>
                </c:pt>
                <c:pt idx="153">
                  <c:v>3.1495136536899837E-2</c:v>
                </c:pt>
                <c:pt idx="154">
                  <c:v>4.1766904580922137E-2</c:v>
                </c:pt>
                <c:pt idx="155">
                  <c:v>4.9806927132678203E-2</c:v>
                </c:pt>
                <c:pt idx="156">
                  <c:v>4.7721911942751882E-2</c:v>
                </c:pt>
                <c:pt idx="157">
                  <c:v>2.7263207732425077E-2</c:v>
                </c:pt>
                <c:pt idx="158">
                  <c:v>6.9221793951962374E-2</c:v>
                </c:pt>
                <c:pt idx="159">
                  <c:v>4.8574183075189126E-2</c:v>
                </c:pt>
                <c:pt idx="160">
                  <c:v>1.7292612452544986E-2</c:v>
                </c:pt>
                <c:pt idx="161">
                  <c:v>1.0751584672371139E-2</c:v>
                </c:pt>
                <c:pt idx="162">
                  <c:v>5.1477490666722581E-3</c:v>
                </c:pt>
                <c:pt idx="163">
                  <c:v>-6.8159010857276048E-3</c:v>
                </c:pt>
                <c:pt idx="164">
                  <c:v>1.0514236189074211E-3</c:v>
                </c:pt>
                <c:pt idx="165">
                  <c:v>1.3278309196956384E-2</c:v>
                </c:pt>
                <c:pt idx="166">
                  <c:v>2.396953481680697E-2</c:v>
                </c:pt>
                <c:pt idx="167">
                  <c:v>2.8242834966806907E-2</c:v>
                </c:pt>
                <c:pt idx="168">
                  <c:v>2.1549904690597588E-2</c:v>
                </c:pt>
                <c:pt idx="169">
                  <c:v>9.209972587003179E-3</c:v>
                </c:pt>
                <c:pt idx="170">
                  <c:v>2.6248506930115933E-2</c:v>
                </c:pt>
                <c:pt idx="171">
                  <c:v>2.1617073206220638E-2</c:v>
                </c:pt>
                <c:pt idx="172">
                  <c:v>1.8788472857835803E-3</c:v>
                </c:pt>
                <c:pt idx="173">
                  <c:v>-6.0248390371053784E-3</c:v>
                </c:pt>
                <c:pt idx="174">
                  <c:v>-1.1953518948755737E-2</c:v>
                </c:pt>
                <c:pt idx="175">
                  <c:v>-6.1853346041883528E-3</c:v>
                </c:pt>
                <c:pt idx="176">
                  <c:v>-2.1752683939343265E-2</c:v>
                </c:pt>
                <c:pt idx="177">
                  <c:v>6.0657071909212545E-2</c:v>
                </c:pt>
                <c:pt idx="178">
                  <c:v>4.8460118924148254E-2</c:v>
                </c:pt>
                <c:pt idx="179">
                  <c:v>9.5112792939067159E-3</c:v>
                </c:pt>
                <c:pt idx="180">
                  <c:v>1.2179724711054662E-2</c:v>
                </c:pt>
                <c:pt idx="181">
                  <c:v>1.6938739228645527E-2</c:v>
                </c:pt>
                <c:pt idx="182">
                  <c:v>2.1545024491625764E-2</c:v>
                </c:pt>
                <c:pt idx="183">
                  <c:v>7.2963498766436263E-3</c:v>
                </c:pt>
                <c:pt idx="184">
                  <c:v>6.271669540749425E-4</c:v>
                </c:pt>
                <c:pt idx="185">
                  <c:v>9.2798083630345474E-3</c:v>
                </c:pt>
                <c:pt idx="186">
                  <c:v>7.2354646890238739E-2</c:v>
                </c:pt>
                <c:pt idx="187">
                  <c:v>0.10183791395914721</c:v>
                </c:pt>
                <c:pt idx="188">
                  <c:v>8.4871073996326096E-2</c:v>
                </c:pt>
                <c:pt idx="189">
                  <c:v>9.6032281335515668E-2</c:v>
                </c:pt>
                <c:pt idx="190">
                  <c:v>8.4990542681573356E-2</c:v>
                </c:pt>
                <c:pt idx="191">
                  <c:v>4.029892249889433E-2</c:v>
                </c:pt>
                <c:pt idx="192">
                  <c:v>4.1977443955942606E-2</c:v>
                </c:pt>
                <c:pt idx="193">
                  <c:v>3.4219347043602522E-3</c:v>
                </c:pt>
                <c:pt idx="194">
                  <c:v>1.2647637896399555E-2</c:v>
                </c:pt>
                <c:pt idx="195">
                  <c:v>5.0446393598090999E-2</c:v>
                </c:pt>
                <c:pt idx="196">
                  <c:v>3.7580103776697849E-2</c:v>
                </c:pt>
                <c:pt idx="197">
                  <c:v>1.5254381794827188E-2</c:v>
                </c:pt>
                <c:pt idx="198">
                  <c:v>-4.1489092064775912E-3</c:v>
                </c:pt>
                <c:pt idx="199">
                  <c:v>2.2662683021195118E-2</c:v>
                </c:pt>
                <c:pt idx="200">
                  <c:v>9.9127128313007962E-3</c:v>
                </c:pt>
                <c:pt idx="201">
                  <c:v>9.9583811564831759E-3</c:v>
                </c:pt>
                <c:pt idx="202">
                  <c:v>3.688174705670666E-2</c:v>
                </c:pt>
                <c:pt idx="203">
                  <c:v>4.8550118247370655E-2</c:v>
                </c:pt>
                <c:pt idx="204">
                  <c:v>2.1885990208231565E-2</c:v>
                </c:pt>
                <c:pt idx="205">
                  <c:v>2.2279379613874939E-2</c:v>
                </c:pt>
                <c:pt idx="206">
                  <c:v>1.2213108611318191E-2</c:v>
                </c:pt>
                <c:pt idx="207">
                  <c:v>-2.209354887640258E-2</c:v>
                </c:pt>
                <c:pt idx="208">
                  <c:v>-3.0995146892644043E-2</c:v>
                </c:pt>
                <c:pt idx="209">
                  <c:v>-5.0437759812216876E-2</c:v>
                </c:pt>
                <c:pt idx="210">
                  <c:v>-7.1729411873373228E-2</c:v>
                </c:pt>
                <c:pt idx="211">
                  <c:v>-7.7326456142409516E-2</c:v>
                </c:pt>
                <c:pt idx="212">
                  <c:v>-5.7466708855517745E-2</c:v>
                </c:pt>
                <c:pt idx="213">
                  <c:v>-9.5551917153145371E-2</c:v>
                </c:pt>
                <c:pt idx="214">
                  <c:v>-0.12043750161709577</c:v>
                </c:pt>
                <c:pt idx="215">
                  <c:v>-0.14908268042961514</c:v>
                </c:pt>
                <c:pt idx="216">
                  <c:v>-0.13860083057608397</c:v>
                </c:pt>
                <c:pt idx="217">
                  <c:v>-0.1283547538363109</c:v>
                </c:pt>
                <c:pt idx="218">
                  <c:v>-0.11485516838643395</c:v>
                </c:pt>
                <c:pt idx="219">
                  <c:v>-0.11068075455364945</c:v>
                </c:pt>
                <c:pt idx="220">
                  <c:v>-8.6050988855543298E-2</c:v>
                </c:pt>
                <c:pt idx="221">
                  <c:v>-0.12437580032293893</c:v>
                </c:pt>
                <c:pt idx="222">
                  <c:v>-0.16157394724313501</c:v>
                </c:pt>
                <c:pt idx="223">
                  <c:v>-0.19207534070428822</c:v>
                </c:pt>
                <c:pt idx="224">
                  <c:v>-0.19060311856812739</c:v>
                </c:pt>
                <c:pt idx="225">
                  <c:v>-0.18193146931764559</c:v>
                </c:pt>
                <c:pt idx="226">
                  <c:v>-0.21583440077721527</c:v>
                </c:pt>
                <c:pt idx="227">
                  <c:v>-0.21076039320555706</c:v>
                </c:pt>
                <c:pt idx="228">
                  <c:v>-0.20286888359877986</c:v>
                </c:pt>
                <c:pt idx="229">
                  <c:v>-0.20524123016943363</c:v>
                </c:pt>
                <c:pt idx="230">
                  <c:v>-0.21770115656732625</c:v>
                </c:pt>
                <c:pt idx="231">
                  <c:v>-0.23559057669747874</c:v>
                </c:pt>
                <c:pt idx="232">
                  <c:v>-0.24935333324673126</c:v>
                </c:pt>
                <c:pt idx="233">
                  <c:v>-0.23546053196235905</c:v>
                </c:pt>
                <c:pt idx="234">
                  <c:v>-0.23477290221902725</c:v>
                </c:pt>
                <c:pt idx="235">
                  <c:v>-0.24858119844343851</c:v>
                </c:pt>
                <c:pt idx="236">
                  <c:v>-0.22345943307574545</c:v>
                </c:pt>
                <c:pt idx="237">
                  <c:v>-0.18325942736756506</c:v>
                </c:pt>
                <c:pt idx="238">
                  <c:v>-0.16289528714686052</c:v>
                </c:pt>
                <c:pt idx="239">
                  <c:v>-0.19155072810346863</c:v>
                </c:pt>
                <c:pt idx="240">
                  <c:v>-0.21517895829008749</c:v>
                </c:pt>
                <c:pt idx="241">
                  <c:v>-0.22614370852603616</c:v>
                </c:pt>
                <c:pt idx="242">
                  <c:v>-0.21304491250132684</c:v>
                </c:pt>
                <c:pt idx="243">
                  <c:v>-0.243445382380584</c:v>
                </c:pt>
                <c:pt idx="244">
                  <c:v>-0.22637888958138908</c:v>
                </c:pt>
                <c:pt idx="245">
                  <c:v>-0.20318815819351321</c:v>
                </c:pt>
                <c:pt idx="246">
                  <c:v>-0.21739957724970149</c:v>
                </c:pt>
                <c:pt idx="247">
                  <c:v>-0.20535360076624865</c:v>
                </c:pt>
                <c:pt idx="248">
                  <c:v>-0.18511084654125332</c:v>
                </c:pt>
                <c:pt idx="249">
                  <c:v>-0.19845930479698637</c:v>
                </c:pt>
                <c:pt idx="250">
                  <c:v>-0.2114972032520902</c:v>
                </c:pt>
                <c:pt idx="251">
                  <c:v>-0.22360043886759895</c:v>
                </c:pt>
                <c:pt idx="252">
                  <c:v>-0.23344217241427578</c:v>
                </c:pt>
                <c:pt idx="253">
                  <c:v>-0.25967827387425624</c:v>
                </c:pt>
                <c:pt idx="254">
                  <c:v>-0.28238150270177365</c:v>
                </c:pt>
                <c:pt idx="255">
                  <c:v>-0.29083509993408296</c:v>
                </c:pt>
                <c:pt idx="256">
                  <c:v>-0.30608627049752501</c:v>
                </c:pt>
                <c:pt idx="257">
                  <c:v>-0.29177459188780019</c:v>
                </c:pt>
                <c:pt idx="258">
                  <c:v>-0.29127528253117618</c:v>
                </c:pt>
                <c:pt idx="259">
                  <c:v>-0.26918513517512987</c:v>
                </c:pt>
                <c:pt idx="260">
                  <c:v>-0.24160095564721229</c:v>
                </c:pt>
                <c:pt idx="261">
                  <c:v>-0.25107456726235966</c:v>
                </c:pt>
                <c:pt idx="262">
                  <c:v>-0.28294589741489462</c:v>
                </c:pt>
                <c:pt idx="263">
                  <c:v>-0.255806214655251</c:v>
                </c:pt>
                <c:pt idx="264">
                  <c:v>-0.29650168578098279</c:v>
                </c:pt>
                <c:pt idx="265">
                  <c:v>-0.28438252862904745</c:v>
                </c:pt>
                <c:pt idx="266">
                  <c:v>-0.25461582321623388</c:v>
                </c:pt>
                <c:pt idx="267">
                  <c:v>-0.25179768034749783</c:v>
                </c:pt>
                <c:pt idx="268">
                  <c:v>-0.26926486973078734</c:v>
                </c:pt>
                <c:pt idx="269">
                  <c:v>-0.26249125970829823</c:v>
                </c:pt>
                <c:pt idx="270">
                  <c:v>-0.27089339809178292</c:v>
                </c:pt>
                <c:pt idx="271">
                  <c:v>-0.26937008966009879</c:v>
                </c:pt>
                <c:pt idx="272">
                  <c:v>-0.29283590992911801</c:v>
                </c:pt>
                <c:pt idx="273">
                  <c:v>-0.29468672648978</c:v>
                </c:pt>
                <c:pt idx="274">
                  <c:v>-0.28479885214789491</c:v>
                </c:pt>
                <c:pt idx="275">
                  <c:v>-0.2988551210140179</c:v>
                </c:pt>
                <c:pt idx="276">
                  <c:v>-0.30686553769322156</c:v>
                </c:pt>
                <c:pt idx="277">
                  <c:v>-0.32453009410393718</c:v>
                </c:pt>
                <c:pt idx="278">
                  <c:v>-0.32103467699688493</c:v>
                </c:pt>
                <c:pt idx="279">
                  <c:v>-0.32008551042311228</c:v>
                </c:pt>
                <c:pt idx="280">
                  <c:v>-0.30863153466444138</c:v>
                </c:pt>
                <c:pt idx="281">
                  <c:v>-0.30688014894091165</c:v>
                </c:pt>
                <c:pt idx="282">
                  <c:v>-0.29684847426490646</c:v>
                </c:pt>
                <c:pt idx="283">
                  <c:v>-0.30105688724941637</c:v>
                </c:pt>
                <c:pt idx="284">
                  <c:v>-0.27778835036301064</c:v>
                </c:pt>
                <c:pt idx="285">
                  <c:v>-0.25310309602351055</c:v>
                </c:pt>
                <c:pt idx="286">
                  <c:v>-0.22755612237421907</c:v>
                </c:pt>
                <c:pt idx="287">
                  <c:v>-0.22752034439194446</c:v>
                </c:pt>
                <c:pt idx="288">
                  <c:v>-0.24975267828698167</c:v>
                </c:pt>
                <c:pt idx="289">
                  <c:v>-0.23137802747167879</c:v>
                </c:pt>
                <c:pt idx="290">
                  <c:v>-0.26611365738871318</c:v>
                </c:pt>
                <c:pt idx="291">
                  <c:v>-0.28575493225283088</c:v>
                </c:pt>
                <c:pt idx="292">
                  <c:v>-0.2829040999132969</c:v>
                </c:pt>
                <c:pt idx="293">
                  <c:v>-0.27893933779916791</c:v>
                </c:pt>
                <c:pt idx="294">
                  <c:v>-0.28050470521687254</c:v>
                </c:pt>
                <c:pt idx="295">
                  <c:v>-0.29758208514423345</c:v>
                </c:pt>
                <c:pt idx="296">
                  <c:v>-0.28078235107000304</c:v>
                </c:pt>
                <c:pt idx="297">
                  <c:v>-0.29746377403527924</c:v>
                </c:pt>
                <c:pt idx="298">
                  <c:v>-0.31823958056212409</c:v>
                </c:pt>
                <c:pt idx="299">
                  <c:v>-0.32912287056825218</c:v>
                </c:pt>
                <c:pt idx="300">
                  <c:v>-0.31468431377823547</c:v>
                </c:pt>
                <c:pt idx="301">
                  <c:v>-0.28232818842734253</c:v>
                </c:pt>
                <c:pt idx="302">
                  <c:v>-0.28903248087217992</c:v>
                </c:pt>
                <c:pt idx="303">
                  <c:v>-0.27371444796561295</c:v>
                </c:pt>
                <c:pt idx="304">
                  <c:v>-0.27834913527130534</c:v>
                </c:pt>
                <c:pt idx="305">
                  <c:v>-0.30179119372158614</c:v>
                </c:pt>
                <c:pt idx="306">
                  <c:v>-0.3078151322219338</c:v>
                </c:pt>
                <c:pt idx="307">
                  <c:v>-0.30163982290102043</c:v>
                </c:pt>
                <c:pt idx="308">
                  <c:v>-0.33169936612890438</c:v>
                </c:pt>
                <c:pt idx="309">
                  <c:v>-0.35178302514176407</c:v>
                </c:pt>
                <c:pt idx="310">
                  <c:v>-0.37144053931356991</c:v>
                </c:pt>
                <c:pt idx="311">
                  <c:v>-0.37756128884735018</c:v>
                </c:pt>
                <c:pt idx="312">
                  <c:v>-0.39574701870101892</c:v>
                </c:pt>
                <c:pt idx="313">
                  <c:v>-0.40551304354872841</c:v>
                </c:pt>
                <c:pt idx="314">
                  <c:v>-0.40842596132357167</c:v>
                </c:pt>
                <c:pt idx="315">
                  <c:v>-0.42382000423910493</c:v>
                </c:pt>
                <c:pt idx="316">
                  <c:v>-0.39439545934400044</c:v>
                </c:pt>
                <c:pt idx="317">
                  <c:v>-0.40315967595826929</c:v>
                </c:pt>
                <c:pt idx="318">
                  <c:v>-0.39330218716400722</c:v>
                </c:pt>
                <c:pt idx="319">
                  <c:v>-0.40775970779036241</c:v>
                </c:pt>
                <c:pt idx="320">
                  <c:v>-0.42459092097465534</c:v>
                </c:pt>
                <c:pt idx="321">
                  <c:v>-0.42884991988572152</c:v>
                </c:pt>
                <c:pt idx="322">
                  <c:v>-0.40374289672539287</c:v>
                </c:pt>
                <c:pt idx="323">
                  <c:v>-0.41383609912128794</c:v>
                </c:pt>
                <c:pt idx="324">
                  <c:v>-0.42191868348645345</c:v>
                </c:pt>
                <c:pt idx="325">
                  <c:v>-0.41455758369948148</c:v>
                </c:pt>
                <c:pt idx="326">
                  <c:v>-0.4261394037781312</c:v>
                </c:pt>
                <c:pt idx="327">
                  <c:v>-0.41144323047612841</c:v>
                </c:pt>
                <c:pt idx="328">
                  <c:v>-0.4097075874355216</c:v>
                </c:pt>
                <c:pt idx="329">
                  <c:v>-0.39446159584476048</c:v>
                </c:pt>
                <c:pt idx="330">
                  <c:v>-0.38705600641468196</c:v>
                </c:pt>
                <c:pt idx="331">
                  <c:v>-0.39478592955164016</c:v>
                </c:pt>
                <c:pt idx="332">
                  <c:v>-0.39816748646438127</c:v>
                </c:pt>
                <c:pt idx="333">
                  <c:v>-0.37858539042911843</c:v>
                </c:pt>
                <c:pt idx="334">
                  <c:v>-0.39684877422179965</c:v>
                </c:pt>
                <c:pt idx="335">
                  <c:v>-0.39970404625837597</c:v>
                </c:pt>
                <c:pt idx="336">
                  <c:v>-0.42967184781988188</c:v>
                </c:pt>
                <c:pt idx="337">
                  <c:v>-0.41468492631936971</c:v>
                </c:pt>
                <c:pt idx="338">
                  <c:v>-0.40182002264591332</c:v>
                </c:pt>
                <c:pt idx="339">
                  <c:v>-0.38596770784520729</c:v>
                </c:pt>
                <c:pt idx="340">
                  <c:v>-0.41047389884504659</c:v>
                </c:pt>
                <c:pt idx="341">
                  <c:v>-0.40746999455881483</c:v>
                </c:pt>
                <c:pt idx="342">
                  <c:v>-0.43789478146253413</c:v>
                </c:pt>
                <c:pt idx="343">
                  <c:v>-0.43945993872120226</c:v>
                </c:pt>
                <c:pt idx="344">
                  <c:v>-0.4212823550438427</c:v>
                </c:pt>
                <c:pt idx="345">
                  <c:v>-0.4317552644903685</c:v>
                </c:pt>
                <c:pt idx="346">
                  <c:v>-0.42379884364787301</c:v>
                </c:pt>
                <c:pt idx="347">
                  <c:v>-0.40997476931095533</c:v>
                </c:pt>
                <c:pt idx="348">
                  <c:v>-0.40851519939129166</c:v>
                </c:pt>
                <c:pt idx="349">
                  <c:v>-0.42829611493995345</c:v>
                </c:pt>
                <c:pt idx="350">
                  <c:v>-0.43903094753339189</c:v>
                </c:pt>
                <c:pt idx="351">
                  <c:v>-0.44671454819174572</c:v>
                </c:pt>
                <c:pt idx="352">
                  <c:v>-0.46379740969657757</c:v>
                </c:pt>
                <c:pt idx="353">
                  <c:v>-0.47593030487691579</c:v>
                </c:pt>
                <c:pt idx="354">
                  <c:v>-0.49396467428171209</c:v>
                </c:pt>
                <c:pt idx="355">
                  <c:v>-0.48990299534162052</c:v>
                </c:pt>
                <c:pt idx="356">
                  <c:v>-0.50442832682231009</c:v>
                </c:pt>
                <c:pt idx="357">
                  <c:v>-0.5099605844059687</c:v>
                </c:pt>
                <c:pt idx="358">
                  <c:v>-0.51222527025893361</c:v>
                </c:pt>
                <c:pt idx="359">
                  <c:v>-0.46073366512255609</c:v>
                </c:pt>
                <c:pt idx="360">
                  <c:v>-0.43565716108949137</c:v>
                </c:pt>
                <c:pt idx="361">
                  <c:v>-0.42881376605537835</c:v>
                </c:pt>
                <c:pt idx="362">
                  <c:v>-0.43057602510850335</c:v>
                </c:pt>
                <c:pt idx="363">
                  <c:v>-0.43181784007303581</c:v>
                </c:pt>
                <c:pt idx="364">
                  <c:v>-0.43768118583815696</c:v>
                </c:pt>
                <c:pt idx="365">
                  <c:v>-0.44044037149483384</c:v>
                </c:pt>
                <c:pt idx="366">
                  <c:v>-0.41636568942175767</c:v>
                </c:pt>
                <c:pt idx="367">
                  <c:v>-0.38859611567041796</c:v>
                </c:pt>
                <c:pt idx="368">
                  <c:v>-0.39997196625386022</c:v>
                </c:pt>
                <c:pt idx="369">
                  <c:v>-0.41963113981061073</c:v>
                </c:pt>
                <c:pt idx="370">
                  <c:v>-0.39765015812312443</c:v>
                </c:pt>
                <c:pt idx="371">
                  <c:v>-0.3845431818947842</c:v>
                </c:pt>
                <c:pt idx="372">
                  <c:v>-0.391112810461969</c:v>
                </c:pt>
                <c:pt idx="373">
                  <c:v>-0.36967235207255611</c:v>
                </c:pt>
                <c:pt idx="374">
                  <c:v>-0.35863942158250295</c:v>
                </c:pt>
                <c:pt idx="375">
                  <c:v>-0.31908408998322435</c:v>
                </c:pt>
                <c:pt idx="376">
                  <c:v>-0.33352770827341505</c:v>
                </c:pt>
                <c:pt idx="377">
                  <c:v>-0.34163748463664967</c:v>
                </c:pt>
                <c:pt idx="378">
                  <c:v>-0.34516483931517716</c:v>
                </c:pt>
                <c:pt idx="379">
                  <c:v>-0.33052935038671305</c:v>
                </c:pt>
                <c:pt idx="380">
                  <c:v>-0.33537856608519978</c:v>
                </c:pt>
                <c:pt idx="381">
                  <c:v>-0.34527782521706341</c:v>
                </c:pt>
                <c:pt idx="382">
                  <c:v>-0.33006381164799403</c:v>
                </c:pt>
                <c:pt idx="383">
                  <c:v>-0.31756870254687219</c:v>
                </c:pt>
                <c:pt idx="384">
                  <c:v>-0.32663732313827798</c:v>
                </c:pt>
                <c:pt idx="385">
                  <c:v>-0.34352274413927408</c:v>
                </c:pt>
                <c:pt idx="386">
                  <c:v>-0.3497811456859824</c:v>
                </c:pt>
                <c:pt idx="387">
                  <c:v>-0.37138275553836564</c:v>
                </c:pt>
                <c:pt idx="388">
                  <c:v>-0.3633192382670215</c:v>
                </c:pt>
                <c:pt idx="389">
                  <c:v>-0.35839989835305563</c:v>
                </c:pt>
                <c:pt idx="390">
                  <c:v>-0.35998480298750002</c:v>
                </c:pt>
                <c:pt idx="391">
                  <c:v>-0.37068233908331238</c:v>
                </c:pt>
                <c:pt idx="392">
                  <c:v>-0.3872486820440042</c:v>
                </c:pt>
                <c:pt idx="393">
                  <c:v>-0.36535927474474938</c:v>
                </c:pt>
                <c:pt idx="394">
                  <c:v>-0.34934492445598964</c:v>
                </c:pt>
                <c:pt idx="395">
                  <c:v>-0.36237502626516105</c:v>
                </c:pt>
                <c:pt idx="396">
                  <c:v>-0.34520461454482121</c:v>
                </c:pt>
                <c:pt idx="397">
                  <c:v>-0.33270912726854307</c:v>
                </c:pt>
                <c:pt idx="398">
                  <c:v>-0.3499705515248609</c:v>
                </c:pt>
                <c:pt idx="399">
                  <c:v>-0.34441070882086799</c:v>
                </c:pt>
                <c:pt idx="400">
                  <c:v>-0.34230869475207037</c:v>
                </c:pt>
                <c:pt idx="401">
                  <c:v>-0.35256180936774673</c:v>
                </c:pt>
                <c:pt idx="402">
                  <c:v>-0.35368580987659703</c:v>
                </c:pt>
                <c:pt idx="403">
                  <c:v>-0.35368580987659703</c:v>
                </c:pt>
                <c:pt idx="404">
                  <c:v>-0.33851254049957935</c:v>
                </c:pt>
                <c:pt idx="405">
                  <c:v>-0.34619194139498999</c:v>
                </c:pt>
                <c:pt idx="406">
                  <c:v>-0.36938517068928023</c:v>
                </c:pt>
                <c:pt idx="407">
                  <c:v>-0.36500614007621324</c:v>
                </c:pt>
                <c:pt idx="408">
                  <c:v>-0.36023785092292093</c:v>
                </c:pt>
                <c:pt idx="409">
                  <c:v>-0.35500002619962612</c:v>
                </c:pt>
                <c:pt idx="410">
                  <c:v>-0.34752923948659742</c:v>
                </c:pt>
                <c:pt idx="411">
                  <c:v>-0.35628991819116551</c:v>
                </c:pt>
                <c:pt idx="412">
                  <c:v>-0.35307724999941059</c:v>
                </c:pt>
                <c:pt idx="413">
                  <c:v>-0.33437015306712858</c:v>
                </c:pt>
                <c:pt idx="414">
                  <c:v>-0.33766653265896973</c:v>
                </c:pt>
                <c:pt idx="415">
                  <c:v>-0.34476146590623935</c:v>
                </c:pt>
                <c:pt idx="416">
                  <c:v>-0.34699461321841951</c:v>
                </c:pt>
                <c:pt idx="417">
                  <c:v>-0.32434181238599191</c:v>
                </c:pt>
                <c:pt idx="418">
                  <c:v>-0.3040742299654986</c:v>
                </c:pt>
                <c:pt idx="419">
                  <c:v>-0.30452835101380094</c:v>
                </c:pt>
                <c:pt idx="420">
                  <c:v>-0.31693998286016656</c:v>
                </c:pt>
                <c:pt idx="421">
                  <c:v>-0.33669952676452108</c:v>
                </c:pt>
                <c:pt idx="422">
                  <c:v>-0.36979846812578065</c:v>
                </c:pt>
                <c:pt idx="423">
                  <c:v>-0.37517071902630195</c:v>
                </c:pt>
                <c:pt idx="424">
                  <c:v>-0.37465734125121586</c:v>
                </c:pt>
                <c:pt idx="425">
                  <c:v>-0.35490441010264062</c:v>
                </c:pt>
                <c:pt idx="426">
                  <c:v>-0.37349034869446518</c:v>
                </c:pt>
                <c:pt idx="427">
                  <c:v>-0.35349721701102998</c:v>
                </c:pt>
                <c:pt idx="428">
                  <c:v>-0.35188850153693185</c:v>
                </c:pt>
                <c:pt idx="429">
                  <c:v>-0.36024630209259301</c:v>
                </c:pt>
                <c:pt idx="430">
                  <c:v>-0.36060710491187831</c:v>
                </c:pt>
                <c:pt idx="431">
                  <c:v>-0.3609757743725176</c:v>
                </c:pt>
                <c:pt idx="432">
                  <c:v>-0.33887376064856212</c:v>
                </c:pt>
                <c:pt idx="433">
                  <c:v>-0.34327908726300027</c:v>
                </c:pt>
                <c:pt idx="434">
                  <c:v>-0.33881546285364739</c:v>
                </c:pt>
                <c:pt idx="435">
                  <c:v>-0.35218715637826548</c:v>
                </c:pt>
                <c:pt idx="436">
                  <c:v>-0.37329340509615605</c:v>
                </c:pt>
                <c:pt idx="437">
                  <c:v>-0.34631730318558873</c:v>
                </c:pt>
                <c:pt idx="438">
                  <c:v>-0.32505181731500843</c:v>
                </c:pt>
                <c:pt idx="439">
                  <c:v>-0.30085186857193658</c:v>
                </c:pt>
                <c:pt idx="440">
                  <c:v>-0.29478989058940319</c:v>
                </c:pt>
                <c:pt idx="441">
                  <c:v>-0.2905442155709218</c:v>
                </c:pt>
                <c:pt idx="442">
                  <c:v>-0.29180910923374426</c:v>
                </c:pt>
                <c:pt idx="443">
                  <c:v>-0.29358954226320511</c:v>
                </c:pt>
                <c:pt idx="444">
                  <c:v>-0.28577215582026416</c:v>
                </c:pt>
                <c:pt idx="445">
                  <c:v>-0.27137006959262511</c:v>
                </c:pt>
                <c:pt idx="446">
                  <c:v>-0.27536215286214449</c:v>
                </c:pt>
                <c:pt idx="447">
                  <c:v>-0.26095427402593818</c:v>
                </c:pt>
                <c:pt idx="448">
                  <c:v>-0.25081845522030366</c:v>
                </c:pt>
                <c:pt idx="449">
                  <c:v>-0.23584462999545996</c:v>
                </c:pt>
                <c:pt idx="450">
                  <c:v>-0.24547145690829475</c:v>
                </c:pt>
                <c:pt idx="451">
                  <c:v>-0.26414122242184901</c:v>
                </c:pt>
                <c:pt idx="452">
                  <c:v>-0.27180718645773694</c:v>
                </c:pt>
                <c:pt idx="453">
                  <c:v>-0.27070466468539489</c:v>
                </c:pt>
                <c:pt idx="454">
                  <c:v>-0.25538576719115391</c:v>
                </c:pt>
                <c:pt idx="455">
                  <c:v>-0.26739177073070264</c:v>
                </c:pt>
                <c:pt idx="456">
                  <c:v>-0.28937826649953113</c:v>
                </c:pt>
                <c:pt idx="457">
                  <c:v>-0.31405275330718507</c:v>
                </c:pt>
                <c:pt idx="458">
                  <c:v>-0.30806817659841912</c:v>
                </c:pt>
                <c:pt idx="459">
                  <c:v>-0.29485150503588142</c:v>
                </c:pt>
                <c:pt idx="460">
                  <c:v>-0.29558469966821055</c:v>
                </c:pt>
                <c:pt idx="461">
                  <c:v>-0.29407334993785661</c:v>
                </c:pt>
                <c:pt idx="462">
                  <c:v>-0.29416764774324056</c:v>
                </c:pt>
                <c:pt idx="463">
                  <c:v>-0.30138447900473408</c:v>
                </c:pt>
                <c:pt idx="464">
                  <c:v>-0.32436481116860094</c:v>
                </c:pt>
                <c:pt idx="465">
                  <c:v>-0.30743769326837878</c:v>
                </c:pt>
                <c:pt idx="466">
                  <c:v>-0.28347442372340259</c:v>
                </c:pt>
                <c:pt idx="467">
                  <c:v>-0.31358100989116156</c:v>
                </c:pt>
                <c:pt idx="468">
                  <c:v>-0.2968223287349786</c:v>
                </c:pt>
                <c:pt idx="469">
                  <c:v>-0.29607182023876977</c:v>
                </c:pt>
                <c:pt idx="470">
                  <c:v>-0.34155404316541305</c:v>
                </c:pt>
                <c:pt idx="471">
                  <c:v>-0.31410423947646349</c:v>
                </c:pt>
                <c:pt idx="472">
                  <c:v>-0.35392550874478279</c:v>
                </c:pt>
                <c:pt idx="473">
                  <c:v>-0.39078807393151771</c:v>
                </c:pt>
                <c:pt idx="474">
                  <c:v>-0.36030479469261101</c:v>
                </c:pt>
                <c:pt idx="475">
                  <c:v>-0.3501250849087254</c:v>
                </c:pt>
                <c:pt idx="476">
                  <c:v>-0.36564488295573883</c:v>
                </c:pt>
                <c:pt idx="477">
                  <c:v>-0.32132937055377353</c:v>
                </c:pt>
                <c:pt idx="478">
                  <c:v>-0.30346021232717468</c:v>
                </c:pt>
                <c:pt idx="479">
                  <c:v>-0.23540170516688752</c:v>
                </c:pt>
                <c:pt idx="480">
                  <c:v>-0.24475713932665688</c:v>
                </c:pt>
                <c:pt idx="481">
                  <c:v>-0.2635385554771924</c:v>
                </c:pt>
                <c:pt idx="482">
                  <c:v>-0.19720104420105067</c:v>
                </c:pt>
                <c:pt idx="483">
                  <c:v>-0.16784662474654599</c:v>
                </c:pt>
                <c:pt idx="484">
                  <c:v>-0.16407800921369431</c:v>
                </c:pt>
                <c:pt idx="485">
                  <c:v>-0.15554261271173508</c:v>
                </c:pt>
                <c:pt idx="486">
                  <c:v>-0.14138569625407582</c:v>
                </c:pt>
                <c:pt idx="487">
                  <c:v>-0.15579900404052327</c:v>
                </c:pt>
                <c:pt idx="488">
                  <c:v>-0.1677457648655255</c:v>
                </c:pt>
                <c:pt idx="489">
                  <c:v>-0.22423821983401115</c:v>
                </c:pt>
                <c:pt idx="490">
                  <c:v>-0.18011993429678186</c:v>
                </c:pt>
                <c:pt idx="491">
                  <c:v>-9.4814536366708779E-2</c:v>
                </c:pt>
                <c:pt idx="492">
                  <c:v>-8.509493279366942E-2</c:v>
                </c:pt>
                <c:pt idx="493">
                  <c:v>-6.1123996702743266E-2</c:v>
                </c:pt>
                <c:pt idx="494">
                  <c:v>-0.10817722102364935</c:v>
                </c:pt>
                <c:pt idx="495">
                  <c:v>-0.10004207284937772</c:v>
                </c:pt>
                <c:pt idx="496">
                  <c:v>-9.6837113618252202E-2</c:v>
                </c:pt>
                <c:pt idx="497">
                  <c:v>-4.1512990871758748E-2</c:v>
                </c:pt>
                <c:pt idx="498">
                  <c:v>2.1925162364566653E-4</c:v>
                </c:pt>
                <c:pt idx="499">
                  <c:v>1.9416705327170547E-2</c:v>
                </c:pt>
                <c:pt idx="500">
                  <c:v>-0.10123828365101462</c:v>
                </c:pt>
                <c:pt idx="501">
                  <c:v>-9.6864970482176349E-2</c:v>
                </c:pt>
                <c:pt idx="502">
                  <c:v>-0.19378209090394549</c:v>
                </c:pt>
                <c:pt idx="503">
                  <c:v>-0.19460043156792539</c:v>
                </c:pt>
                <c:pt idx="504">
                  <c:v>-0.19128819115982332</c:v>
                </c:pt>
                <c:pt idx="505">
                  <c:v>-0.19522489953283317</c:v>
                </c:pt>
                <c:pt idx="506">
                  <c:v>-0.16714621997062495</c:v>
                </c:pt>
                <c:pt idx="507">
                  <c:v>-0.1594962577991248</c:v>
                </c:pt>
                <c:pt idx="508">
                  <c:v>-0.14118756548248779</c:v>
                </c:pt>
                <c:pt idx="509">
                  <c:v>-0.15385654934554249</c:v>
                </c:pt>
                <c:pt idx="510">
                  <c:v>-0.17482609262953253</c:v>
                </c:pt>
                <c:pt idx="511">
                  <c:v>-0.12705383177388319</c:v>
                </c:pt>
                <c:pt idx="512">
                  <c:v>-0.16118155648229704</c:v>
                </c:pt>
                <c:pt idx="513">
                  <c:v>-0.16674583415993494</c:v>
                </c:pt>
                <c:pt idx="514">
                  <c:v>-0.17544051493063739</c:v>
                </c:pt>
                <c:pt idx="515">
                  <c:v>-0.13620008864396116</c:v>
                </c:pt>
                <c:pt idx="516">
                  <c:v>-0.10116539584606066</c:v>
                </c:pt>
                <c:pt idx="517">
                  <c:v>-2.9729752998266079E-2</c:v>
                </c:pt>
                <c:pt idx="518">
                  <c:v>-0.10607290660220237</c:v>
                </c:pt>
                <c:pt idx="519">
                  <c:v>-9.5493665819114559E-2</c:v>
                </c:pt>
                <c:pt idx="520">
                  <c:v>-6.0907900604157295E-2</c:v>
                </c:pt>
                <c:pt idx="521">
                  <c:v>-3.3272903253421249E-2</c:v>
                </c:pt>
                <c:pt idx="522">
                  <c:v>-2.8211965682778839E-2</c:v>
                </c:pt>
                <c:pt idx="523">
                  <c:v>3.4351288910088984E-2</c:v>
                </c:pt>
                <c:pt idx="524">
                  <c:v>3.1949723002566488E-2</c:v>
                </c:pt>
                <c:pt idx="525">
                  <c:v>-1.8681700582558136E-2</c:v>
                </c:pt>
                <c:pt idx="526">
                  <c:v>-2.4508380745625447E-2</c:v>
                </c:pt>
                <c:pt idx="527">
                  <c:v>-3.1093310735315516E-2</c:v>
                </c:pt>
                <c:pt idx="528">
                  <c:v>-7.1084963463971307E-2</c:v>
                </c:pt>
                <c:pt idx="529">
                  <c:v>-6.0895007239847754E-2</c:v>
                </c:pt>
                <c:pt idx="530">
                  <c:v>-9.8667561803772119E-2</c:v>
                </c:pt>
                <c:pt idx="531">
                  <c:v>-0.10606489695821297</c:v>
                </c:pt>
                <c:pt idx="532">
                  <c:v>-0.11088854382069746</c:v>
                </c:pt>
                <c:pt idx="533">
                  <c:v>-0.1207599949890894</c:v>
                </c:pt>
                <c:pt idx="534">
                  <c:v>-0.1246631324221511</c:v>
                </c:pt>
                <c:pt idx="535">
                  <c:v>-0.11901776433487243</c:v>
                </c:pt>
                <c:pt idx="536">
                  <c:v>-0.12391083885638121</c:v>
                </c:pt>
                <c:pt idx="537">
                  <c:v>-0.12430952878058676</c:v>
                </c:pt>
                <c:pt idx="538">
                  <c:v>-8.4664491951465082E-2</c:v>
                </c:pt>
                <c:pt idx="539">
                  <c:v>-1.472134809343395E-2</c:v>
                </c:pt>
                <c:pt idx="540">
                  <c:v>-2.2219792880866174E-2</c:v>
                </c:pt>
                <c:pt idx="541">
                  <c:v>-2.5392574051025685E-2</c:v>
                </c:pt>
                <c:pt idx="542">
                  <c:v>-2.3809308225735126E-2</c:v>
                </c:pt>
                <c:pt idx="543">
                  <c:v>-6.1079010671772127E-2</c:v>
                </c:pt>
                <c:pt idx="544">
                  <c:v>-8.6776856707895034E-2</c:v>
                </c:pt>
                <c:pt idx="545">
                  <c:v>-0.1244802195665633</c:v>
                </c:pt>
                <c:pt idx="546">
                  <c:v>-9.2478902132199226E-2</c:v>
                </c:pt>
                <c:pt idx="547">
                  <c:v>-7.4101735248707667E-2</c:v>
                </c:pt>
                <c:pt idx="548">
                  <c:v>-2.4490915883155329E-2</c:v>
                </c:pt>
                <c:pt idx="549">
                  <c:v>5.9622861109633885E-3</c:v>
                </c:pt>
                <c:pt idx="550">
                  <c:v>1.6433581671291275E-2</c:v>
                </c:pt>
                <c:pt idx="551">
                  <c:v>1.9233011245231912E-2</c:v>
                </c:pt>
                <c:pt idx="552">
                  <c:v>-6.476960533400522E-3</c:v>
                </c:pt>
                <c:pt idx="553">
                  <c:v>-1.3640876672293301E-2</c:v>
                </c:pt>
                <c:pt idx="554">
                  <c:v>-6.0350525693864121E-4</c:v>
                </c:pt>
                <c:pt idx="555">
                  <c:v>3.8640295790488777E-2</c:v>
                </c:pt>
                <c:pt idx="556">
                  <c:v>9.2001380280155587E-3</c:v>
                </c:pt>
                <c:pt idx="557">
                  <c:v>2.5984029298113276E-2</c:v>
                </c:pt>
                <c:pt idx="558">
                  <c:v>4.3867171399961657E-2</c:v>
                </c:pt>
                <c:pt idx="559">
                  <c:v>7.6718027591127225E-3</c:v>
                </c:pt>
                <c:pt idx="560">
                  <c:v>-4.9199047415277031E-3</c:v>
                </c:pt>
                <c:pt idx="561">
                  <c:v>-4.6874176002420609E-2</c:v>
                </c:pt>
                <c:pt idx="562">
                  <c:v>-8.8785397024978563E-2</c:v>
                </c:pt>
                <c:pt idx="563">
                  <c:v>-0.14222674234623123</c:v>
                </c:pt>
                <c:pt idx="564">
                  <c:v>-9.9412208376985056E-2</c:v>
                </c:pt>
                <c:pt idx="565">
                  <c:v>-0.11503595333484862</c:v>
                </c:pt>
                <c:pt idx="566">
                  <c:v>-0.12577424039572149</c:v>
                </c:pt>
                <c:pt idx="567">
                  <c:v>-0.1443539602631424</c:v>
                </c:pt>
                <c:pt idx="568">
                  <c:v>-0.17687838545973755</c:v>
                </c:pt>
                <c:pt idx="569">
                  <c:v>-0.16406470598002598</c:v>
                </c:pt>
                <c:pt idx="570">
                  <c:v>-0.16438494685245331</c:v>
                </c:pt>
                <c:pt idx="571">
                  <c:v>-0.17466874865244642</c:v>
                </c:pt>
                <c:pt idx="572">
                  <c:v>-0.15392155960179443</c:v>
                </c:pt>
                <c:pt idx="573">
                  <c:v>-0.16439887368738759</c:v>
                </c:pt>
                <c:pt idx="574">
                  <c:v>-0.15446734517571659</c:v>
                </c:pt>
                <c:pt idx="575">
                  <c:v>-0.11679668013712985</c:v>
                </c:pt>
                <c:pt idx="576">
                  <c:v>-0.14330110803515916</c:v>
                </c:pt>
                <c:pt idx="577">
                  <c:v>-0.1421762908181472</c:v>
                </c:pt>
                <c:pt idx="578">
                  <c:v>-0.11488663621577688</c:v>
                </c:pt>
                <c:pt idx="579">
                  <c:v>-0.10370313656680596</c:v>
                </c:pt>
                <c:pt idx="580">
                  <c:v>-9.0853209826719294E-2</c:v>
                </c:pt>
                <c:pt idx="581">
                  <c:v>-7.8315206552910355E-2</c:v>
                </c:pt>
                <c:pt idx="582">
                  <c:v>-7.9867544452173256E-2</c:v>
                </c:pt>
                <c:pt idx="583">
                  <c:v>-8.5235291180382977E-2</c:v>
                </c:pt>
                <c:pt idx="584">
                  <c:v>-0.15591946372572707</c:v>
                </c:pt>
                <c:pt idx="585">
                  <c:v>-0.11275254348363484</c:v>
                </c:pt>
                <c:pt idx="586">
                  <c:v>-0.10694286211971249</c:v>
                </c:pt>
                <c:pt idx="587">
                  <c:v>-9.8101581020009321E-2</c:v>
                </c:pt>
                <c:pt idx="588">
                  <c:v>-0.12625889829517667</c:v>
                </c:pt>
                <c:pt idx="589">
                  <c:v>-0.15942532514387031</c:v>
                </c:pt>
                <c:pt idx="590">
                  <c:v>-0.12477094988347337</c:v>
                </c:pt>
                <c:pt idx="591">
                  <c:v>-9.8446238714932965E-2</c:v>
                </c:pt>
                <c:pt idx="592">
                  <c:v>-8.939444061260704E-2</c:v>
                </c:pt>
                <c:pt idx="593">
                  <c:v>-0.10928031201465849</c:v>
                </c:pt>
                <c:pt idx="594">
                  <c:v>-0.12329425674329508</c:v>
                </c:pt>
                <c:pt idx="595">
                  <c:v>-0.13003727519579455</c:v>
                </c:pt>
                <c:pt idx="596">
                  <c:v>-9.8743945806095246E-2</c:v>
                </c:pt>
                <c:pt idx="597">
                  <c:v>-0.12752166423710354</c:v>
                </c:pt>
                <c:pt idx="598">
                  <c:v>-0.10325075959615404</c:v>
                </c:pt>
                <c:pt idx="599">
                  <c:v>-0.10531592976095638</c:v>
                </c:pt>
                <c:pt idx="600">
                  <c:v>-0.12189846177027275</c:v>
                </c:pt>
                <c:pt idx="601">
                  <c:v>-0.11159933544463785</c:v>
                </c:pt>
                <c:pt idx="602">
                  <c:v>-8.7381317197938846E-2</c:v>
                </c:pt>
                <c:pt idx="603">
                  <c:v>-0.18533889968095285</c:v>
                </c:pt>
                <c:pt idx="604">
                  <c:v>-0.18984035594754078</c:v>
                </c:pt>
                <c:pt idx="605">
                  <c:v>-0.2207502198367941</c:v>
                </c:pt>
                <c:pt idx="606">
                  <c:v>-0.25310303815689372</c:v>
                </c:pt>
                <c:pt idx="607">
                  <c:v>-0.2535135323141644</c:v>
                </c:pt>
                <c:pt idx="608">
                  <c:v>-0.23203742722343357</c:v>
                </c:pt>
                <c:pt idx="609">
                  <c:v>-0.25795458432859475</c:v>
                </c:pt>
                <c:pt idx="610">
                  <c:v>-0.2393878171110333</c:v>
                </c:pt>
                <c:pt idx="611">
                  <c:v>-0.25171533088820253</c:v>
                </c:pt>
                <c:pt idx="612">
                  <c:v>-0.2047434057714963</c:v>
                </c:pt>
                <c:pt idx="613">
                  <c:v>-0.23369041847140648</c:v>
                </c:pt>
                <c:pt idx="614">
                  <c:v>-0.24339619201821683</c:v>
                </c:pt>
                <c:pt idx="615">
                  <c:v>-0.1907682399767292</c:v>
                </c:pt>
                <c:pt idx="616">
                  <c:v>-0.1662702712898344</c:v>
                </c:pt>
                <c:pt idx="617">
                  <c:v>-0.1681199067906487</c:v>
                </c:pt>
                <c:pt idx="618">
                  <c:v>-0.18308439552547517</c:v>
                </c:pt>
                <c:pt idx="619">
                  <c:v>-0.13984201649266426</c:v>
                </c:pt>
                <c:pt idx="620">
                  <c:v>-0.12196893931828534</c:v>
                </c:pt>
                <c:pt idx="621">
                  <c:v>-0.14706464505532379</c:v>
                </c:pt>
                <c:pt idx="622">
                  <c:v>-0.13793174029683863</c:v>
                </c:pt>
                <c:pt idx="623">
                  <c:v>-0.11479096857974569</c:v>
                </c:pt>
                <c:pt idx="624">
                  <c:v>-0.13642375473187096</c:v>
                </c:pt>
                <c:pt idx="625">
                  <c:v>-9.1594470445039766E-2</c:v>
                </c:pt>
                <c:pt idx="626">
                  <c:v>-0.10622964866182472</c:v>
                </c:pt>
                <c:pt idx="627">
                  <c:v>-0.13044663013499203</c:v>
                </c:pt>
                <c:pt idx="628">
                  <c:v>-0.12100792577119623</c:v>
                </c:pt>
                <c:pt idx="629">
                  <c:v>-0.13521076456505976</c:v>
                </c:pt>
                <c:pt idx="630">
                  <c:v>-0.1203502553997271</c:v>
                </c:pt>
                <c:pt idx="631">
                  <c:v>-9.0595806466592377E-2</c:v>
                </c:pt>
                <c:pt idx="632">
                  <c:v>-0.11219129177925458</c:v>
                </c:pt>
                <c:pt idx="633">
                  <c:v>-0.10424186272066605</c:v>
                </c:pt>
                <c:pt idx="634">
                  <c:v>-0.1433881390300582</c:v>
                </c:pt>
                <c:pt idx="635">
                  <c:v>-0.14144607923807762</c:v>
                </c:pt>
                <c:pt idx="636">
                  <c:v>-0.12167264638008646</c:v>
                </c:pt>
                <c:pt idx="637">
                  <c:v>-0.13835090868384514</c:v>
                </c:pt>
                <c:pt idx="638">
                  <c:v>-0.13006656441402065</c:v>
                </c:pt>
                <c:pt idx="639">
                  <c:v>-0.13066282691180164</c:v>
                </c:pt>
                <c:pt idx="640">
                  <c:v>-0.14605755459388137</c:v>
                </c:pt>
                <c:pt idx="641">
                  <c:v>-0.14524650761369418</c:v>
                </c:pt>
                <c:pt idx="642">
                  <c:v>-0.16712235861393654</c:v>
                </c:pt>
                <c:pt idx="643">
                  <c:v>-0.15217101592582272</c:v>
                </c:pt>
                <c:pt idx="644">
                  <c:v>-0.15182453193620782</c:v>
                </c:pt>
                <c:pt idx="645">
                  <c:v>-0.13217328245739601</c:v>
                </c:pt>
                <c:pt idx="646">
                  <c:v>-0.11097055772186415</c:v>
                </c:pt>
                <c:pt idx="647">
                  <c:v>-0.13387262023444568</c:v>
                </c:pt>
                <c:pt idx="648">
                  <c:v>-0.11625097694643438</c:v>
                </c:pt>
                <c:pt idx="649">
                  <c:v>-0.11583889727625007</c:v>
                </c:pt>
                <c:pt idx="650">
                  <c:v>-0.10796717652166765</c:v>
                </c:pt>
                <c:pt idx="651">
                  <c:v>-0.12260980682275735</c:v>
                </c:pt>
                <c:pt idx="652">
                  <c:v>-0.11257260599929331</c:v>
                </c:pt>
                <c:pt idx="653">
                  <c:v>-9.6185331734153556E-2</c:v>
                </c:pt>
                <c:pt idx="654">
                  <c:v>-7.9399523331341149E-2</c:v>
                </c:pt>
                <c:pt idx="655">
                  <c:v>-8.3772289862639293E-2</c:v>
                </c:pt>
                <c:pt idx="656">
                  <c:v>-7.7562799108691571E-2</c:v>
                </c:pt>
                <c:pt idx="657">
                  <c:v>-7.7001653530492931E-2</c:v>
                </c:pt>
                <c:pt idx="658">
                  <c:v>-4.1961887674972553E-2</c:v>
                </c:pt>
                <c:pt idx="659">
                  <c:v>-1.4999165746713006E-2</c:v>
                </c:pt>
                <c:pt idx="660">
                  <c:v>8.6882646403965147E-3</c:v>
                </c:pt>
                <c:pt idx="661">
                  <c:v>-1.8044080546009589E-2</c:v>
                </c:pt>
                <c:pt idx="662">
                  <c:v>-3.4564072970144633E-3</c:v>
                </c:pt>
                <c:pt idx="663">
                  <c:v>1.2503155798836207E-2</c:v>
                </c:pt>
                <c:pt idx="664">
                  <c:v>3.2924152755394953E-2</c:v>
                </c:pt>
                <c:pt idx="665">
                  <c:v>4.2135350532988447E-2</c:v>
                </c:pt>
                <c:pt idx="666">
                  <c:v>3.4944615412813906E-2</c:v>
                </c:pt>
                <c:pt idx="667">
                  <c:v>5.4597470566626116E-2</c:v>
                </c:pt>
                <c:pt idx="668">
                  <c:v>6.1101823717713444E-2</c:v>
                </c:pt>
                <c:pt idx="669">
                  <c:v>8.6113615305817737E-2</c:v>
                </c:pt>
                <c:pt idx="670">
                  <c:v>9.2655446583712608E-2</c:v>
                </c:pt>
                <c:pt idx="671">
                  <c:v>0.11013531663813914</c:v>
                </c:pt>
                <c:pt idx="672">
                  <c:v>0.12182000671432713</c:v>
                </c:pt>
                <c:pt idx="673">
                  <c:v>0.13699455078608791</c:v>
                </c:pt>
                <c:pt idx="674">
                  <c:v>9.1930741689614903E-2</c:v>
                </c:pt>
                <c:pt idx="675">
                  <c:v>0.1234543451227581</c:v>
                </c:pt>
                <c:pt idx="676">
                  <c:v>0.11870273353092786</c:v>
                </c:pt>
                <c:pt idx="677">
                  <c:v>0.10811788429461888</c:v>
                </c:pt>
                <c:pt idx="678">
                  <c:v>0.14823489871415463</c:v>
                </c:pt>
                <c:pt idx="679">
                  <c:v>0.13391888287517051</c:v>
                </c:pt>
                <c:pt idx="680">
                  <c:v>9.2591340291958257E-2</c:v>
                </c:pt>
                <c:pt idx="681">
                  <c:v>7.1413028448532812E-2</c:v>
                </c:pt>
                <c:pt idx="682">
                  <c:v>7.7761345483076116E-2</c:v>
                </c:pt>
                <c:pt idx="683">
                  <c:v>7.6913458363936815E-2</c:v>
                </c:pt>
                <c:pt idx="684">
                  <c:v>6.8588839385383293E-2</c:v>
                </c:pt>
                <c:pt idx="685">
                  <c:v>5.3997316876037926E-2</c:v>
                </c:pt>
                <c:pt idx="686">
                  <c:v>6.5379036375309285E-2</c:v>
                </c:pt>
                <c:pt idx="687">
                  <c:v>9.155416715658804E-2</c:v>
                </c:pt>
                <c:pt idx="688">
                  <c:v>8.8786732713263206E-2</c:v>
                </c:pt>
                <c:pt idx="689">
                  <c:v>8.0791185502479879E-2</c:v>
                </c:pt>
                <c:pt idx="690">
                  <c:v>6.6410817185099447E-2</c:v>
                </c:pt>
                <c:pt idx="691">
                  <c:v>4.7640291664427403E-2</c:v>
                </c:pt>
                <c:pt idx="692">
                  <c:v>7.5243876221300132E-2</c:v>
                </c:pt>
                <c:pt idx="693">
                  <c:v>8.9543160081147155E-2</c:v>
                </c:pt>
                <c:pt idx="694">
                  <c:v>7.230899129960866E-2</c:v>
                </c:pt>
                <c:pt idx="695">
                  <c:v>7.4707098263935956E-2</c:v>
                </c:pt>
                <c:pt idx="696">
                  <c:v>0.11518999527492069</c:v>
                </c:pt>
                <c:pt idx="697">
                  <c:v>0.13212033034865533</c:v>
                </c:pt>
                <c:pt idx="698">
                  <c:v>0.12134619443236372</c:v>
                </c:pt>
                <c:pt idx="699">
                  <c:v>0.14586611811588246</c:v>
                </c:pt>
                <c:pt idx="700">
                  <c:v>0.13746713047399917</c:v>
                </c:pt>
                <c:pt idx="701">
                  <c:v>0.11658216986963099</c:v>
                </c:pt>
                <c:pt idx="702">
                  <c:v>0.11247211563055504</c:v>
                </c:pt>
                <c:pt idx="703">
                  <c:v>0.11449068421883268</c:v>
                </c:pt>
                <c:pt idx="704">
                  <c:v>0.10015315237091338</c:v>
                </c:pt>
                <c:pt idx="705">
                  <c:v>9.2986306063509661E-2</c:v>
                </c:pt>
                <c:pt idx="706">
                  <c:v>0.11198818973456226</c:v>
                </c:pt>
                <c:pt idx="707">
                  <c:v>0.11485292816235582</c:v>
                </c:pt>
                <c:pt idx="708">
                  <c:v>0.13428929994327499</c:v>
                </c:pt>
                <c:pt idx="709">
                  <c:v>0.13706032460902851</c:v>
                </c:pt>
                <c:pt idx="710">
                  <c:v>0.12983408641669514</c:v>
                </c:pt>
                <c:pt idx="711">
                  <c:v>0.10836984092129343</c:v>
                </c:pt>
                <c:pt idx="712">
                  <c:v>0.10422148370123296</c:v>
                </c:pt>
                <c:pt idx="713">
                  <c:v>6.8306009917943555E-2</c:v>
                </c:pt>
                <c:pt idx="714">
                  <c:v>8.2198722232281307E-2</c:v>
                </c:pt>
                <c:pt idx="715">
                  <c:v>0.10089002395198188</c:v>
                </c:pt>
                <c:pt idx="716">
                  <c:v>8.8371085355417156E-2</c:v>
                </c:pt>
                <c:pt idx="717">
                  <c:v>8.7968905581950141E-2</c:v>
                </c:pt>
                <c:pt idx="718">
                  <c:v>7.1608116372649633E-2</c:v>
                </c:pt>
                <c:pt idx="719">
                  <c:v>0.10392737338354441</c:v>
                </c:pt>
                <c:pt idx="720">
                  <c:v>9.5435010240058515E-2</c:v>
                </c:pt>
                <c:pt idx="721">
                  <c:v>0.10354984689896596</c:v>
                </c:pt>
                <c:pt idx="722">
                  <c:v>8.7379550255804128E-2</c:v>
                </c:pt>
                <c:pt idx="723">
                  <c:v>0.11448891795224347</c:v>
                </c:pt>
                <c:pt idx="724">
                  <c:v>0.12283947204278656</c:v>
                </c:pt>
                <c:pt idx="725">
                  <c:v>0.10480692672308933</c:v>
                </c:pt>
                <c:pt idx="726">
                  <c:v>0.11468088563450318</c:v>
                </c:pt>
                <c:pt idx="727">
                  <c:v>0.10708741522916232</c:v>
                </c:pt>
                <c:pt idx="728">
                  <c:v>9.7484754899289205E-2</c:v>
                </c:pt>
                <c:pt idx="729">
                  <c:v>9.6786487552478428E-2</c:v>
                </c:pt>
                <c:pt idx="730">
                  <c:v>0.10187376141083049</c:v>
                </c:pt>
                <c:pt idx="731">
                  <c:v>8.101795808728518E-2</c:v>
                </c:pt>
                <c:pt idx="732">
                  <c:v>8.4687600751196301E-2</c:v>
                </c:pt>
                <c:pt idx="733">
                  <c:v>8.2290026390982041E-2</c:v>
                </c:pt>
                <c:pt idx="734">
                  <c:v>6.1799100579214006E-2</c:v>
                </c:pt>
                <c:pt idx="735">
                  <c:v>6.3292007682458351E-2</c:v>
                </c:pt>
                <c:pt idx="736">
                  <c:v>6.0144867982339978E-2</c:v>
                </c:pt>
                <c:pt idx="737">
                  <c:v>4.4187830112783377E-2</c:v>
                </c:pt>
                <c:pt idx="738">
                  <c:v>5.4931445120044442E-2</c:v>
                </c:pt>
                <c:pt idx="739">
                  <c:v>7.41360754853857E-2</c:v>
                </c:pt>
                <c:pt idx="740">
                  <c:v>3.3572800887970988E-2</c:v>
                </c:pt>
                <c:pt idx="741">
                  <c:v>2.4510164982953997E-2</c:v>
                </c:pt>
                <c:pt idx="742">
                  <c:v>4.6546125280240824E-2</c:v>
                </c:pt>
                <c:pt idx="743">
                  <c:v>5.0273727024771286E-2</c:v>
                </c:pt>
                <c:pt idx="744">
                  <c:v>7.6187340567400064E-2</c:v>
                </c:pt>
                <c:pt idx="745">
                  <c:v>6.7208027412711813E-2</c:v>
                </c:pt>
                <c:pt idx="746">
                  <c:v>9.0927933693664142E-2</c:v>
                </c:pt>
                <c:pt idx="747">
                  <c:v>0.14776716202426088</c:v>
                </c:pt>
                <c:pt idx="748">
                  <c:v>0.10460313419859602</c:v>
                </c:pt>
                <c:pt idx="749">
                  <c:v>0.14303900598511898</c:v>
                </c:pt>
                <c:pt idx="750">
                  <c:v>0.15376010342713053</c:v>
                </c:pt>
                <c:pt idx="751">
                  <c:v>0.15345109435473825</c:v>
                </c:pt>
                <c:pt idx="752">
                  <c:v>0.1428084663940874</c:v>
                </c:pt>
                <c:pt idx="753">
                  <c:v>0.14210998417751641</c:v>
                </c:pt>
                <c:pt idx="754">
                  <c:v>9.4611792358202385E-2</c:v>
                </c:pt>
                <c:pt idx="755">
                  <c:v>0.10040355988156002</c:v>
                </c:pt>
                <c:pt idx="756">
                  <c:v>0.10107567793477323</c:v>
                </c:pt>
                <c:pt idx="757">
                  <c:v>0.12777488963349404</c:v>
                </c:pt>
                <c:pt idx="758">
                  <c:v>0.11971094069888988</c:v>
                </c:pt>
                <c:pt idx="759">
                  <c:v>9.7838906676827042E-2</c:v>
                </c:pt>
                <c:pt idx="760">
                  <c:v>8.4878522647397148E-2</c:v>
                </c:pt>
                <c:pt idx="761">
                  <c:v>9.995669047101452E-2</c:v>
                </c:pt>
                <c:pt idx="762">
                  <c:v>9.7495523065966871E-2</c:v>
                </c:pt>
                <c:pt idx="763">
                  <c:v>9.1793577094298362E-2</c:v>
                </c:pt>
                <c:pt idx="764">
                  <c:v>9.5117486066280676E-2</c:v>
                </c:pt>
                <c:pt idx="765">
                  <c:v>8.5168873433254078E-2</c:v>
                </c:pt>
                <c:pt idx="766">
                  <c:v>0.10200876069176057</c:v>
                </c:pt>
                <c:pt idx="767">
                  <c:v>9.2048456010031421E-2</c:v>
                </c:pt>
                <c:pt idx="768">
                  <c:v>7.2218434874085302E-2</c:v>
                </c:pt>
                <c:pt idx="769">
                  <c:v>8.2790323577639269E-2</c:v>
                </c:pt>
                <c:pt idx="770">
                  <c:v>7.1704768302105704E-2</c:v>
                </c:pt>
                <c:pt idx="771">
                  <c:v>8.1562205403635346E-2</c:v>
                </c:pt>
                <c:pt idx="772">
                  <c:v>9.3216004137062658E-2</c:v>
                </c:pt>
                <c:pt idx="773">
                  <c:v>8.0068570209740786E-2</c:v>
                </c:pt>
                <c:pt idx="774">
                  <c:v>9.3659871912560533E-2</c:v>
                </c:pt>
                <c:pt idx="775">
                  <c:v>8.6650309746854726E-2</c:v>
                </c:pt>
                <c:pt idx="776">
                  <c:v>8.664423340083105E-2</c:v>
                </c:pt>
                <c:pt idx="777">
                  <c:v>3.2191727571535766E-2</c:v>
                </c:pt>
                <c:pt idx="778">
                  <c:v>4.1655937696855272E-2</c:v>
                </c:pt>
                <c:pt idx="779">
                  <c:v>3.9563498034983269E-2</c:v>
                </c:pt>
                <c:pt idx="780">
                  <c:v>6.6187502012392985E-2</c:v>
                </c:pt>
                <c:pt idx="781">
                  <c:v>8.9241562197650115E-2</c:v>
                </c:pt>
                <c:pt idx="782">
                  <c:v>8.954608847226786E-2</c:v>
                </c:pt>
                <c:pt idx="783">
                  <c:v>8.7331499754277786E-2</c:v>
                </c:pt>
                <c:pt idx="784">
                  <c:v>5.7761389786564754E-2</c:v>
                </c:pt>
                <c:pt idx="785">
                  <c:v>8.5231670257072345E-2</c:v>
                </c:pt>
                <c:pt idx="786">
                  <c:v>0.11814896351918258</c:v>
                </c:pt>
                <c:pt idx="787">
                  <c:v>0.12552454062664631</c:v>
                </c:pt>
                <c:pt idx="788">
                  <c:v>0.13422952944965472</c:v>
                </c:pt>
                <c:pt idx="789">
                  <c:v>7.3884931709421231E-2</c:v>
                </c:pt>
                <c:pt idx="790">
                  <c:v>7.459945966614967E-2</c:v>
                </c:pt>
                <c:pt idx="791">
                  <c:v>7.8946735204802998E-2</c:v>
                </c:pt>
                <c:pt idx="792">
                  <c:v>7.8738080422014134E-2</c:v>
                </c:pt>
                <c:pt idx="793">
                  <c:v>7.3722293349848256E-2</c:v>
                </c:pt>
                <c:pt idx="794">
                  <c:v>8.8738366608595465E-2</c:v>
                </c:pt>
                <c:pt idx="795">
                  <c:v>9.6939185658997395E-2</c:v>
                </c:pt>
                <c:pt idx="796">
                  <c:v>0.10290229543926355</c:v>
                </c:pt>
                <c:pt idx="797">
                  <c:v>0.13017521024371037</c:v>
                </c:pt>
                <c:pt idx="798">
                  <c:v>0.11976261271401922</c:v>
                </c:pt>
                <c:pt idx="799">
                  <c:v>0.12095039648604144</c:v>
                </c:pt>
                <c:pt idx="800">
                  <c:v>0.11943418507211323</c:v>
                </c:pt>
                <c:pt idx="801">
                  <c:v>0.15698352131980409</c:v>
                </c:pt>
                <c:pt idx="802">
                  <c:v>0.17362778139524671</c:v>
                </c:pt>
                <c:pt idx="803">
                  <c:v>0.27689074111675183</c:v>
                </c:pt>
                <c:pt idx="804">
                  <c:v>0.24947062980810464</c:v>
                </c:pt>
                <c:pt idx="805">
                  <c:v>0.25818718933127327</c:v>
                </c:pt>
                <c:pt idx="806">
                  <c:v>0.31320406294139991</c:v>
                </c:pt>
                <c:pt idx="807">
                  <c:v>0.37216606348290426</c:v>
                </c:pt>
                <c:pt idx="808">
                  <c:v>0.38422143933604191</c:v>
                </c:pt>
                <c:pt idx="809">
                  <c:v>0.36486093601938729</c:v>
                </c:pt>
                <c:pt idx="810">
                  <c:v>0.37452871671129384</c:v>
                </c:pt>
                <c:pt idx="811">
                  <c:v>0.40366745783213487</c:v>
                </c:pt>
                <c:pt idx="812">
                  <c:v>0.38707081632577212</c:v>
                </c:pt>
                <c:pt idx="813">
                  <c:v>0.40782614799325612</c:v>
                </c:pt>
                <c:pt idx="814">
                  <c:v>0.37378067749090294</c:v>
                </c:pt>
                <c:pt idx="815">
                  <c:v>0.33826916497456216</c:v>
                </c:pt>
                <c:pt idx="816">
                  <c:v>0.29965719064833607</c:v>
                </c:pt>
                <c:pt idx="817">
                  <c:v>0.30225138953789177</c:v>
                </c:pt>
                <c:pt idx="818">
                  <c:v>0.30403815360002184</c:v>
                </c:pt>
                <c:pt idx="819">
                  <c:v>0.29698591776220673</c:v>
                </c:pt>
                <c:pt idx="820">
                  <c:v>0.27745167234908186</c:v>
                </c:pt>
                <c:pt idx="821">
                  <c:v>0.29027224784617589</c:v>
                </c:pt>
                <c:pt idx="822">
                  <c:v>0.29838125795443138</c:v>
                </c:pt>
                <c:pt idx="823">
                  <c:v>0.29499727134919107</c:v>
                </c:pt>
                <c:pt idx="824">
                  <c:v>0.29420983094034825</c:v>
                </c:pt>
                <c:pt idx="825">
                  <c:v>0.3201939436318586</c:v>
                </c:pt>
                <c:pt idx="826">
                  <c:v>0.30596337393869333</c:v>
                </c:pt>
                <c:pt idx="827">
                  <c:v>0.27894558066014907</c:v>
                </c:pt>
                <c:pt idx="828">
                  <c:v>0.27607473125022031</c:v>
                </c:pt>
                <c:pt idx="829">
                  <c:v>0.25778995020823214</c:v>
                </c:pt>
                <c:pt idx="830">
                  <c:v>0.2375944691312939</c:v>
                </c:pt>
                <c:pt idx="831">
                  <c:v>0.22087735009673426</c:v>
                </c:pt>
                <c:pt idx="832">
                  <c:v>0.22461168027206391</c:v>
                </c:pt>
                <c:pt idx="833">
                  <c:v>0.23053075070765172</c:v>
                </c:pt>
                <c:pt idx="834">
                  <c:v>0.21921046163164726</c:v>
                </c:pt>
                <c:pt idx="835">
                  <c:v>0.22876192569354137</c:v>
                </c:pt>
                <c:pt idx="836">
                  <c:v>0.25051746336449066</c:v>
                </c:pt>
                <c:pt idx="837">
                  <c:v>0.21820639666730046</c:v>
                </c:pt>
                <c:pt idx="838">
                  <c:v>0.21671906294221599</c:v>
                </c:pt>
                <c:pt idx="839">
                  <c:v>0.23577443456483316</c:v>
                </c:pt>
                <c:pt idx="840">
                  <c:v>0.22472306411796739</c:v>
                </c:pt>
                <c:pt idx="841">
                  <c:v>0.22336365060873864</c:v>
                </c:pt>
                <c:pt idx="842">
                  <c:v>0.20126424356542172</c:v>
                </c:pt>
                <c:pt idx="843">
                  <c:v>0.22053494814126262</c:v>
                </c:pt>
                <c:pt idx="844">
                  <c:v>0.21785160842512741</c:v>
                </c:pt>
                <c:pt idx="845">
                  <c:v>0.20548777730590428</c:v>
                </c:pt>
                <c:pt idx="846">
                  <c:v>0.18912790901300336</c:v>
                </c:pt>
                <c:pt idx="847">
                  <c:v>0.18613252585754991</c:v>
                </c:pt>
                <c:pt idx="848">
                  <c:v>0.16076399635420824</c:v>
                </c:pt>
                <c:pt idx="849">
                  <c:v>0.15869968516660782</c:v>
                </c:pt>
                <c:pt idx="850">
                  <c:v>0.16971812683660459</c:v>
                </c:pt>
                <c:pt idx="851">
                  <c:v>0.15154691166725676</c:v>
                </c:pt>
                <c:pt idx="852">
                  <c:v>0.15516269129715599</c:v>
                </c:pt>
                <c:pt idx="853">
                  <c:v>0.10823838715565914</c:v>
                </c:pt>
                <c:pt idx="854">
                  <c:v>0.12301885070922558</c:v>
                </c:pt>
                <c:pt idx="855">
                  <c:v>0.12267263377887327</c:v>
                </c:pt>
                <c:pt idx="856">
                  <c:v>8.5835047937618425E-2</c:v>
                </c:pt>
                <c:pt idx="857">
                  <c:v>6.9091271330031567E-2</c:v>
                </c:pt>
                <c:pt idx="858">
                  <c:v>6.8162863843008292E-2</c:v>
                </c:pt>
              </c:numCache>
            </c:numRef>
          </c:val>
          <c:smooth val="0"/>
          <c:extLst>
            <c:ext xmlns:c16="http://schemas.microsoft.com/office/drawing/2014/chart" uri="{C3380CC4-5D6E-409C-BE32-E72D297353CC}">
              <c16:uniqueId val="{00000000-2936-46E9-80E4-3CA2B59E9FEB}"/>
            </c:ext>
          </c:extLst>
        </c:ser>
        <c:ser>
          <c:idx val="1"/>
          <c:order val="1"/>
          <c:tx>
            <c:strRef>
              <c:f>MDIA3!$M$1</c:f>
              <c:strCache>
                <c:ptCount val="1"/>
                <c:pt idx="0">
                  <c:v>MDIA3 / IGC</c:v>
                </c:pt>
              </c:strCache>
            </c:strRef>
          </c:tx>
          <c:marker>
            <c:symbol val="none"/>
          </c:marker>
          <c:cat>
            <c:numRef>
              <c:f>MDIA3!$A$584:$A$860</c:f>
              <c:numCache>
                <c:formatCode>m/d/yyyy</c:formatCode>
                <c:ptCount val="277"/>
                <c:pt idx="0">
                  <c:v>39874</c:v>
                </c:pt>
                <c:pt idx="1">
                  <c:v>39875</c:v>
                </c:pt>
                <c:pt idx="2">
                  <c:v>39876</c:v>
                </c:pt>
                <c:pt idx="3">
                  <c:v>39877</c:v>
                </c:pt>
                <c:pt idx="4">
                  <c:v>39878</c:v>
                </c:pt>
                <c:pt idx="5">
                  <c:v>39881</c:v>
                </c:pt>
                <c:pt idx="6">
                  <c:v>39882</c:v>
                </c:pt>
                <c:pt idx="7">
                  <c:v>39883</c:v>
                </c:pt>
                <c:pt idx="8">
                  <c:v>39884</c:v>
                </c:pt>
                <c:pt idx="9">
                  <c:v>39885</c:v>
                </c:pt>
                <c:pt idx="10">
                  <c:v>39888</c:v>
                </c:pt>
                <c:pt idx="11">
                  <c:v>39889</c:v>
                </c:pt>
                <c:pt idx="12">
                  <c:v>39890</c:v>
                </c:pt>
                <c:pt idx="13">
                  <c:v>39891</c:v>
                </c:pt>
                <c:pt idx="14">
                  <c:v>39892</c:v>
                </c:pt>
                <c:pt idx="15">
                  <c:v>39895</c:v>
                </c:pt>
                <c:pt idx="16">
                  <c:v>39896</c:v>
                </c:pt>
                <c:pt idx="17">
                  <c:v>39897</c:v>
                </c:pt>
                <c:pt idx="18">
                  <c:v>39898</c:v>
                </c:pt>
                <c:pt idx="19">
                  <c:v>39899</c:v>
                </c:pt>
                <c:pt idx="20">
                  <c:v>39902</c:v>
                </c:pt>
                <c:pt idx="21">
                  <c:v>39903</c:v>
                </c:pt>
                <c:pt idx="22">
                  <c:v>39904</c:v>
                </c:pt>
                <c:pt idx="23">
                  <c:v>39905</c:v>
                </c:pt>
                <c:pt idx="24">
                  <c:v>39906</c:v>
                </c:pt>
                <c:pt idx="25">
                  <c:v>39909</c:v>
                </c:pt>
                <c:pt idx="26">
                  <c:v>39910</c:v>
                </c:pt>
                <c:pt idx="27">
                  <c:v>39911</c:v>
                </c:pt>
                <c:pt idx="28">
                  <c:v>39912</c:v>
                </c:pt>
                <c:pt idx="29">
                  <c:v>39916</c:v>
                </c:pt>
                <c:pt idx="30">
                  <c:v>39917</c:v>
                </c:pt>
                <c:pt idx="31">
                  <c:v>39918</c:v>
                </c:pt>
                <c:pt idx="32">
                  <c:v>39919</c:v>
                </c:pt>
                <c:pt idx="33">
                  <c:v>39920</c:v>
                </c:pt>
                <c:pt idx="34">
                  <c:v>39923</c:v>
                </c:pt>
                <c:pt idx="35">
                  <c:v>39925</c:v>
                </c:pt>
                <c:pt idx="36">
                  <c:v>39926</c:v>
                </c:pt>
                <c:pt idx="37">
                  <c:v>39927</c:v>
                </c:pt>
                <c:pt idx="38">
                  <c:v>39930</c:v>
                </c:pt>
                <c:pt idx="39">
                  <c:v>39931</c:v>
                </c:pt>
                <c:pt idx="40">
                  <c:v>39932</c:v>
                </c:pt>
                <c:pt idx="41">
                  <c:v>39933</c:v>
                </c:pt>
                <c:pt idx="42">
                  <c:v>39937</c:v>
                </c:pt>
                <c:pt idx="43">
                  <c:v>39938</c:v>
                </c:pt>
                <c:pt idx="44">
                  <c:v>39939</c:v>
                </c:pt>
                <c:pt idx="45">
                  <c:v>39940</c:v>
                </c:pt>
                <c:pt idx="46">
                  <c:v>39941</c:v>
                </c:pt>
                <c:pt idx="47">
                  <c:v>39944</c:v>
                </c:pt>
                <c:pt idx="48">
                  <c:v>39945</c:v>
                </c:pt>
                <c:pt idx="49">
                  <c:v>39946</c:v>
                </c:pt>
                <c:pt idx="50">
                  <c:v>39947</c:v>
                </c:pt>
                <c:pt idx="51">
                  <c:v>39948</c:v>
                </c:pt>
                <c:pt idx="52">
                  <c:v>39951</c:v>
                </c:pt>
                <c:pt idx="53">
                  <c:v>39952</c:v>
                </c:pt>
                <c:pt idx="54">
                  <c:v>39953</c:v>
                </c:pt>
                <c:pt idx="55">
                  <c:v>39954</c:v>
                </c:pt>
                <c:pt idx="56">
                  <c:v>39955</c:v>
                </c:pt>
                <c:pt idx="57">
                  <c:v>39958</c:v>
                </c:pt>
                <c:pt idx="58">
                  <c:v>39959</c:v>
                </c:pt>
                <c:pt idx="59">
                  <c:v>39960</c:v>
                </c:pt>
                <c:pt idx="60">
                  <c:v>39961</c:v>
                </c:pt>
                <c:pt idx="61">
                  <c:v>39962</c:v>
                </c:pt>
                <c:pt idx="62">
                  <c:v>39965</c:v>
                </c:pt>
                <c:pt idx="63">
                  <c:v>39966</c:v>
                </c:pt>
                <c:pt idx="64">
                  <c:v>39967</c:v>
                </c:pt>
                <c:pt idx="65">
                  <c:v>39968</c:v>
                </c:pt>
                <c:pt idx="66">
                  <c:v>39969</c:v>
                </c:pt>
                <c:pt idx="67">
                  <c:v>39972</c:v>
                </c:pt>
                <c:pt idx="68">
                  <c:v>39973</c:v>
                </c:pt>
                <c:pt idx="69">
                  <c:v>39974</c:v>
                </c:pt>
                <c:pt idx="70">
                  <c:v>39976</c:v>
                </c:pt>
                <c:pt idx="71">
                  <c:v>39979</c:v>
                </c:pt>
                <c:pt idx="72">
                  <c:v>39980</c:v>
                </c:pt>
                <c:pt idx="73">
                  <c:v>39981</c:v>
                </c:pt>
                <c:pt idx="74">
                  <c:v>39982</c:v>
                </c:pt>
                <c:pt idx="75">
                  <c:v>39983</c:v>
                </c:pt>
                <c:pt idx="76">
                  <c:v>39986</c:v>
                </c:pt>
                <c:pt idx="77">
                  <c:v>39987</c:v>
                </c:pt>
                <c:pt idx="78">
                  <c:v>39988</c:v>
                </c:pt>
                <c:pt idx="79">
                  <c:v>39989</c:v>
                </c:pt>
                <c:pt idx="80">
                  <c:v>39990</c:v>
                </c:pt>
                <c:pt idx="81">
                  <c:v>39993</c:v>
                </c:pt>
                <c:pt idx="82">
                  <c:v>39994</c:v>
                </c:pt>
                <c:pt idx="83">
                  <c:v>39995</c:v>
                </c:pt>
                <c:pt idx="84">
                  <c:v>39996</c:v>
                </c:pt>
                <c:pt idx="85">
                  <c:v>39997</c:v>
                </c:pt>
                <c:pt idx="86">
                  <c:v>40000</c:v>
                </c:pt>
                <c:pt idx="87">
                  <c:v>40001</c:v>
                </c:pt>
                <c:pt idx="88">
                  <c:v>40002</c:v>
                </c:pt>
                <c:pt idx="89">
                  <c:v>40004</c:v>
                </c:pt>
                <c:pt idx="90">
                  <c:v>40007</c:v>
                </c:pt>
                <c:pt idx="91">
                  <c:v>40008</c:v>
                </c:pt>
                <c:pt idx="92">
                  <c:v>40009</c:v>
                </c:pt>
                <c:pt idx="93">
                  <c:v>40010</c:v>
                </c:pt>
                <c:pt idx="94">
                  <c:v>40011</c:v>
                </c:pt>
                <c:pt idx="95">
                  <c:v>40014</c:v>
                </c:pt>
                <c:pt idx="96">
                  <c:v>40015</c:v>
                </c:pt>
                <c:pt idx="97">
                  <c:v>40016</c:v>
                </c:pt>
                <c:pt idx="98">
                  <c:v>40017</c:v>
                </c:pt>
                <c:pt idx="99">
                  <c:v>40018</c:v>
                </c:pt>
                <c:pt idx="100">
                  <c:v>40021</c:v>
                </c:pt>
                <c:pt idx="101">
                  <c:v>40022</c:v>
                </c:pt>
                <c:pt idx="102">
                  <c:v>40023</c:v>
                </c:pt>
                <c:pt idx="103">
                  <c:v>40024</c:v>
                </c:pt>
                <c:pt idx="104">
                  <c:v>40025</c:v>
                </c:pt>
                <c:pt idx="105">
                  <c:v>40028</c:v>
                </c:pt>
                <c:pt idx="106">
                  <c:v>40029</c:v>
                </c:pt>
                <c:pt idx="107">
                  <c:v>40030</c:v>
                </c:pt>
                <c:pt idx="108">
                  <c:v>40031</c:v>
                </c:pt>
                <c:pt idx="109">
                  <c:v>40032</c:v>
                </c:pt>
                <c:pt idx="110">
                  <c:v>40035</c:v>
                </c:pt>
                <c:pt idx="111">
                  <c:v>40036</c:v>
                </c:pt>
                <c:pt idx="112">
                  <c:v>40037</c:v>
                </c:pt>
                <c:pt idx="113">
                  <c:v>40038</c:v>
                </c:pt>
                <c:pt idx="114">
                  <c:v>40039</c:v>
                </c:pt>
                <c:pt idx="115">
                  <c:v>40042</c:v>
                </c:pt>
                <c:pt idx="116">
                  <c:v>40043</c:v>
                </c:pt>
                <c:pt idx="117">
                  <c:v>40044</c:v>
                </c:pt>
                <c:pt idx="118">
                  <c:v>40045</c:v>
                </c:pt>
                <c:pt idx="119">
                  <c:v>40046</c:v>
                </c:pt>
                <c:pt idx="120">
                  <c:v>40049</c:v>
                </c:pt>
                <c:pt idx="121">
                  <c:v>40050</c:v>
                </c:pt>
                <c:pt idx="122">
                  <c:v>40051</c:v>
                </c:pt>
                <c:pt idx="123">
                  <c:v>40052</c:v>
                </c:pt>
                <c:pt idx="124">
                  <c:v>40053</c:v>
                </c:pt>
                <c:pt idx="125">
                  <c:v>40056</c:v>
                </c:pt>
                <c:pt idx="126">
                  <c:v>40057</c:v>
                </c:pt>
                <c:pt idx="127">
                  <c:v>40058</c:v>
                </c:pt>
                <c:pt idx="128">
                  <c:v>40059</c:v>
                </c:pt>
                <c:pt idx="129">
                  <c:v>40060</c:v>
                </c:pt>
                <c:pt idx="130">
                  <c:v>40064</c:v>
                </c:pt>
                <c:pt idx="131">
                  <c:v>40065</c:v>
                </c:pt>
                <c:pt idx="132">
                  <c:v>40066</c:v>
                </c:pt>
                <c:pt idx="133">
                  <c:v>40067</c:v>
                </c:pt>
                <c:pt idx="134">
                  <c:v>40070</c:v>
                </c:pt>
                <c:pt idx="135">
                  <c:v>40071</c:v>
                </c:pt>
                <c:pt idx="136">
                  <c:v>40072</c:v>
                </c:pt>
                <c:pt idx="137">
                  <c:v>40073</c:v>
                </c:pt>
                <c:pt idx="138">
                  <c:v>40074</c:v>
                </c:pt>
                <c:pt idx="139">
                  <c:v>40077</c:v>
                </c:pt>
                <c:pt idx="140">
                  <c:v>40078</c:v>
                </c:pt>
                <c:pt idx="141">
                  <c:v>40079</c:v>
                </c:pt>
                <c:pt idx="142">
                  <c:v>40080</c:v>
                </c:pt>
                <c:pt idx="143">
                  <c:v>40081</c:v>
                </c:pt>
                <c:pt idx="144">
                  <c:v>40084</c:v>
                </c:pt>
                <c:pt idx="145">
                  <c:v>40085</c:v>
                </c:pt>
                <c:pt idx="146">
                  <c:v>40086</c:v>
                </c:pt>
                <c:pt idx="147">
                  <c:v>40087</c:v>
                </c:pt>
                <c:pt idx="148">
                  <c:v>40088</c:v>
                </c:pt>
                <c:pt idx="149">
                  <c:v>40091</c:v>
                </c:pt>
                <c:pt idx="150">
                  <c:v>40092</c:v>
                </c:pt>
                <c:pt idx="151">
                  <c:v>40093</c:v>
                </c:pt>
                <c:pt idx="152">
                  <c:v>40094</c:v>
                </c:pt>
                <c:pt idx="153">
                  <c:v>40095</c:v>
                </c:pt>
                <c:pt idx="154">
                  <c:v>40099</c:v>
                </c:pt>
                <c:pt idx="155">
                  <c:v>40100</c:v>
                </c:pt>
                <c:pt idx="156">
                  <c:v>40101</c:v>
                </c:pt>
                <c:pt idx="157">
                  <c:v>40102</c:v>
                </c:pt>
                <c:pt idx="158">
                  <c:v>40105</c:v>
                </c:pt>
                <c:pt idx="159">
                  <c:v>40106</c:v>
                </c:pt>
                <c:pt idx="160">
                  <c:v>40107</c:v>
                </c:pt>
                <c:pt idx="161">
                  <c:v>40108</c:v>
                </c:pt>
                <c:pt idx="162">
                  <c:v>40109</c:v>
                </c:pt>
                <c:pt idx="163">
                  <c:v>40112</c:v>
                </c:pt>
                <c:pt idx="164">
                  <c:v>40113</c:v>
                </c:pt>
                <c:pt idx="165">
                  <c:v>40114</c:v>
                </c:pt>
                <c:pt idx="166">
                  <c:v>40115</c:v>
                </c:pt>
                <c:pt idx="167">
                  <c:v>40116</c:v>
                </c:pt>
                <c:pt idx="168">
                  <c:v>40120</c:v>
                </c:pt>
                <c:pt idx="169">
                  <c:v>40121</c:v>
                </c:pt>
                <c:pt idx="170">
                  <c:v>40122</c:v>
                </c:pt>
                <c:pt idx="171">
                  <c:v>40123</c:v>
                </c:pt>
                <c:pt idx="172">
                  <c:v>40126</c:v>
                </c:pt>
                <c:pt idx="173">
                  <c:v>40127</c:v>
                </c:pt>
                <c:pt idx="174">
                  <c:v>40128</c:v>
                </c:pt>
                <c:pt idx="175">
                  <c:v>40129</c:v>
                </c:pt>
                <c:pt idx="176">
                  <c:v>40130</c:v>
                </c:pt>
                <c:pt idx="177">
                  <c:v>40133</c:v>
                </c:pt>
                <c:pt idx="178">
                  <c:v>40134</c:v>
                </c:pt>
                <c:pt idx="179">
                  <c:v>40135</c:v>
                </c:pt>
                <c:pt idx="180">
                  <c:v>40136</c:v>
                </c:pt>
                <c:pt idx="181">
                  <c:v>40140</c:v>
                </c:pt>
                <c:pt idx="182">
                  <c:v>40141</c:v>
                </c:pt>
                <c:pt idx="183">
                  <c:v>40142</c:v>
                </c:pt>
                <c:pt idx="184">
                  <c:v>40143</c:v>
                </c:pt>
                <c:pt idx="185">
                  <c:v>40144</c:v>
                </c:pt>
                <c:pt idx="186">
                  <c:v>40147</c:v>
                </c:pt>
                <c:pt idx="187">
                  <c:v>40148</c:v>
                </c:pt>
                <c:pt idx="188">
                  <c:v>40149</c:v>
                </c:pt>
                <c:pt idx="189">
                  <c:v>40150</c:v>
                </c:pt>
                <c:pt idx="190">
                  <c:v>40151</c:v>
                </c:pt>
                <c:pt idx="191">
                  <c:v>40154</c:v>
                </c:pt>
                <c:pt idx="192">
                  <c:v>40155</c:v>
                </c:pt>
                <c:pt idx="193">
                  <c:v>40156</c:v>
                </c:pt>
                <c:pt idx="194">
                  <c:v>40157</c:v>
                </c:pt>
                <c:pt idx="195">
                  <c:v>40158</c:v>
                </c:pt>
                <c:pt idx="196">
                  <c:v>40161</c:v>
                </c:pt>
                <c:pt idx="197">
                  <c:v>40162</c:v>
                </c:pt>
                <c:pt idx="198">
                  <c:v>40163</c:v>
                </c:pt>
                <c:pt idx="199">
                  <c:v>40164</c:v>
                </c:pt>
                <c:pt idx="200">
                  <c:v>40165</c:v>
                </c:pt>
                <c:pt idx="201">
                  <c:v>40168</c:v>
                </c:pt>
                <c:pt idx="202">
                  <c:v>40169</c:v>
                </c:pt>
                <c:pt idx="203">
                  <c:v>40170</c:v>
                </c:pt>
                <c:pt idx="204">
                  <c:v>40175</c:v>
                </c:pt>
                <c:pt idx="205">
                  <c:v>40176</c:v>
                </c:pt>
                <c:pt idx="206">
                  <c:v>40177</c:v>
                </c:pt>
                <c:pt idx="207">
                  <c:v>40182</c:v>
                </c:pt>
                <c:pt idx="208">
                  <c:v>40183</c:v>
                </c:pt>
                <c:pt idx="209">
                  <c:v>40184</c:v>
                </c:pt>
                <c:pt idx="210">
                  <c:v>40185</c:v>
                </c:pt>
                <c:pt idx="211">
                  <c:v>40186</c:v>
                </c:pt>
                <c:pt idx="212">
                  <c:v>40189</c:v>
                </c:pt>
                <c:pt idx="213">
                  <c:v>40190</c:v>
                </c:pt>
                <c:pt idx="214">
                  <c:v>40191</c:v>
                </c:pt>
                <c:pt idx="215">
                  <c:v>40192</c:v>
                </c:pt>
                <c:pt idx="216">
                  <c:v>40193</c:v>
                </c:pt>
                <c:pt idx="217">
                  <c:v>40196</c:v>
                </c:pt>
                <c:pt idx="218">
                  <c:v>40197</c:v>
                </c:pt>
                <c:pt idx="219">
                  <c:v>40198</c:v>
                </c:pt>
                <c:pt idx="220">
                  <c:v>40199</c:v>
                </c:pt>
                <c:pt idx="221">
                  <c:v>40200</c:v>
                </c:pt>
                <c:pt idx="222">
                  <c:v>40204</c:v>
                </c:pt>
                <c:pt idx="223">
                  <c:v>40205</c:v>
                </c:pt>
                <c:pt idx="224">
                  <c:v>40206</c:v>
                </c:pt>
                <c:pt idx="225">
                  <c:v>40207</c:v>
                </c:pt>
                <c:pt idx="226">
                  <c:v>40210</c:v>
                </c:pt>
                <c:pt idx="227">
                  <c:v>40211</c:v>
                </c:pt>
                <c:pt idx="228">
                  <c:v>40212</c:v>
                </c:pt>
                <c:pt idx="229">
                  <c:v>40213</c:v>
                </c:pt>
                <c:pt idx="230">
                  <c:v>40214</c:v>
                </c:pt>
                <c:pt idx="231">
                  <c:v>40217</c:v>
                </c:pt>
                <c:pt idx="232">
                  <c:v>40218</c:v>
                </c:pt>
                <c:pt idx="233">
                  <c:v>40219</c:v>
                </c:pt>
                <c:pt idx="234">
                  <c:v>40220</c:v>
                </c:pt>
                <c:pt idx="235">
                  <c:v>40221</c:v>
                </c:pt>
                <c:pt idx="236">
                  <c:v>40226</c:v>
                </c:pt>
                <c:pt idx="237">
                  <c:v>40227</c:v>
                </c:pt>
                <c:pt idx="238">
                  <c:v>40228</c:v>
                </c:pt>
                <c:pt idx="239">
                  <c:v>40231</c:v>
                </c:pt>
                <c:pt idx="240">
                  <c:v>40232</c:v>
                </c:pt>
                <c:pt idx="241">
                  <c:v>40233</c:v>
                </c:pt>
                <c:pt idx="242">
                  <c:v>40234</c:v>
                </c:pt>
                <c:pt idx="243">
                  <c:v>40235</c:v>
                </c:pt>
                <c:pt idx="244">
                  <c:v>40238</c:v>
                </c:pt>
                <c:pt idx="245">
                  <c:v>40239</c:v>
                </c:pt>
                <c:pt idx="246">
                  <c:v>40240</c:v>
                </c:pt>
                <c:pt idx="247">
                  <c:v>40241</c:v>
                </c:pt>
                <c:pt idx="248">
                  <c:v>40242</c:v>
                </c:pt>
                <c:pt idx="249">
                  <c:v>40245</c:v>
                </c:pt>
                <c:pt idx="250">
                  <c:v>40246</c:v>
                </c:pt>
                <c:pt idx="251">
                  <c:v>40247</c:v>
                </c:pt>
                <c:pt idx="252">
                  <c:v>40248</c:v>
                </c:pt>
                <c:pt idx="253">
                  <c:v>40249</c:v>
                </c:pt>
                <c:pt idx="254">
                  <c:v>40252</c:v>
                </c:pt>
                <c:pt idx="255">
                  <c:v>40253</c:v>
                </c:pt>
                <c:pt idx="256">
                  <c:v>40254</c:v>
                </c:pt>
                <c:pt idx="257">
                  <c:v>40255</c:v>
                </c:pt>
                <c:pt idx="258">
                  <c:v>40256</c:v>
                </c:pt>
                <c:pt idx="259">
                  <c:v>40259</c:v>
                </c:pt>
                <c:pt idx="260">
                  <c:v>40260</c:v>
                </c:pt>
                <c:pt idx="261">
                  <c:v>40261</c:v>
                </c:pt>
                <c:pt idx="262">
                  <c:v>40262</c:v>
                </c:pt>
                <c:pt idx="263">
                  <c:v>40263</c:v>
                </c:pt>
                <c:pt idx="264">
                  <c:v>40266</c:v>
                </c:pt>
                <c:pt idx="265">
                  <c:v>40267</c:v>
                </c:pt>
                <c:pt idx="266">
                  <c:v>40268</c:v>
                </c:pt>
                <c:pt idx="267">
                  <c:v>40269</c:v>
                </c:pt>
                <c:pt idx="268">
                  <c:v>40273</c:v>
                </c:pt>
                <c:pt idx="269">
                  <c:v>40274</c:v>
                </c:pt>
                <c:pt idx="270">
                  <c:v>40275</c:v>
                </c:pt>
                <c:pt idx="271">
                  <c:v>40276</c:v>
                </c:pt>
                <c:pt idx="272">
                  <c:v>40277</c:v>
                </c:pt>
                <c:pt idx="273">
                  <c:v>40280</c:v>
                </c:pt>
                <c:pt idx="274">
                  <c:v>40281</c:v>
                </c:pt>
                <c:pt idx="275">
                  <c:v>40282</c:v>
                </c:pt>
                <c:pt idx="276">
                  <c:v>40283</c:v>
                </c:pt>
              </c:numCache>
            </c:numRef>
          </c:cat>
          <c:val>
            <c:numRef>
              <c:f>MDIA3!$M$2:$M$860</c:f>
              <c:numCache>
                <c:formatCode>0.0%</c:formatCode>
                <c:ptCount val="859"/>
                <c:pt idx="0">
                  <c:v>0</c:v>
                </c:pt>
                <c:pt idx="1">
                  <c:v>4.2649589617167472E-3</c:v>
                </c:pt>
                <c:pt idx="2">
                  <c:v>-1.7440836940837423E-3</c:v>
                </c:pt>
                <c:pt idx="3">
                  <c:v>9.7930472463751972E-3</c:v>
                </c:pt>
                <c:pt idx="4">
                  <c:v>2.7985425841003941E-3</c:v>
                </c:pt>
                <c:pt idx="5">
                  <c:v>2.9245252532827948E-4</c:v>
                </c:pt>
                <c:pt idx="6">
                  <c:v>-1.4753067446776957E-2</c:v>
                </c:pt>
                <c:pt idx="7">
                  <c:v>-1.4542436057620844E-2</c:v>
                </c:pt>
                <c:pt idx="8">
                  <c:v>-6.7612729983299591E-3</c:v>
                </c:pt>
                <c:pt idx="9">
                  <c:v>-3.2316130818914601E-3</c:v>
                </c:pt>
                <c:pt idx="10">
                  <c:v>-1.8659118068686809E-3</c:v>
                </c:pt>
                <c:pt idx="11">
                  <c:v>-2.3139099431152998E-2</c:v>
                </c:pt>
                <c:pt idx="12">
                  <c:v>-2.8820169493225745E-2</c:v>
                </c:pt>
                <c:pt idx="13">
                  <c:v>-4.7567353314062699E-2</c:v>
                </c:pt>
                <c:pt idx="14">
                  <c:v>-4.6084564598966704E-2</c:v>
                </c:pt>
                <c:pt idx="15">
                  <c:v>-3.7593085319787778E-2</c:v>
                </c:pt>
                <c:pt idx="16">
                  <c:v>-3.2695887937524315E-2</c:v>
                </c:pt>
                <c:pt idx="17">
                  <c:v>-2.3094637021677245E-2</c:v>
                </c:pt>
                <c:pt idx="18">
                  <c:v>-3.2612566140425292E-3</c:v>
                </c:pt>
                <c:pt idx="19">
                  <c:v>-2.0090867240341481E-2</c:v>
                </c:pt>
                <c:pt idx="20">
                  <c:v>-3.0090857450129072E-2</c:v>
                </c:pt>
                <c:pt idx="21">
                  <c:v>-2.193830556256593E-2</c:v>
                </c:pt>
                <c:pt idx="22">
                  <c:v>-3.9297790873053629E-2</c:v>
                </c:pt>
                <c:pt idx="23">
                  <c:v>-2.9466192142678094E-2</c:v>
                </c:pt>
                <c:pt idx="24">
                  <c:v>-2.7676751678144873E-2</c:v>
                </c:pt>
                <c:pt idx="25">
                  <c:v>3.5222863088653078E-3</c:v>
                </c:pt>
                <c:pt idx="26">
                  <c:v>3.945139275623144E-2</c:v>
                </c:pt>
                <c:pt idx="27">
                  <c:v>4.9115177859466286E-2</c:v>
                </c:pt>
                <c:pt idx="28">
                  <c:v>3.9996325608524952E-2</c:v>
                </c:pt>
                <c:pt idx="29">
                  <c:v>5.303679427522634E-2</c:v>
                </c:pt>
                <c:pt idx="30">
                  <c:v>6.8050956031323384E-2</c:v>
                </c:pt>
                <c:pt idx="31">
                  <c:v>6.9178482492249893E-2</c:v>
                </c:pt>
                <c:pt idx="32">
                  <c:v>8.9355132527823233E-2</c:v>
                </c:pt>
                <c:pt idx="33">
                  <c:v>8.0446317936823775E-2</c:v>
                </c:pt>
                <c:pt idx="34">
                  <c:v>0.11488251481223433</c:v>
                </c:pt>
                <c:pt idx="35">
                  <c:v>9.6835631698384494E-2</c:v>
                </c:pt>
                <c:pt idx="36">
                  <c:v>6.4022669317605363E-2</c:v>
                </c:pt>
                <c:pt idx="37">
                  <c:v>7.4139931396287162E-2</c:v>
                </c:pt>
                <c:pt idx="38">
                  <c:v>5.87822928778583E-2</c:v>
                </c:pt>
                <c:pt idx="39">
                  <c:v>6.7155919898900018E-2</c:v>
                </c:pt>
                <c:pt idx="40">
                  <c:v>6.2399173024039856E-2</c:v>
                </c:pt>
                <c:pt idx="41">
                  <c:v>4.8278908918167662E-2</c:v>
                </c:pt>
                <c:pt idx="42">
                  <c:v>7.7497295388968324E-2</c:v>
                </c:pt>
                <c:pt idx="43">
                  <c:v>5.7477840110780276E-2</c:v>
                </c:pt>
                <c:pt idx="44">
                  <c:v>6.108801222255944E-2</c:v>
                </c:pt>
                <c:pt idx="45">
                  <c:v>8.2338993389326154E-2</c:v>
                </c:pt>
                <c:pt idx="46">
                  <c:v>7.1093329554043905E-2</c:v>
                </c:pt>
                <c:pt idx="47">
                  <c:v>4.3048153089552788E-2</c:v>
                </c:pt>
                <c:pt idx="48">
                  <c:v>2.7786720386799857E-2</c:v>
                </c:pt>
                <c:pt idx="49">
                  <c:v>1.8294161167907275E-2</c:v>
                </c:pt>
                <c:pt idx="50">
                  <c:v>3.7725512768476577E-2</c:v>
                </c:pt>
                <c:pt idx="51">
                  <c:v>2.4720280156991237E-2</c:v>
                </c:pt>
                <c:pt idx="52">
                  <c:v>6.2742417718105958E-2</c:v>
                </c:pt>
                <c:pt idx="53">
                  <c:v>4.6431464655644072E-2</c:v>
                </c:pt>
                <c:pt idx="54">
                  <c:v>6.3242180524451186E-2</c:v>
                </c:pt>
                <c:pt idx="55">
                  <c:v>3.1981901652993194E-2</c:v>
                </c:pt>
                <c:pt idx="56">
                  <c:v>6.0483450594099875E-3</c:v>
                </c:pt>
                <c:pt idx="57">
                  <c:v>1.7819386862188979E-2</c:v>
                </c:pt>
                <c:pt idx="58">
                  <c:v>4.4994341140111693E-2</c:v>
                </c:pt>
                <c:pt idx="59">
                  <c:v>3.3638456971254449E-2</c:v>
                </c:pt>
                <c:pt idx="60">
                  <c:v>4.3197514695125783E-3</c:v>
                </c:pt>
                <c:pt idx="61">
                  <c:v>2.8468162214290604E-2</c:v>
                </c:pt>
                <c:pt idx="62">
                  <c:v>3.6735025715692204E-2</c:v>
                </c:pt>
                <c:pt idx="63">
                  <c:v>3.2497586441814219E-2</c:v>
                </c:pt>
                <c:pt idx="64">
                  <c:v>6.6139564274040996E-2</c:v>
                </c:pt>
                <c:pt idx="65">
                  <c:v>3.4648407874790621E-2</c:v>
                </c:pt>
                <c:pt idx="66">
                  <c:v>4.4372992861715366E-2</c:v>
                </c:pt>
                <c:pt idx="67">
                  <c:v>5.7909105039777975E-2</c:v>
                </c:pt>
                <c:pt idx="68">
                  <c:v>4.7769212599161337E-2</c:v>
                </c:pt>
                <c:pt idx="69">
                  <c:v>3.3933355240213903E-2</c:v>
                </c:pt>
                <c:pt idx="70">
                  <c:v>7.9928378529152022E-2</c:v>
                </c:pt>
                <c:pt idx="71">
                  <c:v>5.7241659006013856E-2</c:v>
                </c:pt>
                <c:pt idx="72">
                  <c:v>6.7337582452974498E-2</c:v>
                </c:pt>
                <c:pt idx="73">
                  <c:v>6.2873684925143225E-2</c:v>
                </c:pt>
                <c:pt idx="74">
                  <c:v>7.6497643761470391E-2</c:v>
                </c:pt>
                <c:pt idx="75">
                  <c:v>8.5218554194332885E-2</c:v>
                </c:pt>
                <c:pt idx="76">
                  <c:v>9.1377009465590797E-2</c:v>
                </c:pt>
                <c:pt idx="77">
                  <c:v>0.11847826362797753</c:v>
                </c:pt>
                <c:pt idx="78">
                  <c:v>0.13728016039636692</c:v>
                </c:pt>
                <c:pt idx="79">
                  <c:v>9.2491141345261152E-2</c:v>
                </c:pt>
                <c:pt idx="80">
                  <c:v>9.3974044180945349E-2</c:v>
                </c:pt>
                <c:pt idx="81">
                  <c:v>8.9654843811035834E-2</c:v>
                </c:pt>
                <c:pt idx="82">
                  <c:v>5.1667464425811271E-2</c:v>
                </c:pt>
                <c:pt idx="83">
                  <c:v>3.975600948938296E-2</c:v>
                </c:pt>
                <c:pt idx="84">
                  <c:v>7.8881698078465456E-2</c:v>
                </c:pt>
                <c:pt idx="85">
                  <c:v>8.6031115171567141E-2</c:v>
                </c:pt>
                <c:pt idx="86">
                  <c:v>7.8973855599436593E-2</c:v>
                </c:pt>
                <c:pt idx="87">
                  <c:v>0.13659720139834586</c:v>
                </c:pt>
                <c:pt idx="88">
                  <c:v>0.11500556338122903</c:v>
                </c:pt>
                <c:pt idx="89">
                  <c:v>0.13289258165839835</c:v>
                </c:pt>
                <c:pt idx="90">
                  <c:v>0.13098808043123755</c:v>
                </c:pt>
                <c:pt idx="91">
                  <c:v>0.13833358478503999</c:v>
                </c:pt>
                <c:pt idx="92">
                  <c:v>0.14272060722557933</c:v>
                </c:pt>
                <c:pt idx="93">
                  <c:v>0.12573161679565192</c:v>
                </c:pt>
                <c:pt idx="94">
                  <c:v>0.10477108360569831</c:v>
                </c:pt>
                <c:pt idx="95">
                  <c:v>0.1003259227448341</c:v>
                </c:pt>
                <c:pt idx="96">
                  <c:v>0.10119510761318207</c:v>
                </c:pt>
                <c:pt idx="97">
                  <c:v>4.9380428834818302E-2</c:v>
                </c:pt>
                <c:pt idx="98">
                  <c:v>6.2072913769941618E-2</c:v>
                </c:pt>
                <c:pt idx="99">
                  <c:v>8.20205729613388E-2</c:v>
                </c:pt>
                <c:pt idx="100">
                  <c:v>5.13695266253551E-2</c:v>
                </c:pt>
                <c:pt idx="101">
                  <c:v>2.0352283294848617E-2</c:v>
                </c:pt>
                <c:pt idx="102">
                  <c:v>-3.4086004432923867E-3</c:v>
                </c:pt>
                <c:pt idx="103">
                  <c:v>8.5379620320518157E-3</c:v>
                </c:pt>
                <c:pt idx="104">
                  <c:v>-5.6791435332748108E-4</c:v>
                </c:pt>
                <c:pt idx="105">
                  <c:v>3.2751284037875417E-2</c:v>
                </c:pt>
                <c:pt idx="106">
                  <c:v>3.4760930836431836E-2</c:v>
                </c:pt>
                <c:pt idx="107">
                  <c:v>7.1649723371700613E-2</c:v>
                </c:pt>
                <c:pt idx="108">
                  <c:v>0.10589586051356759</c:v>
                </c:pt>
                <c:pt idx="109">
                  <c:v>9.6610587601671627E-2</c:v>
                </c:pt>
                <c:pt idx="110">
                  <c:v>0.12604049325783184</c:v>
                </c:pt>
                <c:pt idx="111">
                  <c:v>8.3420164835368071E-2</c:v>
                </c:pt>
                <c:pt idx="112">
                  <c:v>5.7078011639697612E-2</c:v>
                </c:pt>
                <c:pt idx="113">
                  <c:v>5.8576719654087173E-2</c:v>
                </c:pt>
                <c:pt idx="114">
                  <c:v>4.9794696550322426E-2</c:v>
                </c:pt>
                <c:pt idx="115">
                  <c:v>4.9458280756156103E-2</c:v>
                </c:pt>
                <c:pt idx="116">
                  <c:v>4.5664074934242516E-2</c:v>
                </c:pt>
                <c:pt idx="117">
                  <c:v>4.6002543695397025E-2</c:v>
                </c:pt>
                <c:pt idx="118">
                  <c:v>1.6839402613819665E-3</c:v>
                </c:pt>
                <c:pt idx="119">
                  <c:v>1.6024525689548819E-2</c:v>
                </c:pt>
                <c:pt idx="120">
                  <c:v>2.7042876324715692E-2</c:v>
                </c:pt>
                <c:pt idx="121">
                  <c:v>4.2512408998924167E-2</c:v>
                </c:pt>
                <c:pt idx="122">
                  <c:v>5.5806714934159007E-3</c:v>
                </c:pt>
                <c:pt idx="123">
                  <c:v>1.3503285551159649E-3</c:v>
                </c:pt>
                <c:pt idx="124">
                  <c:v>-6.9812786912044622E-3</c:v>
                </c:pt>
                <c:pt idx="125">
                  <c:v>2.6964209891486846E-3</c:v>
                </c:pt>
                <c:pt idx="126">
                  <c:v>2.6492585042121597E-3</c:v>
                </c:pt>
                <c:pt idx="127">
                  <c:v>6.6024968916340576E-3</c:v>
                </c:pt>
                <c:pt idx="128">
                  <c:v>4.2457979703725446E-2</c:v>
                </c:pt>
                <c:pt idx="129">
                  <c:v>6.3866603224721263E-2</c:v>
                </c:pt>
                <c:pt idx="130">
                  <c:v>6.2475958509159657E-2</c:v>
                </c:pt>
                <c:pt idx="131">
                  <c:v>7.2044424495341541E-2</c:v>
                </c:pt>
                <c:pt idx="132">
                  <c:v>7.3916888867536334E-2</c:v>
                </c:pt>
                <c:pt idx="133">
                  <c:v>7.2329832924069581E-2</c:v>
                </c:pt>
                <c:pt idx="134">
                  <c:v>7.2851614143890631E-2</c:v>
                </c:pt>
                <c:pt idx="135">
                  <c:v>3.792220374707278E-2</c:v>
                </c:pt>
                <c:pt idx="136">
                  <c:v>6.4659761337086064E-2</c:v>
                </c:pt>
                <c:pt idx="137">
                  <c:v>6.6435824751770234E-2</c:v>
                </c:pt>
                <c:pt idx="138">
                  <c:v>6.1333301626921521E-2</c:v>
                </c:pt>
                <c:pt idx="139">
                  <c:v>7.1980787210900843E-2</c:v>
                </c:pt>
                <c:pt idx="140">
                  <c:v>4.2988755873744955E-2</c:v>
                </c:pt>
                <c:pt idx="141">
                  <c:v>4.3408634502944521E-2</c:v>
                </c:pt>
                <c:pt idx="142">
                  <c:v>3.2677778503002797E-2</c:v>
                </c:pt>
                <c:pt idx="143">
                  <c:v>2.7570898803556121E-2</c:v>
                </c:pt>
                <c:pt idx="144">
                  <c:v>3.3353480626138188E-2</c:v>
                </c:pt>
                <c:pt idx="145">
                  <c:v>4.2466939197272735E-2</c:v>
                </c:pt>
                <c:pt idx="146">
                  <c:v>6.5784972057575164E-2</c:v>
                </c:pt>
                <c:pt idx="147">
                  <c:v>4.7965303643601187E-2</c:v>
                </c:pt>
                <c:pt idx="148">
                  <c:v>3.6227097595037172E-2</c:v>
                </c:pt>
                <c:pt idx="149">
                  <c:v>4.4880901351584734E-2</c:v>
                </c:pt>
                <c:pt idx="150">
                  <c:v>3.2276194485176823E-2</c:v>
                </c:pt>
                <c:pt idx="151">
                  <c:v>3.0949243333329601E-2</c:v>
                </c:pt>
                <c:pt idx="152">
                  <c:v>2.7426594425575601E-2</c:v>
                </c:pt>
                <c:pt idx="153">
                  <c:v>1.5890855423259076E-2</c:v>
                </c:pt>
                <c:pt idx="154">
                  <c:v>1.2540464050502242E-2</c:v>
                </c:pt>
                <c:pt idx="155">
                  <c:v>1.7476661875396093E-2</c:v>
                </c:pt>
                <c:pt idx="156">
                  <c:v>2.0760081283852205E-2</c:v>
                </c:pt>
                <c:pt idx="157">
                  <c:v>9.346504233229691E-4</c:v>
                </c:pt>
                <c:pt idx="158">
                  <c:v>4.3808139352981668E-2</c:v>
                </c:pt>
                <c:pt idx="159">
                  <c:v>2.7717141015013436E-2</c:v>
                </c:pt>
                <c:pt idx="160">
                  <c:v>-2.4357692161989242E-3</c:v>
                </c:pt>
                <c:pt idx="161">
                  <c:v>-1.0357776386497486E-2</c:v>
                </c:pt>
                <c:pt idx="162">
                  <c:v>-1.6485264657436827E-2</c:v>
                </c:pt>
                <c:pt idx="163">
                  <c:v>-2.1190693253095083E-2</c:v>
                </c:pt>
                <c:pt idx="164">
                  <c:v>-1.944515420325188E-2</c:v>
                </c:pt>
                <c:pt idx="165">
                  <c:v>-4.744878248872153E-3</c:v>
                </c:pt>
                <c:pt idx="166">
                  <c:v>3.4556409910517782E-3</c:v>
                </c:pt>
                <c:pt idx="167">
                  <c:v>1.0132627195365007E-2</c:v>
                </c:pt>
                <c:pt idx="168">
                  <c:v>5.6073875145088437E-3</c:v>
                </c:pt>
                <c:pt idx="169">
                  <c:v>-4.4948887779945323E-3</c:v>
                </c:pt>
                <c:pt idx="170">
                  <c:v>1.1896070918448354E-2</c:v>
                </c:pt>
                <c:pt idx="171">
                  <c:v>5.3543271613281096E-3</c:v>
                </c:pt>
                <c:pt idx="172">
                  <c:v>-1.2615750230499545E-2</c:v>
                </c:pt>
                <c:pt idx="173">
                  <c:v>-1.943075463407451E-2</c:v>
                </c:pt>
                <c:pt idx="174">
                  <c:v>-2.6335267948239705E-2</c:v>
                </c:pt>
                <c:pt idx="175">
                  <c:v>-1.9551461829445671E-2</c:v>
                </c:pt>
                <c:pt idx="176">
                  <c:v>-3.2791112417713708E-2</c:v>
                </c:pt>
                <c:pt idx="177">
                  <c:v>4.3282187308682607E-2</c:v>
                </c:pt>
                <c:pt idx="178">
                  <c:v>2.9261754466323397E-2</c:v>
                </c:pt>
                <c:pt idx="179">
                  <c:v>-1.1371145774561331E-2</c:v>
                </c:pt>
                <c:pt idx="180">
                  <c:v>-6.1850359686599354E-3</c:v>
                </c:pt>
                <c:pt idx="181">
                  <c:v>-5.4172943389163564E-3</c:v>
                </c:pt>
                <c:pt idx="182">
                  <c:v>-5.5535028495301564E-4</c:v>
                </c:pt>
                <c:pt idx="183">
                  <c:v>-1.5719691965569327E-2</c:v>
                </c:pt>
                <c:pt idx="184">
                  <c:v>-2.3986537566481059E-2</c:v>
                </c:pt>
                <c:pt idx="185">
                  <c:v>-1.6813658412030308E-2</c:v>
                </c:pt>
                <c:pt idx="186">
                  <c:v>4.6084072611360716E-2</c:v>
                </c:pt>
                <c:pt idx="187">
                  <c:v>6.8774627811373001E-2</c:v>
                </c:pt>
                <c:pt idx="188">
                  <c:v>6.1114760705143434E-2</c:v>
                </c:pt>
                <c:pt idx="189">
                  <c:v>6.6267245219344018E-2</c:v>
                </c:pt>
                <c:pt idx="190">
                  <c:v>5.2000384430503921E-2</c:v>
                </c:pt>
                <c:pt idx="191">
                  <c:v>1.9434183988591647E-2</c:v>
                </c:pt>
                <c:pt idx="192">
                  <c:v>1.6316747198819259E-2</c:v>
                </c:pt>
                <c:pt idx="193">
                  <c:v>-1.5665121492543288E-2</c:v>
                </c:pt>
                <c:pt idx="194">
                  <c:v>-6.50469530386244E-3</c:v>
                </c:pt>
                <c:pt idx="195">
                  <c:v>2.066153242524571E-2</c:v>
                </c:pt>
                <c:pt idx="196">
                  <c:v>9.7801810404454237E-3</c:v>
                </c:pt>
                <c:pt idx="197">
                  <c:v>-1.4660708614837259E-2</c:v>
                </c:pt>
                <c:pt idx="198">
                  <c:v>-2.8130137272541322E-2</c:v>
                </c:pt>
                <c:pt idx="199">
                  <c:v>-1.0762052024142044E-2</c:v>
                </c:pt>
                <c:pt idx="200">
                  <c:v>-2.5715233431193085E-2</c:v>
                </c:pt>
                <c:pt idx="201">
                  <c:v>-2.3365603851245975E-2</c:v>
                </c:pt>
                <c:pt idx="202">
                  <c:v>2.6002508858447015E-3</c:v>
                </c:pt>
                <c:pt idx="203">
                  <c:v>2.4589947844194437E-2</c:v>
                </c:pt>
                <c:pt idx="204">
                  <c:v>2.8143353590748266E-3</c:v>
                </c:pt>
                <c:pt idx="205">
                  <c:v>-6.3682239742359759E-3</c:v>
                </c:pt>
                <c:pt idx="206">
                  <c:v>-1.5564477007786071E-2</c:v>
                </c:pt>
                <c:pt idx="207">
                  <c:v>-4.549692534552563E-2</c:v>
                </c:pt>
                <c:pt idx="208">
                  <c:v>-4.9706456557255252E-2</c:v>
                </c:pt>
                <c:pt idx="209">
                  <c:v>-6.7600970415713668E-2</c:v>
                </c:pt>
                <c:pt idx="210">
                  <c:v>-8.8533720243141101E-2</c:v>
                </c:pt>
                <c:pt idx="211">
                  <c:v>-9.7182533115780845E-2</c:v>
                </c:pt>
                <c:pt idx="212">
                  <c:v>-7.5298054329303477E-2</c:v>
                </c:pt>
                <c:pt idx="213">
                  <c:v>-0.11002355606706371</c:v>
                </c:pt>
                <c:pt idx="214">
                  <c:v>-0.12991803912129662</c:v>
                </c:pt>
                <c:pt idx="215">
                  <c:v>-0.15786295302834774</c:v>
                </c:pt>
                <c:pt idx="216">
                  <c:v>-0.1481205158485025</c:v>
                </c:pt>
                <c:pt idx="217">
                  <c:v>-0.13455805283500899</c:v>
                </c:pt>
                <c:pt idx="218">
                  <c:v>-0.12056136783352789</c:v>
                </c:pt>
                <c:pt idx="219">
                  <c:v>-0.11640083518538835</c:v>
                </c:pt>
                <c:pt idx="220">
                  <c:v>-9.0177070496999412E-2</c:v>
                </c:pt>
                <c:pt idx="221">
                  <c:v>-0.12014294654680358</c:v>
                </c:pt>
                <c:pt idx="222">
                  <c:v>-0.15750492347428013</c:v>
                </c:pt>
                <c:pt idx="223">
                  <c:v>-0.18981017261066291</c:v>
                </c:pt>
                <c:pt idx="224">
                  <c:v>-0.18992772530769786</c:v>
                </c:pt>
                <c:pt idx="225">
                  <c:v>-0.18050510030305289</c:v>
                </c:pt>
                <c:pt idx="226">
                  <c:v>-0.21385458980974914</c:v>
                </c:pt>
                <c:pt idx="227">
                  <c:v>-0.20858620289956187</c:v>
                </c:pt>
                <c:pt idx="228">
                  <c:v>-0.20342779411810785</c:v>
                </c:pt>
                <c:pt idx="229">
                  <c:v>-0.20054251230172215</c:v>
                </c:pt>
                <c:pt idx="230">
                  <c:v>-0.21432556351451737</c:v>
                </c:pt>
                <c:pt idx="231">
                  <c:v>-0.2348531383609952</c:v>
                </c:pt>
                <c:pt idx="232">
                  <c:v>-0.25044964881888387</c:v>
                </c:pt>
                <c:pt idx="233">
                  <c:v>-0.23705517592105885</c:v>
                </c:pt>
                <c:pt idx="234">
                  <c:v>-0.23829919684929501</c:v>
                </c:pt>
                <c:pt idx="235">
                  <c:v>-0.25245484819723607</c:v>
                </c:pt>
                <c:pt idx="236">
                  <c:v>-0.22969172446347552</c:v>
                </c:pt>
                <c:pt idx="237">
                  <c:v>-0.18858396815037504</c:v>
                </c:pt>
                <c:pt idx="238">
                  <c:v>-0.16588494570170875</c:v>
                </c:pt>
                <c:pt idx="239">
                  <c:v>-0.1927943541056848</c:v>
                </c:pt>
                <c:pt idx="240">
                  <c:v>-0.21669222228149509</c:v>
                </c:pt>
                <c:pt idx="241">
                  <c:v>-0.22608507429173341</c:v>
                </c:pt>
                <c:pt idx="242">
                  <c:v>-0.20686469152098674</c:v>
                </c:pt>
                <c:pt idx="243">
                  <c:v>-0.23612578716862953</c:v>
                </c:pt>
                <c:pt idx="244">
                  <c:v>-0.21466188002718745</c:v>
                </c:pt>
                <c:pt idx="245">
                  <c:v>-0.19101570716443395</c:v>
                </c:pt>
                <c:pt idx="246">
                  <c:v>-0.20338352619924016</c:v>
                </c:pt>
                <c:pt idx="247">
                  <c:v>-0.1936821209818631</c:v>
                </c:pt>
                <c:pt idx="248">
                  <c:v>-0.17911181152247424</c:v>
                </c:pt>
                <c:pt idx="249">
                  <c:v>-0.19117410290347669</c:v>
                </c:pt>
                <c:pt idx="250">
                  <c:v>-0.2020576324125265</c:v>
                </c:pt>
                <c:pt idx="251">
                  <c:v>-0.2069705046197583</c:v>
                </c:pt>
                <c:pt idx="252">
                  <c:v>-0.21723618533162459</c:v>
                </c:pt>
                <c:pt idx="253">
                  <c:v>-0.24272822636645475</c:v>
                </c:pt>
                <c:pt idx="254">
                  <c:v>-0.26242310314197781</c:v>
                </c:pt>
                <c:pt idx="255">
                  <c:v>-0.27154580448607557</c:v>
                </c:pt>
                <c:pt idx="256">
                  <c:v>-0.28748673323389418</c:v>
                </c:pt>
                <c:pt idx="257">
                  <c:v>-0.27588948975806238</c:v>
                </c:pt>
                <c:pt idx="258">
                  <c:v>-0.27850105680452653</c:v>
                </c:pt>
                <c:pt idx="259">
                  <c:v>-0.25480210126619329</c:v>
                </c:pt>
                <c:pt idx="260">
                  <c:v>-0.22735770501526531</c:v>
                </c:pt>
                <c:pt idx="261">
                  <c:v>-0.21764782393993476</c:v>
                </c:pt>
                <c:pt idx="262">
                  <c:v>-0.25030076562017134</c:v>
                </c:pt>
                <c:pt idx="263">
                  <c:v>-0.23179105079327478</c:v>
                </c:pt>
                <c:pt idx="264">
                  <c:v>-0.26889293956136218</c:v>
                </c:pt>
                <c:pt idx="265">
                  <c:v>-0.25159756566002511</c:v>
                </c:pt>
                <c:pt idx="266">
                  <c:v>-0.21742542244759322</c:v>
                </c:pt>
                <c:pt idx="267">
                  <c:v>-0.21278226995572824</c:v>
                </c:pt>
                <c:pt idx="268">
                  <c:v>-0.2243029473499274</c:v>
                </c:pt>
                <c:pt idx="269">
                  <c:v>-0.21880276641761398</c:v>
                </c:pt>
                <c:pt idx="270">
                  <c:v>-0.22772187712844771</c:v>
                </c:pt>
                <c:pt idx="271">
                  <c:v>-0.23055631211108152</c:v>
                </c:pt>
                <c:pt idx="272">
                  <c:v>-0.25560012796088716</c:v>
                </c:pt>
                <c:pt idx="273">
                  <c:v>-0.2645976509080793</c:v>
                </c:pt>
                <c:pt idx="274">
                  <c:v>-0.25770334212036305</c:v>
                </c:pt>
                <c:pt idx="275">
                  <c:v>-0.27834151080854497</c:v>
                </c:pt>
                <c:pt idx="276">
                  <c:v>-0.28053253925653276</c:v>
                </c:pt>
                <c:pt idx="277">
                  <c:v>-0.29619861685649873</c:v>
                </c:pt>
                <c:pt idx="278">
                  <c:v>-0.28896014229439404</c:v>
                </c:pt>
                <c:pt idx="279">
                  <c:v>-0.28640311485073633</c:v>
                </c:pt>
                <c:pt idx="280">
                  <c:v>-0.27592925555263537</c:v>
                </c:pt>
                <c:pt idx="281">
                  <c:v>-0.27444908748739516</c:v>
                </c:pt>
                <c:pt idx="282">
                  <c:v>-0.26214347313132558</c:v>
                </c:pt>
                <c:pt idx="283">
                  <c:v>-0.25863433521334567</c:v>
                </c:pt>
                <c:pt idx="284">
                  <c:v>-0.23734244975465302</c:v>
                </c:pt>
                <c:pt idx="285">
                  <c:v>-0.21524226403542224</c:v>
                </c:pt>
                <c:pt idx="286">
                  <c:v>-0.18940225999903337</c:v>
                </c:pt>
                <c:pt idx="287">
                  <c:v>-0.18460660357708392</c:v>
                </c:pt>
                <c:pt idx="288">
                  <c:v>-0.20488064613893853</c:v>
                </c:pt>
                <c:pt idx="289">
                  <c:v>-0.18390675162757375</c:v>
                </c:pt>
                <c:pt idx="290">
                  <c:v>-0.21392434108304315</c:v>
                </c:pt>
                <c:pt idx="291">
                  <c:v>-0.23159989921527224</c:v>
                </c:pt>
                <c:pt idx="292">
                  <c:v>-0.22871410597380903</c:v>
                </c:pt>
                <c:pt idx="293">
                  <c:v>-0.22276324974324702</c:v>
                </c:pt>
                <c:pt idx="294">
                  <c:v>-0.21958517416507761</c:v>
                </c:pt>
                <c:pt idx="295">
                  <c:v>-0.23760788962416046</c:v>
                </c:pt>
                <c:pt idx="296">
                  <c:v>-0.22230138866862814</c:v>
                </c:pt>
                <c:pt idx="297">
                  <c:v>-0.23690316155061431</c:v>
                </c:pt>
                <c:pt idx="298">
                  <c:v>-0.25253857875561603</c:v>
                </c:pt>
                <c:pt idx="299">
                  <c:v>-0.25730129480804909</c:v>
                </c:pt>
                <c:pt idx="300">
                  <c:v>-0.23651931640543256</c:v>
                </c:pt>
                <c:pt idx="301">
                  <c:v>-0.20309749899453589</c:v>
                </c:pt>
                <c:pt idx="302">
                  <c:v>-0.20740043297821198</c:v>
                </c:pt>
                <c:pt idx="303">
                  <c:v>-0.19132317873346882</c:v>
                </c:pt>
                <c:pt idx="304">
                  <c:v>-0.19385615251573218</c:v>
                </c:pt>
                <c:pt idx="305">
                  <c:v>-0.22921647818414181</c:v>
                </c:pt>
                <c:pt idx="306">
                  <c:v>-0.23256662986866428</c:v>
                </c:pt>
                <c:pt idx="307">
                  <c:v>-0.22627026403698924</c:v>
                </c:pt>
                <c:pt idx="308">
                  <c:v>-0.24494115385354798</c:v>
                </c:pt>
                <c:pt idx="309">
                  <c:v>-0.26408298019101817</c:v>
                </c:pt>
                <c:pt idx="310">
                  <c:v>-0.29180606680807453</c:v>
                </c:pt>
                <c:pt idx="311">
                  <c:v>-0.29146555832557508</c:v>
                </c:pt>
                <c:pt idx="312">
                  <c:v>-0.30948340692224963</c:v>
                </c:pt>
                <c:pt idx="313">
                  <c:v>-0.31605963852244368</c:v>
                </c:pt>
                <c:pt idx="314">
                  <c:v>-0.33296119276283731</c:v>
                </c:pt>
                <c:pt idx="315">
                  <c:v>-0.31232332717831945</c:v>
                </c:pt>
                <c:pt idx="316">
                  <c:v>-0.29534794408865139</c:v>
                </c:pt>
                <c:pt idx="317">
                  <c:v>-0.30708882165707618</c:v>
                </c:pt>
                <c:pt idx="318">
                  <c:v>-0.31394085497844515</c:v>
                </c:pt>
                <c:pt idx="319">
                  <c:v>-0.32762710684507435</c:v>
                </c:pt>
                <c:pt idx="320">
                  <c:v>-0.34230131432494926</c:v>
                </c:pt>
                <c:pt idx="321">
                  <c:v>-0.33166938842900295</c:v>
                </c:pt>
                <c:pt idx="322">
                  <c:v>-0.3049547818404279</c:v>
                </c:pt>
                <c:pt idx="323">
                  <c:v>-0.33914590235615727</c:v>
                </c:pt>
                <c:pt idx="324">
                  <c:v>-0.32684160232356951</c:v>
                </c:pt>
                <c:pt idx="325">
                  <c:v>-0.34255643511632716</c:v>
                </c:pt>
                <c:pt idx="326">
                  <c:v>-0.34070738296135206</c:v>
                </c:pt>
                <c:pt idx="327">
                  <c:v>-0.33124775538758722</c:v>
                </c:pt>
                <c:pt idx="328">
                  <c:v>-0.32601983128322987</c:v>
                </c:pt>
                <c:pt idx="329">
                  <c:v>-0.30910313709918102</c:v>
                </c:pt>
                <c:pt idx="330">
                  <c:v>-0.30333610130200905</c:v>
                </c:pt>
                <c:pt idx="331">
                  <c:v>-0.31247208928664116</c:v>
                </c:pt>
                <c:pt idx="332">
                  <c:v>-0.29659642288333588</c:v>
                </c:pt>
                <c:pt idx="333">
                  <c:v>-0.29659642288333588</c:v>
                </c:pt>
                <c:pt idx="334">
                  <c:v>-0.31598403052896962</c:v>
                </c:pt>
                <c:pt idx="335">
                  <c:v>-0.31758663055201286</c:v>
                </c:pt>
                <c:pt idx="336">
                  <c:v>-0.35379416118352247</c:v>
                </c:pt>
                <c:pt idx="337">
                  <c:v>-0.33840501058832562</c:v>
                </c:pt>
                <c:pt idx="338">
                  <c:v>-0.32345521651235909</c:v>
                </c:pt>
                <c:pt idx="339">
                  <c:v>-0.30829818000253861</c:v>
                </c:pt>
                <c:pt idx="340">
                  <c:v>-0.33239995165219349</c:v>
                </c:pt>
                <c:pt idx="341">
                  <c:v>-0.32795674740955938</c:v>
                </c:pt>
                <c:pt idx="342">
                  <c:v>-0.35918393067383081</c:v>
                </c:pt>
                <c:pt idx="343">
                  <c:v>-0.36092412330263857</c:v>
                </c:pt>
                <c:pt idx="344">
                  <c:v>-0.33736847643847467</c:v>
                </c:pt>
                <c:pt idx="345">
                  <c:v>-0.34792899581183923</c:v>
                </c:pt>
                <c:pt idx="346">
                  <c:v>-0.3435302420842421</c:v>
                </c:pt>
                <c:pt idx="347">
                  <c:v>-0.32575006407801144</c:v>
                </c:pt>
                <c:pt idx="348">
                  <c:v>-0.32718989814229005</c:v>
                </c:pt>
                <c:pt idx="349">
                  <c:v>-0.34870961308660031</c:v>
                </c:pt>
                <c:pt idx="350">
                  <c:v>-0.36179078136863352</c:v>
                </c:pt>
                <c:pt idx="351">
                  <c:v>-0.37137953134770474</c:v>
                </c:pt>
                <c:pt idx="352">
                  <c:v>-0.38912567408502363</c:v>
                </c:pt>
                <c:pt idx="353">
                  <c:v>-0.40055308724219263</c:v>
                </c:pt>
                <c:pt idx="354">
                  <c:v>-0.41845288144535231</c:v>
                </c:pt>
                <c:pt idx="355">
                  <c:v>-0.41132129344314727</c:v>
                </c:pt>
                <c:pt idx="356">
                  <c:v>-0.42765076512020406</c:v>
                </c:pt>
                <c:pt idx="357">
                  <c:v>-0.43521280797032469</c:v>
                </c:pt>
                <c:pt idx="358">
                  <c:v>-0.43971266578331114</c:v>
                </c:pt>
                <c:pt idx="359">
                  <c:v>-0.37847947257554237</c:v>
                </c:pt>
                <c:pt idx="360">
                  <c:v>-0.34781648495030715</c:v>
                </c:pt>
                <c:pt idx="361">
                  <c:v>-0.33634383967595627</c:v>
                </c:pt>
                <c:pt idx="362">
                  <c:v>-0.34171836704030278</c:v>
                </c:pt>
                <c:pt idx="363">
                  <c:v>-0.33694781801299911</c:v>
                </c:pt>
                <c:pt idx="364">
                  <c:v>-0.3412737617758812</c:v>
                </c:pt>
                <c:pt idx="365">
                  <c:v>-0.34746362705764422</c:v>
                </c:pt>
                <c:pt idx="366">
                  <c:v>-0.31714877392607677</c:v>
                </c:pt>
                <c:pt idx="367">
                  <c:v>-0.28560648254583709</c:v>
                </c:pt>
                <c:pt idx="368">
                  <c:v>-0.29775097895775449</c:v>
                </c:pt>
                <c:pt idx="369">
                  <c:v>-0.32000002171196118</c:v>
                </c:pt>
                <c:pt idx="370">
                  <c:v>-0.29573448797129387</c:v>
                </c:pt>
                <c:pt idx="371">
                  <c:v>-0.28246916422714119</c:v>
                </c:pt>
                <c:pt idx="372">
                  <c:v>-0.29421694720051372</c:v>
                </c:pt>
                <c:pt idx="373">
                  <c:v>-0.27370386553564119</c:v>
                </c:pt>
                <c:pt idx="374">
                  <c:v>-0.26894746259040092</c:v>
                </c:pt>
                <c:pt idx="375">
                  <c:v>-0.22756096681970772</c:v>
                </c:pt>
                <c:pt idx="376">
                  <c:v>-0.24024501120030595</c:v>
                </c:pt>
                <c:pt idx="377">
                  <c:v>-0.24369322193988774</c:v>
                </c:pt>
                <c:pt idx="378">
                  <c:v>-0.24860887070761051</c:v>
                </c:pt>
                <c:pt idx="379">
                  <c:v>-0.23261367934801291</c:v>
                </c:pt>
                <c:pt idx="380">
                  <c:v>-0.23642658949232864</c:v>
                </c:pt>
                <c:pt idx="381">
                  <c:v>-0.25052540396111045</c:v>
                </c:pt>
                <c:pt idx="382">
                  <c:v>-0.22806706793862053</c:v>
                </c:pt>
                <c:pt idx="383">
                  <c:v>-0.21538583873399619</c:v>
                </c:pt>
                <c:pt idx="384">
                  <c:v>-0.22402556121916206</c:v>
                </c:pt>
                <c:pt idx="385">
                  <c:v>-0.24213292630253802</c:v>
                </c:pt>
                <c:pt idx="386">
                  <c:v>-0.24478982102597713</c:v>
                </c:pt>
                <c:pt idx="387">
                  <c:v>-0.264297553591191</c:v>
                </c:pt>
                <c:pt idx="388">
                  <c:v>-0.25258336717976437</c:v>
                </c:pt>
                <c:pt idx="389">
                  <c:v>-0.25013120256698806</c:v>
                </c:pt>
                <c:pt idx="390">
                  <c:v>-0.24914430211758332</c:v>
                </c:pt>
                <c:pt idx="391">
                  <c:v>-0.26811909031427483</c:v>
                </c:pt>
                <c:pt idx="392">
                  <c:v>-0.28611175719394233</c:v>
                </c:pt>
                <c:pt idx="393">
                  <c:v>-0.26309252320076992</c:v>
                </c:pt>
                <c:pt idx="394">
                  <c:v>-0.25072326630380903</c:v>
                </c:pt>
                <c:pt idx="395">
                  <c:v>-0.26184005966038082</c:v>
                </c:pt>
                <c:pt idx="396">
                  <c:v>-0.24599938608824357</c:v>
                </c:pt>
                <c:pt idx="397">
                  <c:v>-0.23563899930083976</c:v>
                </c:pt>
                <c:pt idx="398">
                  <c:v>-0.24971785164361693</c:v>
                </c:pt>
                <c:pt idx="399">
                  <c:v>-0.24084442193978461</c:v>
                </c:pt>
                <c:pt idx="400">
                  <c:v>-0.23703187463621511</c:v>
                </c:pt>
                <c:pt idx="401">
                  <c:v>-0.25037581495687888</c:v>
                </c:pt>
                <c:pt idx="402">
                  <c:v>-0.25050451392180384</c:v>
                </c:pt>
                <c:pt idx="403">
                  <c:v>-0.25050451392180384</c:v>
                </c:pt>
                <c:pt idx="404">
                  <c:v>-0.23405600848632924</c:v>
                </c:pt>
                <c:pt idx="405">
                  <c:v>-0.24289975819998055</c:v>
                </c:pt>
                <c:pt idx="406">
                  <c:v>-0.26901265192107615</c:v>
                </c:pt>
                <c:pt idx="407">
                  <c:v>-0.26553138853847891</c:v>
                </c:pt>
                <c:pt idx="408">
                  <c:v>-0.26185701586994781</c:v>
                </c:pt>
                <c:pt idx="409">
                  <c:v>-0.25985010282876964</c:v>
                </c:pt>
                <c:pt idx="410">
                  <c:v>-0.24797104122905289</c:v>
                </c:pt>
                <c:pt idx="411">
                  <c:v>-0.25834086142535606</c:v>
                </c:pt>
                <c:pt idx="412">
                  <c:v>-0.25180743694715757</c:v>
                </c:pt>
                <c:pt idx="413">
                  <c:v>-0.22786414987635806</c:v>
                </c:pt>
                <c:pt idx="414">
                  <c:v>-0.22558461611812597</c:v>
                </c:pt>
                <c:pt idx="415">
                  <c:v>-0.23204370456402967</c:v>
                </c:pt>
                <c:pt idx="416">
                  <c:v>-0.23115588771060736</c:v>
                </c:pt>
                <c:pt idx="417">
                  <c:v>-0.206815153135117</c:v>
                </c:pt>
                <c:pt idx="418">
                  <c:v>-0.18718521486092954</c:v>
                </c:pt>
                <c:pt idx="419">
                  <c:v>-0.18695650223148785</c:v>
                </c:pt>
                <c:pt idx="420">
                  <c:v>-0.20717143656065451</c:v>
                </c:pt>
                <c:pt idx="421">
                  <c:v>-0.23281215235399122</c:v>
                </c:pt>
                <c:pt idx="422">
                  <c:v>-0.26525650016627</c:v>
                </c:pt>
                <c:pt idx="423">
                  <c:v>-0.26470457934293989</c:v>
                </c:pt>
                <c:pt idx="424">
                  <c:v>-0.26409241736370581</c:v>
                </c:pt>
                <c:pt idx="425">
                  <c:v>-0.23690216305974332</c:v>
                </c:pt>
                <c:pt idx="426">
                  <c:v>-0.26474820540821131</c:v>
                </c:pt>
                <c:pt idx="427">
                  <c:v>-0.24534456644950753</c:v>
                </c:pt>
                <c:pt idx="428">
                  <c:v>-0.24349581121121189</c:v>
                </c:pt>
                <c:pt idx="429">
                  <c:v>-0.25201837642961289</c:v>
                </c:pt>
                <c:pt idx="430">
                  <c:v>-0.25715519010685628</c:v>
                </c:pt>
                <c:pt idx="431">
                  <c:v>-0.26533083644541</c:v>
                </c:pt>
                <c:pt idx="432">
                  <c:v>-0.24537610825479239</c:v>
                </c:pt>
                <c:pt idx="433">
                  <c:v>-0.24792277973414212</c:v>
                </c:pt>
                <c:pt idx="434">
                  <c:v>-0.24232646736690278</c:v>
                </c:pt>
                <c:pt idx="435">
                  <c:v>-0.2590039439432219</c:v>
                </c:pt>
                <c:pt idx="436">
                  <c:v>-0.28177045963674541</c:v>
                </c:pt>
                <c:pt idx="437">
                  <c:v>-0.25346074587520573</c:v>
                </c:pt>
                <c:pt idx="438">
                  <c:v>-0.23200538246843305</c:v>
                </c:pt>
                <c:pt idx="439">
                  <c:v>-0.20056830924805058</c:v>
                </c:pt>
                <c:pt idx="440">
                  <c:v>-0.19564787341755396</c:v>
                </c:pt>
                <c:pt idx="441">
                  <c:v>-0.18774470540508159</c:v>
                </c:pt>
                <c:pt idx="442">
                  <c:v>-0.18872429980572147</c:v>
                </c:pt>
                <c:pt idx="443">
                  <c:v>-0.18897305003237719</c:v>
                </c:pt>
                <c:pt idx="444">
                  <c:v>-0.18176120219462355</c:v>
                </c:pt>
                <c:pt idx="445">
                  <c:v>-0.15836721928016873</c:v>
                </c:pt>
                <c:pt idx="446">
                  <c:v>-0.15877245022373743</c:v>
                </c:pt>
                <c:pt idx="447">
                  <c:v>-0.14355022442724374</c:v>
                </c:pt>
                <c:pt idx="448">
                  <c:v>-0.13098861300042486</c:v>
                </c:pt>
                <c:pt idx="449">
                  <c:v>-0.11820969601907305</c:v>
                </c:pt>
                <c:pt idx="450">
                  <c:v>-0.12798623219896732</c:v>
                </c:pt>
                <c:pt idx="451">
                  <c:v>-0.14989865681207937</c:v>
                </c:pt>
                <c:pt idx="452">
                  <c:v>-0.15269902939275148</c:v>
                </c:pt>
                <c:pt idx="453">
                  <c:v>-0.15147912988514944</c:v>
                </c:pt>
                <c:pt idx="454">
                  <c:v>-0.13521928377536552</c:v>
                </c:pt>
                <c:pt idx="455">
                  <c:v>-0.1459189789423504</c:v>
                </c:pt>
                <c:pt idx="456">
                  <c:v>-0.17227610763895329</c:v>
                </c:pt>
                <c:pt idx="457">
                  <c:v>-0.2035003084597985</c:v>
                </c:pt>
                <c:pt idx="458">
                  <c:v>-0.19835640238505414</c:v>
                </c:pt>
                <c:pt idx="459">
                  <c:v>-0.18571785641959371</c:v>
                </c:pt>
                <c:pt idx="460">
                  <c:v>-0.19068471519842134</c:v>
                </c:pt>
                <c:pt idx="461">
                  <c:v>-0.19033801681400431</c:v>
                </c:pt>
                <c:pt idx="462">
                  <c:v>-0.19089511383325186</c:v>
                </c:pt>
                <c:pt idx="463">
                  <c:v>-0.1976033105178403</c:v>
                </c:pt>
                <c:pt idx="464">
                  <c:v>-0.23210894690062955</c:v>
                </c:pt>
                <c:pt idx="465">
                  <c:v>-0.21834390137525739</c:v>
                </c:pt>
                <c:pt idx="466">
                  <c:v>-0.18898848031136362</c:v>
                </c:pt>
                <c:pt idx="467">
                  <c:v>-0.20843642067494994</c:v>
                </c:pt>
                <c:pt idx="468">
                  <c:v>-0.1825648550163137</c:v>
                </c:pt>
                <c:pt idx="469">
                  <c:v>-0.18728213751801892</c:v>
                </c:pt>
                <c:pt idx="470">
                  <c:v>-0.22801010968999791</c:v>
                </c:pt>
                <c:pt idx="471">
                  <c:v>-0.19770608786883204</c:v>
                </c:pt>
                <c:pt idx="472">
                  <c:v>-0.23905883083296475</c:v>
                </c:pt>
                <c:pt idx="473">
                  <c:v>-0.27629547434224122</c:v>
                </c:pt>
                <c:pt idx="474">
                  <c:v>-0.23807734196644126</c:v>
                </c:pt>
                <c:pt idx="475">
                  <c:v>-0.23017647746308789</c:v>
                </c:pt>
                <c:pt idx="476">
                  <c:v>-0.23861204040539175</c:v>
                </c:pt>
                <c:pt idx="477">
                  <c:v>-0.18542212097455713</c:v>
                </c:pt>
                <c:pt idx="478">
                  <c:v>-0.1639745728169627</c:v>
                </c:pt>
                <c:pt idx="479">
                  <c:v>-8.0342393671384738E-2</c:v>
                </c:pt>
                <c:pt idx="480">
                  <c:v>-9.1647911433790474E-2</c:v>
                </c:pt>
                <c:pt idx="481">
                  <c:v>-0.11272888173482343</c:v>
                </c:pt>
                <c:pt idx="482">
                  <c:v>-4.1068135927228133E-2</c:v>
                </c:pt>
                <c:pt idx="483">
                  <c:v>-3.3510291521560154E-3</c:v>
                </c:pt>
                <c:pt idx="484">
                  <c:v>5.4068928754902323E-3</c:v>
                </c:pt>
                <c:pt idx="485">
                  <c:v>5.4296963141349242E-3</c:v>
                </c:pt>
                <c:pt idx="486">
                  <c:v>1.3843173360515992E-2</c:v>
                </c:pt>
                <c:pt idx="487">
                  <c:v>-7.3296123117726486E-3</c:v>
                </c:pt>
                <c:pt idx="488">
                  <c:v>-2.1950893143905192E-2</c:v>
                </c:pt>
                <c:pt idx="489">
                  <c:v>-9.1028432081892818E-2</c:v>
                </c:pt>
                <c:pt idx="490">
                  <c:v>-4.5753741958071359E-2</c:v>
                </c:pt>
                <c:pt idx="491">
                  <c:v>4.1408994711875424E-2</c:v>
                </c:pt>
                <c:pt idx="492">
                  <c:v>5.9530964323202706E-2</c:v>
                </c:pt>
                <c:pt idx="493">
                  <c:v>9.6340040612737932E-2</c:v>
                </c:pt>
                <c:pt idx="494">
                  <c:v>5.2997344385658618E-2</c:v>
                </c:pt>
                <c:pt idx="495">
                  <c:v>5.8872255357966585E-2</c:v>
                </c:pt>
                <c:pt idx="496">
                  <c:v>5.6376861423165003E-2</c:v>
                </c:pt>
                <c:pt idx="497">
                  <c:v>0.13314779157577461</c:v>
                </c:pt>
                <c:pt idx="498">
                  <c:v>0.17305047367968629</c:v>
                </c:pt>
                <c:pt idx="499">
                  <c:v>0.18211112310061695</c:v>
                </c:pt>
                <c:pt idx="500">
                  <c:v>6.3890878993543954E-2</c:v>
                </c:pt>
                <c:pt idx="501">
                  <c:v>6.4727564399587711E-2</c:v>
                </c:pt>
                <c:pt idx="502">
                  <c:v>-5.1261814452053911E-2</c:v>
                </c:pt>
                <c:pt idx="503">
                  <c:v>-5.38771180785097E-2</c:v>
                </c:pt>
                <c:pt idx="504">
                  <c:v>-5.7555732407566285E-2</c:v>
                </c:pt>
                <c:pt idx="505">
                  <c:v>-6.0707829504068611E-2</c:v>
                </c:pt>
                <c:pt idx="506">
                  <c:v>-2.8453679798109199E-2</c:v>
                </c:pt>
                <c:pt idx="507">
                  <c:v>-1.9911451425249527E-2</c:v>
                </c:pt>
                <c:pt idx="508">
                  <c:v>3.2215949598997096E-3</c:v>
                </c:pt>
                <c:pt idx="509">
                  <c:v>-8.3001427611223422E-3</c:v>
                </c:pt>
                <c:pt idx="510">
                  <c:v>-2.7965158285612968E-2</c:v>
                </c:pt>
                <c:pt idx="511">
                  <c:v>5.8095535789925989E-3</c:v>
                </c:pt>
                <c:pt idx="512">
                  <c:v>-3.4987326109567229E-2</c:v>
                </c:pt>
                <c:pt idx="513">
                  <c:v>-4.2279301317540097E-2</c:v>
                </c:pt>
                <c:pt idx="514">
                  <c:v>-5.101566850300332E-2</c:v>
                </c:pt>
                <c:pt idx="515">
                  <c:v>-1.0092454920222926E-2</c:v>
                </c:pt>
                <c:pt idx="516">
                  <c:v>2.8563377546440671E-2</c:v>
                </c:pt>
                <c:pt idx="517">
                  <c:v>0.10517886715301628</c:v>
                </c:pt>
                <c:pt idx="518">
                  <c:v>3.1037903737619388E-2</c:v>
                </c:pt>
                <c:pt idx="519">
                  <c:v>4.1684892128604822E-2</c:v>
                </c:pt>
                <c:pt idx="520">
                  <c:v>8.6042626547686796E-2</c:v>
                </c:pt>
                <c:pt idx="521">
                  <c:v>0.1114332119575443</c:v>
                </c:pt>
                <c:pt idx="522">
                  <c:v>0.11219567656006224</c:v>
                </c:pt>
                <c:pt idx="523">
                  <c:v>0.17393527523359942</c:v>
                </c:pt>
                <c:pt idx="524">
                  <c:v>0.17148110728297983</c:v>
                </c:pt>
                <c:pt idx="525">
                  <c:v>0.12299180831337564</c:v>
                </c:pt>
                <c:pt idx="526">
                  <c:v>0.11143342805642131</c:v>
                </c:pt>
                <c:pt idx="527">
                  <c:v>0.10140836880170934</c:v>
                </c:pt>
                <c:pt idx="528">
                  <c:v>7.469668643545857E-2</c:v>
                </c:pt>
                <c:pt idx="529">
                  <c:v>7.8296219375163956E-2</c:v>
                </c:pt>
                <c:pt idx="530">
                  <c:v>4.7335754628266224E-2</c:v>
                </c:pt>
                <c:pt idx="531">
                  <c:v>4.1048938264801604E-2</c:v>
                </c:pt>
                <c:pt idx="532">
                  <c:v>4.2242057056862237E-2</c:v>
                </c:pt>
                <c:pt idx="533">
                  <c:v>3.6474163617633781E-2</c:v>
                </c:pt>
                <c:pt idx="534">
                  <c:v>3.1716225275275622E-2</c:v>
                </c:pt>
                <c:pt idx="535">
                  <c:v>3.626742861444332E-2</c:v>
                </c:pt>
                <c:pt idx="536">
                  <c:v>2.5032076282047289E-2</c:v>
                </c:pt>
                <c:pt idx="537">
                  <c:v>2.2704929860513756E-2</c:v>
                </c:pt>
                <c:pt idx="538">
                  <c:v>6.2476633802629467E-2</c:v>
                </c:pt>
                <c:pt idx="539">
                  <c:v>0.14573410520579877</c:v>
                </c:pt>
                <c:pt idx="540">
                  <c:v>0.14057120427415026</c:v>
                </c:pt>
                <c:pt idx="541">
                  <c:v>0.13776983721720093</c:v>
                </c:pt>
                <c:pt idx="542">
                  <c:v>0.13766554286203725</c:v>
                </c:pt>
                <c:pt idx="543">
                  <c:v>0.10236912943528442</c:v>
                </c:pt>
                <c:pt idx="544">
                  <c:v>8.4849383949217927E-2</c:v>
                </c:pt>
                <c:pt idx="545">
                  <c:v>4.1460593430250992E-2</c:v>
                </c:pt>
                <c:pt idx="546">
                  <c:v>7.8415169434968623E-2</c:v>
                </c:pt>
                <c:pt idx="547">
                  <c:v>0.1088850810222175</c:v>
                </c:pt>
                <c:pt idx="548">
                  <c:v>0.16250489266116852</c:v>
                </c:pt>
                <c:pt idx="549">
                  <c:v>0.18424372410020395</c:v>
                </c:pt>
                <c:pt idx="550">
                  <c:v>0.19777021154292318</c:v>
                </c:pt>
                <c:pt idx="551">
                  <c:v>0.20191812882677107</c:v>
                </c:pt>
                <c:pt idx="552">
                  <c:v>0.18003040518210067</c:v>
                </c:pt>
                <c:pt idx="553">
                  <c:v>0.1761697273008469</c:v>
                </c:pt>
                <c:pt idx="554">
                  <c:v>0.18492765551924872</c:v>
                </c:pt>
                <c:pt idx="555">
                  <c:v>0.22980060619723952</c:v>
                </c:pt>
                <c:pt idx="556">
                  <c:v>0.20614480753224007</c:v>
                </c:pt>
                <c:pt idx="557">
                  <c:v>0.21931108136650601</c:v>
                </c:pt>
                <c:pt idx="558">
                  <c:v>0.23774349621367108</c:v>
                </c:pt>
                <c:pt idx="559">
                  <c:v>0.19826670957202031</c:v>
                </c:pt>
                <c:pt idx="560">
                  <c:v>0.18586005979570697</c:v>
                </c:pt>
                <c:pt idx="561">
                  <c:v>0.14427329651351184</c:v>
                </c:pt>
                <c:pt idx="562">
                  <c:v>9.6235241659849091E-2</c:v>
                </c:pt>
                <c:pt idx="563">
                  <c:v>3.2435265060926977E-2</c:v>
                </c:pt>
                <c:pt idx="564">
                  <c:v>8.0800296877594491E-2</c:v>
                </c:pt>
                <c:pt idx="565">
                  <c:v>7.0188602126750377E-2</c:v>
                </c:pt>
                <c:pt idx="566">
                  <c:v>5.5420918880140002E-2</c:v>
                </c:pt>
                <c:pt idx="567">
                  <c:v>3.2843576027620669E-2</c:v>
                </c:pt>
                <c:pt idx="568">
                  <c:v>-3.4977369588996554E-3</c:v>
                </c:pt>
                <c:pt idx="569">
                  <c:v>1.4166358710146598E-2</c:v>
                </c:pt>
                <c:pt idx="570">
                  <c:v>1.3697758487012379E-2</c:v>
                </c:pt>
                <c:pt idx="571">
                  <c:v>-3.0996292161178385E-4</c:v>
                </c:pt>
                <c:pt idx="572">
                  <c:v>2.5235651618289667E-2</c:v>
                </c:pt>
                <c:pt idx="573">
                  <c:v>1.6322256665846746E-2</c:v>
                </c:pt>
                <c:pt idx="574">
                  <c:v>2.7615677144190665E-2</c:v>
                </c:pt>
                <c:pt idx="575">
                  <c:v>6.5758637742960646E-2</c:v>
                </c:pt>
                <c:pt idx="576">
                  <c:v>2.9885589742487007E-2</c:v>
                </c:pt>
                <c:pt idx="577">
                  <c:v>3.4139201113594808E-2</c:v>
                </c:pt>
                <c:pt idx="578">
                  <c:v>7.0360332471793852E-2</c:v>
                </c:pt>
                <c:pt idx="579">
                  <c:v>8.8862861426113327E-2</c:v>
                </c:pt>
                <c:pt idx="580">
                  <c:v>0.1064357671140439</c:v>
                </c:pt>
                <c:pt idx="581">
                  <c:v>0.12113248352250405</c:v>
                </c:pt>
                <c:pt idx="582">
                  <c:v>0.11170097719518113</c:v>
                </c:pt>
                <c:pt idx="583">
                  <c:v>0.10531958162100419</c:v>
                </c:pt>
                <c:pt idx="584">
                  <c:v>2.7447432515182335E-2</c:v>
                </c:pt>
                <c:pt idx="585">
                  <c:v>7.9439072520633758E-2</c:v>
                </c:pt>
                <c:pt idx="586">
                  <c:v>8.0789480380922152E-2</c:v>
                </c:pt>
                <c:pt idx="587">
                  <c:v>9.5935785329420042E-2</c:v>
                </c:pt>
                <c:pt idx="588">
                  <c:v>6.53490936525154E-2</c:v>
                </c:pt>
                <c:pt idx="589">
                  <c:v>2.7324462649566783E-2</c:v>
                </c:pt>
                <c:pt idx="590">
                  <c:v>7.003117098476741E-2</c:v>
                </c:pt>
                <c:pt idx="591">
                  <c:v>0.10020196037197993</c:v>
                </c:pt>
                <c:pt idx="592">
                  <c:v>0.10401651770237907</c:v>
                </c:pt>
                <c:pt idx="593">
                  <c:v>8.3482343693721983E-2</c:v>
                </c:pt>
                <c:pt idx="594">
                  <c:v>6.4940738971425827E-2</c:v>
                </c:pt>
                <c:pt idx="595">
                  <c:v>6.6758120799965903E-2</c:v>
                </c:pt>
                <c:pt idx="596">
                  <c:v>0.10654096633607169</c:v>
                </c:pt>
                <c:pt idx="597">
                  <c:v>7.8584700109540329E-2</c:v>
                </c:pt>
                <c:pt idx="598">
                  <c:v>0.10636593713794396</c:v>
                </c:pt>
                <c:pt idx="599">
                  <c:v>0.10398940965847681</c:v>
                </c:pt>
                <c:pt idx="600">
                  <c:v>7.392805568655203E-2</c:v>
                </c:pt>
                <c:pt idx="601">
                  <c:v>7.8292076601649496E-2</c:v>
                </c:pt>
                <c:pt idx="602">
                  <c:v>0.10679022855414533</c:v>
                </c:pt>
                <c:pt idx="603">
                  <c:v>-1.3518750460473017E-2</c:v>
                </c:pt>
                <c:pt idx="604">
                  <c:v>-1.2580147925357776E-2</c:v>
                </c:pt>
                <c:pt idx="605">
                  <c:v>-4.5786340049473129E-2</c:v>
                </c:pt>
                <c:pt idx="606">
                  <c:v>-9.2647320211198148E-2</c:v>
                </c:pt>
                <c:pt idx="607">
                  <c:v>-9.3350419941162333E-2</c:v>
                </c:pt>
                <c:pt idx="608">
                  <c:v>-6.9679467897919345E-2</c:v>
                </c:pt>
                <c:pt idx="609">
                  <c:v>-0.10385188427025038</c:v>
                </c:pt>
                <c:pt idx="610">
                  <c:v>-8.0452972985717741E-2</c:v>
                </c:pt>
                <c:pt idx="611">
                  <c:v>-9.0880402967087215E-2</c:v>
                </c:pt>
                <c:pt idx="612">
                  <c:v>-3.2373776775520335E-2</c:v>
                </c:pt>
                <c:pt idx="613">
                  <c:v>-7.2187799808300035E-2</c:v>
                </c:pt>
                <c:pt idx="614">
                  <c:v>-9.0014710277803389E-2</c:v>
                </c:pt>
                <c:pt idx="615">
                  <c:v>-3.0305123956743119E-2</c:v>
                </c:pt>
                <c:pt idx="616">
                  <c:v>-3.0190863307240079E-3</c:v>
                </c:pt>
                <c:pt idx="617">
                  <c:v>-4.2591047578766084E-3</c:v>
                </c:pt>
                <c:pt idx="618">
                  <c:v>-2.2768416384871037E-2</c:v>
                </c:pt>
                <c:pt idx="619">
                  <c:v>2.495741840285004E-2</c:v>
                </c:pt>
                <c:pt idx="620">
                  <c:v>4.2293530515293165E-2</c:v>
                </c:pt>
                <c:pt idx="621">
                  <c:v>1.1928799446738969E-2</c:v>
                </c:pt>
                <c:pt idx="622">
                  <c:v>2.0310599342719282E-2</c:v>
                </c:pt>
                <c:pt idx="623">
                  <c:v>4.8278167795148486E-2</c:v>
                </c:pt>
                <c:pt idx="624">
                  <c:v>3.209203213439471E-2</c:v>
                </c:pt>
                <c:pt idx="625">
                  <c:v>9.1799814636801758E-2</c:v>
                </c:pt>
                <c:pt idx="626">
                  <c:v>7.8897253091463782E-2</c:v>
                </c:pt>
                <c:pt idx="627">
                  <c:v>5.300770003979749E-2</c:v>
                </c:pt>
                <c:pt idx="628">
                  <c:v>6.8237219995107123E-2</c:v>
                </c:pt>
                <c:pt idx="629">
                  <c:v>5.0870348056121228E-2</c:v>
                </c:pt>
                <c:pt idx="630">
                  <c:v>6.4597179764324997E-2</c:v>
                </c:pt>
                <c:pt idx="631">
                  <c:v>9.5475666203601817E-2</c:v>
                </c:pt>
                <c:pt idx="632">
                  <c:v>6.9067160524821425E-2</c:v>
                </c:pt>
                <c:pt idx="633">
                  <c:v>7.6331660791860934E-2</c:v>
                </c:pt>
                <c:pt idx="634">
                  <c:v>3.2373670990793801E-2</c:v>
                </c:pt>
                <c:pt idx="635">
                  <c:v>3.6917395936044262E-2</c:v>
                </c:pt>
                <c:pt idx="636">
                  <c:v>6.2867285933317474E-2</c:v>
                </c:pt>
                <c:pt idx="637">
                  <c:v>4.0328187207303579E-2</c:v>
                </c:pt>
                <c:pt idx="638">
                  <c:v>4.752010170799692E-2</c:v>
                </c:pt>
                <c:pt idx="639">
                  <c:v>4.4973834571585991E-2</c:v>
                </c:pt>
                <c:pt idx="640">
                  <c:v>3.0709680025145847E-2</c:v>
                </c:pt>
                <c:pt idx="641">
                  <c:v>3.3395829361333451E-2</c:v>
                </c:pt>
                <c:pt idx="642">
                  <c:v>9.4788248779553719E-3</c:v>
                </c:pt>
                <c:pt idx="643">
                  <c:v>2.828278455820521E-2</c:v>
                </c:pt>
                <c:pt idx="644">
                  <c:v>3.099616464483046E-2</c:v>
                </c:pt>
                <c:pt idx="645">
                  <c:v>4.94378512761533E-2</c:v>
                </c:pt>
                <c:pt idx="646">
                  <c:v>6.9646454449991069E-2</c:v>
                </c:pt>
                <c:pt idx="647">
                  <c:v>4.4230936246643093E-2</c:v>
                </c:pt>
                <c:pt idx="648">
                  <c:v>6.6573786743979069E-2</c:v>
                </c:pt>
                <c:pt idx="649">
                  <c:v>6.6233070585156817E-2</c:v>
                </c:pt>
                <c:pt idx="650">
                  <c:v>7.509237923422285E-2</c:v>
                </c:pt>
                <c:pt idx="651">
                  <c:v>5.8657130350313835E-2</c:v>
                </c:pt>
                <c:pt idx="652">
                  <c:v>6.5620503618877724E-2</c:v>
                </c:pt>
                <c:pt idx="653">
                  <c:v>8.5694724602890515E-2</c:v>
                </c:pt>
                <c:pt idx="654">
                  <c:v>9.7913549452452564E-2</c:v>
                </c:pt>
                <c:pt idx="655">
                  <c:v>9.2249759369797513E-2</c:v>
                </c:pt>
                <c:pt idx="656">
                  <c:v>9.3260022790632169E-2</c:v>
                </c:pt>
                <c:pt idx="657">
                  <c:v>9.1113723890352105E-2</c:v>
                </c:pt>
                <c:pt idx="658">
                  <c:v>0.1284466405555027</c:v>
                </c:pt>
                <c:pt idx="659">
                  <c:v>0.17229011255353543</c:v>
                </c:pt>
                <c:pt idx="660">
                  <c:v>0.19584480481615563</c:v>
                </c:pt>
                <c:pt idx="661">
                  <c:v>0.17484400560428193</c:v>
                </c:pt>
                <c:pt idx="662">
                  <c:v>0.1883740541679475</c:v>
                </c:pt>
                <c:pt idx="663">
                  <c:v>0.2134656255312477</c:v>
                </c:pt>
                <c:pt idx="664">
                  <c:v>0.2336213963472018</c:v>
                </c:pt>
                <c:pt idx="665">
                  <c:v>0.23693763922269517</c:v>
                </c:pt>
                <c:pt idx="666">
                  <c:v>0.22257153791062967</c:v>
                </c:pt>
                <c:pt idx="667">
                  <c:v>0.24527980759304358</c:v>
                </c:pt>
                <c:pt idx="668">
                  <c:v>0.24653656189482276</c:v>
                </c:pt>
                <c:pt idx="669">
                  <c:v>0.27336130101879208</c:v>
                </c:pt>
                <c:pt idx="670">
                  <c:v>0.2820218074254679</c:v>
                </c:pt>
                <c:pt idx="671">
                  <c:v>0.30478845371335472</c:v>
                </c:pt>
                <c:pt idx="672">
                  <c:v>0.30867127248503357</c:v>
                </c:pt>
                <c:pt idx="673">
                  <c:v>0.32573094360348054</c:v>
                </c:pt>
                <c:pt idx="674">
                  <c:v>0.28393954044022163</c:v>
                </c:pt>
                <c:pt idx="675">
                  <c:v>0.32455453495576303</c:v>
                </c:pt>
                <c:pt idx="676">
                  <c:v>0.32703481806469958</c:v>
                </c:pt>
                <c:pt idx="677">
                  <c:v>0.31750059874236247</c:v>
                </c:pt>
                <c:pt idx="678">
                  <c:v>0.36756417220295545</c:v>
                </c:pt>
                <c:pt idx="679">
                  <c:v>0.35094144734470123</c:v>
                </c:pt>
                <c:pt idx="680">
                  <c:v>0.30733302815168018</c:v>
                </c:pt>
                <c:pt idx="681">
                  <c:v>0.27835932472660829</c:v>
                </c:pt>
                <c:pt idx="682">
                  <c:v>0.28536255838122782</c:v>
                </c:pt>
                <c:pt idx="683">
                  <c:v>0.27757877027097511</c:v>
                </c:pt>
                <c:pt idx="684">
                  <c:v>0.25781091618252683</c:v>
                </c:pt>
                <c:pt idx="685">
                  <c:v>0.23811197196584533</c:v>
                </c:pt>
                <c:pt idx="686">
                  <c:v>0.24939674043882576</c:v>
                </c:pt>
                <c:pt idx="687">
                  <c:v>0.28697544372524741</c:v>
                </c:pt>
                <c:pt idx="688">
                  <c:v>0.28234593787509232</c:v>
                </c:pt>
                <c:pt idx="689">
                  <c:v>0.26865841614397845</c:v>
                </c:pt>
                <c:pt idx="690">
                  <c:v>0.25078590692215696</c:v>
                </c:pt>
                <c:pt idx="691">
                  <c:v>0.22947175026496547</c:v>
                </c:pt>
                <c:pt idx="692">
                  <c:v>0.25952581378176709</c:v>
                </c:pt>
                <c:pt idx="693">
                  <c:v>0.27167107085090225</c:v>
                </c:pt>
                <c:pt idx="694">
                  <c:v>0.26224303436723262</c:v>
                </c:pt>
                <c:pt idx="695">
                  <c:v>0.27587292202343394</c:v>
                </c:pt>
                <c:pt idx="696">
                  <c:v>0.32683123324941366</c:v>
                </c:pt>
                <c:pt idx="697">
                  <c:v>0.34679039754603602</c:v>
                </c:pt>
                <c:pt idx="698">
                  <c:v>0.33116175138383608</c:v>
                </c:pt>
                <c:pt idx="699">
                  <c:v>0.35871109448473848</c:v>
                </c:pt>
                <c:pt idx="700">
                  <c:v>0.35077031768780942</c:v>
                </c:pt>
                <c:pt idx="701">
                  <c:v>0.32807395978026488</c:v>
                </c:pt>
                <c:pt idx="702">
                  <c:v>0.32479051651450219</c:v>
                </c:pt>
                <c:pt idx="703">
                  <c:v>0.32303036862695023</c:v>
                </c:pt>
                <c:pt idx="704">
                  <c:v>0.30480529875924045</c:v>
                </c:pt>
                <c:pt idx="705">
                  <c:v>0.29456311128693269</c:v>
                </c:pt>
                <c:pt idx="706">
                  <c:v>0.31454426943172598</c:v>
                </c:pt>
                <c:pt idx="707">
                  <c:v>0.30707955652876628</c:v>
                </c:pt>
                <c:pt idx="708">
                  <c:v>0.33539598678672622</c:v>
                </c:pt>
                <c:pt idx="709">
                  <c:v>0.34256946162309698</c:v>
                </c:pt>
                <c:pt idx="710">
                  <c:v>0.33420917817505913</c:v>
                </c:pt>
                <c:pt idx="711">
                  <c:v>0.30747329124917377</c:v>
                </c:pt>
                <c:pt idx="712">
                  <c:v>0.30174182888891776</c:v>
                </c:pt>
                <c:pt idx="713">
                  <c:v>0.25790837015631696</c:v>
                </c:pt>
                <c:pt idx="714">
                  <c:v>0.27661362093861475</c:v>
                </c:pt>
                <c:pt idx="715">
                  <c:v>0.29558237890977246</c:v>
                </c:pt>
                <c:pt idx="716">
                  <c:v>0.28119403932636455</c:v>
                </c:pt>
                <c:pt idx="717">
                  <c:v>0.27919032230521945</c:v>
                </c:pt>
                <c:pt idx="718">
                  <c:v>0.26321850264337021</c:v>
                </c:pt>
                <c:pt idx="719">
                  <c:v>0.29797210443670652</c:v>
                </c:pt>
                <c:pt idx="720">
                  <c:v>0.28535540327565934</c:v>
                </c:pt>
                <c:pt idx="721">
                  <c:v>0.29503000390396061</c:v>
                </c:pt>
                <c:pt idx="722">
                  <c:v>0.27744766300337043</c:v>
                </c:pt>
                <c:pt idx="723">
                  <c:v>0.30544328347462946</c:v>
                </c:pt>
                <c:pt idx="724">
                  <c:v>0.3111960063818342</c:v>
                </c:pt>
                <c:pt idx="725">
                  <c:v>0.29024645428214391</c:v>
                </c:pt>
                <c:pt idx="726">
                  <c:v>0.30392874600783526</c:v>
                </c:pt>
                <c:pt idx="727">
                  <c:v>0.29127735748873507</c:v>
                </c:pt>
                <c:pt idx="728">
                  <c:v>0.2783478429985855</c:v>
                </c:pt>
                <c:pt idx="729">
                  <c:v>0.27059528083767215</c:v>
                </c:pt>
                <c:pt idx="730">
                  <c:v>0.27348435062080245</c:v>
                </c:pt>
                <c:pt idx="731">
                  <c:v>0.24814239970915986</c:v>
                </c:pt>
                <c:pt idx="732">
                  <c:v>0.2553749754172403</c:v>
                </c:pt>
                <c:pt idx="733">
                  <c:v>0.25417272727482132</c:v>
                </c:pt>
                <c:pt idx="734">
                  <c:v>0.23265456007534557</c:v>
                </c:pt>
                <c:pt idx="735">
                  <c:v>0.23311076922175511</c:v>
                </c:pt>
                <c:pt idx="736">
                  <c:v>0.2327179645203703</c:v>
                </c:pt>
                <c:pt idx="737">
                  <c:v>0.21916098497574277</c:v>
                </c:pt>
                <c:pt idx="738">
                  <c:v>0.23405852649815784</c:v>
                </c:pt>
                <c:pt idx="739">
                  <c:v>0.25285991047965939</c:v>
                </c:pt>
                <c:pt idx="740">
                  <c:v>0.21151765144989088</c:v>
                </c:pt>
                <c:pt idx="741">
                  <c:v>0.20560858742510746</c:v>
                </c:pt>
                <c:pt idx="742">
                  <c:v>0.23300016247138089</c:v>
                </c:pt>
                <c:pt idx="743">
                  <c:v>0.23806339308876812</c:v>
                </c:pt>
                <c:pt idx="744">
                  <c:v>0.26450336441978517</c:v>
                </c:pt>
                <c:pt idx="745">
                  <c:v>0.25702986113771109</c:v>
                </c:pt>
                <c:pt idx="746">
                  <c:v>0.28186124206643903</c:v>
                </c:pt>
                <c:pt idx="747">
                  <c:v>0.34381313074410991</c:v>
                </c:pt>
                <c:pt idx="748">
                  <c:v>0.3001802078611473</c:v>
                </c:pt>
                <c:pt idx="749">
                  <c:v>0.33775969645988257</c:v>
                </c:pt>
                <c:pt idx="750">
                  <c:v>0.34831853110898159</c:v>
                </c:pt>
                <c:pt idx="751">
                  <c:v>0.34712663709625069</c:v>
                </c:pt>
                <c:pt idx="752">
                  <c:v>0.34170073160440384</c:v>
                </c:pt>
                <c:pt idx="753">
                  <c:v>0.3389687855476422</c:v>
                </c:pt>
                <c:pt idx="754">
                  <c:v>0.28785473002619177</c:v>
                </c:pt>
                <c:pt idx="755">
                  <c:v>0.30024364776499968</c:v>
                </c:pt>
                <c:pt idx="756">
                  <c:v>0.30234106799446647</c:v>
                </c:pt>
                <c:pt idx="757">
                  <c:v>0.33018459537534062</c:v>
                </c:pt>
                <c:pt idx="758">
                  <c:v>0.3195696001219468</c:v>
                </c:pt>
                <c:pt idx="759">
                  <c:v>0.29628052417954187</c:v>
                </c:pt>
                <c:pt idx="760">
                  <c:v>0.28921804250193217</c:v>
                </c:pt>
                <c:pt idx="761">
                  <c:v>0.30676281826060481</c:v>
                </c:pt>
                <c:pt idx="762">
                  <c:v>0.30940795773884533</c:v>
                </c:pt>
                <c:pt idx="763">
                  <c:v>0.30005287652090473</c:v>
                </c:pt>
                <c:pt idx="764">
                  <c:v>0.30673092251068024</c:v>
                </c:pt>
                <c:pt idx="765">
                  <c:v>0.29390970717520326</c:v>
                </c:pt>
                <c:pt idx="766">
                  <c:v>0.31221858269549818</c:v>
                </c:pt>
                <c:pt idx="767">
                  <c:v>0.29981193715809384</c:v>
                </c:pt>
                <c:pt idx="768">
                  <c:v>0.26914687540344184</c:v>
                </c:pt>
                <c:pt idx="769">
                  <c:v>0.280928218868989</c:v>
                </c:pt>
                <c:pt idx="770">
                  <c:v>0.26179416219240248</c:v>
                </c:pt>
                <c:pt idx="771">
                  <c:v>0.27506548828504496</c:v>
                </c:pt>
                <c:pt idx="772">
                  <c:v>0.28451721672533825</c:v>
                </c:pt>
                <c:pt idx="773">
                  <c:v>0.27002675905263795</c:v>
                </c:pt>
                <c:pt idx="774">
                  <c:v>0.28169509369804024</c:v>
                </c:pt>
                <c:pt idx="775">
                  <c:v>0.28033974206055623</c:v>
                </c:pt>
                <c:pt idx="776">
                  <c:v>0.27753547804230072</c:v>
                </c:pt>
                <c:pt idx="777">
                  <c:v>0.21184162286466113</c:v>
                </c:pt>
                <c:pt idx="778">
                  <c:v>0.22768565977946964</c:v>
                </c:pt>
                <c:pt idx="779">
                  <c:v>0.22717694748969786</c:v>
                </c:pt>
                <c:pt idx="780">
                  <c:v>0.25623782118127192</c:v>
                </c:pt>
                <c:pt idx="781">
                  <c:v>0.2788691501487579</c:v>
                </c:pt>
                <c:pt idx="782">
                  <c:v>0.27157251184263642</c:v>
                </c:pt>
                <c:pt idx="783">
                  <c:v>0.25973477583352689</c:v>
                </c:pt>
                <c:pt idx="784">
                  <c:v>0.23511157669536131</c:v>
                </c:pt>
                <c:pt idx="785">
                  <c:v>0.2683557597269608</c:v>
                </c:pt>
                <c:pt idx="786">
                  <c:v>0.3038786678446419</c:v>
                </c:pt>
                <c:pt idx="787">
                  <c:v>0.31268877892974301</c:v>
                </c:pt>
                <c:pt idx="788">
                  <c:v>0.3166567102536304</c:v>
                </c:pt>
                <c:pt idx="789">
                  <c:v>0.24541613852239186</c:v>
                </c:pt>
                <c:pt idx="790">
                  <c:v>0.24495088419806388</c:v>
                </c:pt>
                <c:pt idx="791">
                  <c:v>0.25070195571429688</c:v>
                </c:pt>
                <c:pt idx="792">
                  <c:v>0.24609126459602959</c:v>
                </c:pt>
                <c:pt idx="793">
                  <c:v>0.23874324111698675</c:v>
                </c:pt>
                <c:pt idx="794">
                  <c:v>0.25525649998186162</c:v>
                </c:pt>
                <c:pt idx="795">
                  <c:v>0.26036528103181156</c:v>
                </c:pt>
                <c:pt idx="796">
                  <c:v>0.26792333261752654</c:v>
                </c:pt>
                <c:pt idx="797">
                  <c:v>0.29819188962025844</c:v>
                </c:pt>
                <c:pt idx="798">
                  <c:v>0.28483974313172267</c:v>
                </c:pt>
                <c:pt idx="799">
                  <c:v>0.28693006927474185</c:v>
                </c:pt>
                <c:pt idx="800">
                  <c:v>0</c:v>
                </c:pt>
                <c:pt idx="801">
                  <c:v>0.32159234983434493</c:v>
                </c:pt>
                <c:pt idx="802">
                  <c:v>0.33668465260401326</c:v>
                </c:pt>
                <c:pt idx="803">
                  <c:v>0.45375451988908155</c:v>
                </c:pt>
                <c:pt idx="804">
                  <c:v>0.41966087258084706</c:v>
                </c:pt>
                <c:pt idx="805">
                  <c:v>0.43430738971212679</c:v>
                </c:pt>
                <c:pt idx="806">
                  <c:v>0.4998404312864817</c:v>
                </c:pt>
                <c:pt idx="807">
                  <c:v>0.56560006107735061</c:v>
                </c:pt>
                <c:pt idx="808">
                  <c:v>0.57938985038870783</c:v>
                </c:pt>
                <c:pt idx="809">
                  <c:v>0.5563064799963704</c:v>
                </c:pt>
                <c:pt idx="810">
                  <c:v>0.56211646365170553</c:v>
                </c:pt>
                <c:pt idx="811">
                  <c:v>0.58651351614286362</c:v>
                </c:pt>
                <c:pt idx="812">
                  <c:v>0.5699087230302311</c:v>
                </c:pt>
                <c:pt idx="813">
                  <c:v>0.59772646778032823</c:v>
                </c:pt>
                <c:pt idx="814">
                  <c:v>0.55817083367517761</c:v>
                </c:pt>
                <c:pt idx="815">
                  <c:v>0.51785666348216974</c:v>
                </c:pt>
                <c:pt idx="816">
                  <c:v>0.47850719891218318</c:v>
                </c:pt>
                <c:pt idx="817">
                  <c:v>0.4855370591387389</c:v>
                </c:pt>
                <c:pt idx="818">
                  <c:v>0.48915653253785951</c:v>
                </c:pt>
                <c:pt idx="819">
                  <c:v>0.48266385996361749</c:v>
                </c:pt>
                <c:pt idx="820">
                  <c:v>0.4608360535371494</c:v>
                </c:pt>
                <c:pt idx="821">
                  <c:v>0.47877296516851198</c:v>
                </c:pt>
                <c:pt idx="822">
                  <c:v>0.48810097829459265</c:v>
                </c:pt>
                <c:pt idx="823">
                  <c:v>0.48397436244941527</c:v>
                </c:pt>
                <c:pt idx="824">
                  <c:v>0.49126848523231748</c:v>
                </c:pt>
                <c:pt idx="825">
                  <c:v>0.52046563044222127</c:v>
                </c:pt>
                <c:pt idx="826">
                  <c:v>0.5055613769898204</c:v>
                </c:pt>
                <c:pt idx="827">
                  <c:v>0.47683639834552993</c:v>
                </c:pt>
                <c:pt idx="828">
                  <c:v>0.47282347983337969</c:v>
                </c:pt>
                <c:pt idx="829">
                  <c:v>0.45354035689674488</c:v>
                </c:pt>
                <c:pt idx="830">
                  <c:v>0.4352042189473746</c:v>
                </c:pt>
                <c:pt idx="831">
                  <c:v>0.41664952518589859</c:v>
                </c:pt>
                <c:pt idx="832">
                  <c:v>0.42907204205264615</c:v>
                </c:pt>
                <c:pt idx="833">
                  <c:v>0.43965034566688344</c:v>
                </c:pt>
                <c:pt idx="834">
                  <c:v>0.42550885856082687</c:v>
                </c:pt>
                <c:pt idx="835">
                  <c:v>0.44037840818212781</c:v>
                </c:pt>
                <c:pt idx="836">
                  <c:v>0.46476394432362733</c:v>
                </c:pt>
                <c:pt idx="837">
                  <c:v>0.42954847950278463</c:v>
                </c:pt>
                <c:pt idx="838">
                  <c:v>0.42852800244427458</c:v>
                </c:pt>
                <c:pt idx="839">
                  <c:v>0.44818932203460804</c:v>
                </c:pt>
                <c:pt idx="840">
                  <c:v>0.42601850071346958</c:v>
                </c:pt>
                <c:pt idx="841">
                  <c:v>0.42232954892106433</c:v>
                </c:pt>
                <c:pt idx="842">
                  <c:v>0.39791534900406123</c:v>
                </c:pt>
                <c:pt idx="843">
                  <c:v>0.42389904207162288</c:v>
                </c:pt>
                <c:pt idx="844">
                  <c:v>0.41285847451707292</c:v>
                </c:pt>
                <c:pt idx="845">
                  <c:v>0.39688341134029859</c:v>
                </c:pt>
                <c:pt idx="846">
                  <c:v>0.38491024905551052</c:v>
                </c:pt>
                <c:pt idx="847">
                  <c:v>0.37849883935853446</c:v>
                </c:pt>
                <c:pt idx="848">
                  <c:v>0.35072936001936883</c:v>
                </c:pt>
                <c:pt idx="849">
                  <c:v>0.35021225568196268</c:v>
                </c:pt>
                <c:pt idx="850">
                  <c:v>0.36605437446992228</c:v>
                </c:pt>
                <c:pt idx="851">
                  <c:v>0.34524843663512694</c:v>
                </c:pt>
                <c:pt idx="852">
                  <c:v>0.34717609746209299</c:v>
                </c:pt>
                <c:pt idx="853">
                  <c:v>0.28842485677439633</c:v>
                </c:pt>
                <c:pt idx="854">
                  <c:v>0.30406702634319127</c:v>
                </c:pt>
                <c:pt idx="855">
                  <c:v>0.30028696703520796</c:v>
                </c:pt>
                <c:pt idx="856">
                  <c:v>0.25697946204282363</c:v>
                </c:pt>
                <c:pt idx="857">
                  <c:v>0.2364466198088524</c:v>
                </c:pt>
                <c:pt idx="858">
                  <c:v>0.22954090564248464</c:v>
                </c:pt>
              </c:numCache>
            </c:numRef>
          </c:val>
          <c:smooth val="0"/>
          <c:extLst>
            <c:ext xmlns:c16="http://schemas.microsoft.com/office/drawing/2014/chart" uri="{C3380CC4-5D6E-409C-BE32-E72D297353CC}">
              <c16:uniqueId val="{00000001-2936-46E9-80E4-3CA2B59E9FEB}"/>
            </c:ext>
          </c:extLst>
        </c:ser>
        <c:dLbls>
          <c:showLegendKey val="0"/>
          <c:showVal val="0"/>
          <c:showCatName val="0"/>
          <c:showSerName val="0"/>
          <c:showPercent val="0"/>
          <c:showBubbleSize val="0"/>
        </c:dLbls>
        <c:smooth val="0"/>
        <c:axId val="192877056"/>
        <c:axId val="286183360"/>
      </c:lineChart>
      <c:dateAx>
        <c:axId val="192877056"/>
        <c:scaling>
          <c:orientation val="minMax"/>
        </c:scaling>
        <c:delete val="0"/>
        <c:axPos val="b"/>
        <c:numFmt formatCode="m/d/yy;@" sourceLinked="0"/>
        <c:majorTickMark val="out"/>
        <c:minorTickMark val="none"/>
        <c:tickLblPos val="nextTo"/>
        <c:txPr>
          <a:bodyPr rot="0" vert="horz"/>
          <a:lstStyle/>
          <a:p>
            <a:pPr>
              <a:defRPr sz="800" b="1" i="0" u="none" strike="noStrike" baseline="0">
                <a:solidFill>
                  <a:srgbClr val="000000"/>
                </a:solidFill>
                <a:latin typeface="Calibri"/>
                <a:ea typeface="Calibri"/>
                <a:cs typeface="Calibri"/>
              </a:defRPr>
            </a:pPr>
            <a:endParaRPr lang="pt-BR"/>
          </a:p>
        </c:txPr>
        <c:crossAx val="286183360"/>
        <c:crosses val="autoZero"/>
        <c:auto val="0"/>
        <c:lblOffset val="100"/>
        <c:baseTimeUnit val="days"/>
        <c:majorUnit val="60"/>
        <c:majorTimeUnit val="days"/>
      </c:dateAx>
      <c:valAx>
        <c:axId val="286183360"/>
        <c:scaling>
          <c:orientation val="minMax"/>
          <c:max val="0.60000000000000064"/>
          <c:min val="-0.25"/>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92877056"/>
        <c:crosses val="autoZero"/>
        <c:crossBetween val="between"/>
        <c:majorUnit val="0.15000000000000024"/>
      </c:valAx>
      <c:spPr>
        <a:noFill/>
        <a:ln w="25400">
          <a:noFill/>
        </a:ln>
      </c:spPr>
    </c:plotArea>
    <c:legend>
      <c:legendPos val="b"/>
      <c:layout>
        <c:manualLayout>
          <c:xMode val="edge"/>
          <c:yMode val="edge"/>
          <c:x val="0.31819336463068298"/>
          <c:y val="0.93029072735771068"/>
          <c:w val="0.35005671609660782"/>
          <c:h val="5.922122748355086E-2"/>
        </c:manualLayout>
      </c:layout>
      <c:overlay val="0"/>
      <c:txPr>
        <a:bodyPr/>
        <a:lstStyle/>
        <a:p>
          <a:pPr>
            <a:defRPr sz="845" b="0" i="0" u="none" strike="noStrike" baseline="0">
              <a:solidFill>
                <a:srgbClr val="000000"/>
              </a:solidFill>
              <a:latin typeface="Calibri"/>
              <a:ea typeface="Calibri"/>
              <a:cs typeface="Calibri"/>
            </a:defRPr>
          </a:pPr>
          <a:endParaRPr lang="pt-B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2706" footer="0.3149606200000270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5416677016324"/>
          <c:y val="0.17224520907490867"/>
          <c:w val="0.75137269513235139"/>
          <c:h val="0.75831000291630213"/>
        </c:manualLayout>
      </c:layout>
      <c:lineChart>
        <c:grouping val="standard"/>
        <c:varyColors val="0"/>
        <c:ser>
          <c:idx val="0"/>
          <c:order val="0"/>
          <c:tx>
            <c:strRef>
              <c:f>MDIA3!$L$1</c:f>
              <c:strCache>
                <c:ptCount val="1"/>
                <c:pt idx="0">
                  <c:v>MDIA3 / IBOV</c:v>
                </c:pt>
              </c:strCache>
            </c:strRef>
          </c:tx>
          <c:marker>
            <c:symbol val="none"/>
          </c:marker>
          <c:cat>
            <c:numRef>
              <c:f>MDIA3!$A$584:$A$976</c:f>
              <c:numCache>
                <c:formatCode>m/d/yyyy</c:formatCode>
                <c:ptCount val="393"/>
                <c:pt idx="0">
                  <c:v>39874</c:v>
                </c:pt>
                <c:pt idx="1">
                  <c:v>39875</c:v>
                </c:pt>
                <c:pt idx="2">
                  <c:v>39876</c:v>
                </c:pt>
                <c:pt idx="3">
                  <c:v>39877</c:v>
                </c:pt>
                <c:pt idx="4">
                  <c:v>39878</c:v>
                </c:pt>
                <c:pt idx="5">
                  <c:v>39881</c:v>
                </c:pt>
                <c:pt idx="6">
                  <c:v>39882</c:v>
                </c:pt>
                <c:pt idx="7">
                  <c:v>39883</c:v>
                </c:pt>
                <c:pt idx="8">
                  <c:v>39884</c:v>
                </c:pt>
                <c:pt idx="9">
                  <c:v>39885</c:v>
                </c:pt>
                <c:pt idx="10">
                  <c:v>39888</c:v>
                </c:pt>
                <c:pt idx="11">
                  <c:v>39889</c:v>
                </c:pt>
                <c:pt idx="12">
                  <c:v>39890</c:v>
                </c:pt>
                <c:pt idx="13">
                  <c:v>39891</c:v>
                </c:pt>
                <c:pt idx="14">
                  <c:v>39892</c:v>
                </c:pt>
                <c:pt idx="15">
                  <c:v>39895</c:v>
                </c:pt>
                <c:pt idx="16">
                  <c:v>39896</c:v>
                </c:pt>
                <c:pt idx="17">
                  <c:v>39897</c:v>
                </c:pt>
                <c:pt idx="18">
                  <c:v>39898</c:v>
                </c:pt>
                <c:pt idx="19">
                  <c:v>39899</c:v>
                </c:pt>
                <c:pt idx="20">
                  <c:v>39902</c:v>
                </c:pt>
                <c:pt idx="21">
                  <c:v>39903</c:v>
                </c:pt>
                <c:pt idx="22">
                  <c:v>39904</c:v>
                </c:pt>
                <c:pt idx="23">
                  <c:v>39905</c:v>
                </c:pt>
                <c:pt idx="24">
                  <c:v>39906</c:v>
                </c:pt>
                <c:pt idx="25">
                  <c:v>39909</c:v>
                </c:pt>
                <c:pt idx="26">
                  <c:v>39910</c:v>
                </c:pt>
                <c:pt idx="27">
                  <c:v>39911</c:v>
                </c:pt>
                <c:pt idx="28">
                  <c:v>39912</c:v>
                </c:pt>
                <c:pt idx="29">
                  <c:v>39916</c:v>
                </c:pt>
                <c:pt idx="30">
                  <c:v>39917</c:v>
                </c:pt>
                <c:pt idx="31">
                  <c:v>39918</c:v>
                </c:pt>
                <c:pt idx="32">
                  <c:v>39919</c:v>
                </c:pt>
                <c:pt idx="33">
                  <c:v>39920</c:v>
                </c:pt>
                <c:pt idx="34">
                  <c:v>39923</c:v>
                </c:pt>
                <c:pt idx="35">
                  <c:v>39925</c:v>
                </c:pt>
                <c:pt idx="36">
                  <c:v>39926</c:v>
                </c:pt>
                <c:pt idx="37">
                  <c:v>39927</c:v>
                </c:pt>
                <c:pt idx="38">
                  <c:v>39930</c:v>
                </c:pt>
                <c:pt idx="39">
                  <c:v>39931</c:v>
                </c:pt>
                <c:pt idx="40">
                  <c:v>39932</c:v>
                </c:pt>
                <c:pt idx="41">
                  <c:v>39933</c:v>
                </c:pt>
                <c:pt idx="42">
                  <c:v>39937</c:v>
                </c:pt>
                <c:pt idx="43">
                  <c:v>39938</c:v>
                </c:pt>
                <c:pt idx="44">
                  <c:v>39939</c:v>
                </c:pt>
                <c:pt idx="45">
                  <c:v>39940</c:v>
                </c:pt>
                <c:pt idx="46">
                  <c:v>39941</c:v>
                </c:pt>
                <c:pt idx="47">
                  <c:v>39944</c:v>
                </c:pt>
                <c:pt idx="48">
                  <c:v>39945</c:v>
                </c:pt>
                <c:pt idx="49">
                  <c:v>39946</c:v>
                </c:pt>
                <c:pt idx="50">
                  <c:v>39947</c:v>
                </c:pt>
                <c:pt idx="51">
                  <c:v>39948</c:v>
                </c:pt>
                <c:pt idx="52">
                  <c:v>39951</c:v>
                </c:pt>
                <c:pt idx="53">
                  <c:v>39952</c:v>
                </c:pt>
                <c:pt idx="54">
                  <c:v>39953</c:v>
                </c:pt>
                <c:pt idx="55">
                  <c:v>39954</c:v>
                </c:pt>
                <c:pt idx="56">
                  <c:v>39955</c:v>
                </c:pt>
                <c:pt idx="57">
                  <c:v>39958</c:v>
                </c:pt>
                <c:pt idx="58">
                  <c:v>39959</c:v>
                </c:pt>
                <c:pt idx="59">
                  <c:v>39960</c:v>
                </c:pt>
                <c:pt idx="60">
                  <c:v>39961</c:v>
                </c:pt>
                <c:pt idx="61">
                  <c:v>39962</c:v>
                </c:pt>
                <c:pt idx="62">
                  <c:v>39965</c:v>
                </c:pt>
                <c:pt idx="63">
                  <c:v>39966</c:v>
                </c:pt>
                <c:pt idx="64">
                  <c:v>39967</c:v>
                </c:pt>
                <c:pt idx="65">
                  <c:v>39968</c:v>
                </c:pt>
                <c:pt idx="66">
                  <c:v>39969</c:v>
                </c:pt>
                <c:pt idx="67">
                  <c:v>39972</c:v>
                </c:pt>
                <c:pt idx="68">
                  <c:v>39973</c:v>
                </c:pt>
                <c:pt idx="69">
                  <c:v>39974</c:v>
                </c:pt>
                <c:pt idx="70">
                  <c:v>39976</c:v>
                </c:pt>
                <c:pt idx="71">
                  <c:v>39979</c:v>
                </c:pt>
                <c:pt idx="72">
                  <c:v>39980</c:v>
                </c:pt>
                <c:pt idx="73">
                  <c:v>39981</c:v>
                </c:pt>
                <c:pt idx="74">
                  <c:v>39982</c:v>
                </c:pt>
                <c:pt idx="75">
                  <c:v>39983</c:v>
                </c:pt>
                <c:pt idx="76">
                  <c:v>39986</c:v>
                </c:pt>
                <c:pt idx="77">
                  <c:v>39987</c:v>
                </c:pt>
                <c:pt idx="78">
                  <c:v>39988</c:v>
                </c:pt>
                <c:pt idx="79">
                  <c:v>39989</c:v>
                </c:pt>
                <c:pt idx="80">
                  <c:v>39990</c:v>
                </c:pt>
                <c:pt idx="81">
                  <c:v>39993</c:v>
                </c:pt>
                <c:pt idx="82">
                  <c:v>39994</c:v>
                </c:pt>
                <c:pt idx="83">
                  <c:v>39995</c:v>
                </c:pt>
                <c:pt idx="84">
                  <c:v>39996</c:v>
                </c:pt>
                <c:pt idx="85">
                  <c:v>39997</c:v>
                </c:pt>
                <c:pt idx="86">
                  <c:v>40000</c:v>
                </c:pt>
                <c:pt idx="87">
                  <c:v>40001</c:v>
                </c:pt>
                <c:pt idx="88">
                  <c:v>40002</c:v>
                </c:pt>
                <c:pt idx="89">
                  <c:v>40004</c:v>
                </c:pt>
                <c:pt idx="90">
                  <c:v>40007</c:v>
                </c:pt>
                <c:pt idx="91">
                  <c:v>40008</c:v>
                </c:pt>
                <c:pt idx="92">
                  <c:v>40009</c:v>
                </c:pt>
                <c:pt idx="93">
                  <c:v>40010</c:v>
                </c:pt>
                <c:pt idx="94">
                  <c:v>40011</c:v>
                </c:pt>
                <c:pt idx="95">
                  <c:v>40014</c:v>
                </c:pt>
                <c:pt idx="96">
                  <c:v>40015</c:v>
                </c:pt>
                <c:pt idx="97">
                  <c:v>40016</c:v>
                </c:pt>
                <c:pt idx="98">
                  <c:v>40017</c:v>
                </c:pt>
                <c:pt idx="99">
                  <c:v>40018</c:v>
                </c:pt>
                <c:pt idx="100">
                  <c:v>40021</c:v>
                </c:pt>
                <c:pt idx="101">
                  <c:v>40022</c:v>
                </c:pt>
                <c:pt idx="102">
                  <c:v>40023</c:v>
                </c:pt>
                <c:pt idx="103">
                  <c:v>40024</c:v>
                </c:pt>
                <c:pt idx="104">
                  <c:v>40025</c:v>
                </c:pt>
                <c:pt idx="105">
                  <c:v>40028</c:v>
                </c:pt>
                <c:pt idx="106">
                  <c:v>40029</c:v>
                </c:pt>
                <c:pt idx="107">
                  <c:v>40030</c:v>
                </c:pt>
                <c:pt idx="108">
                  <c:v>40031</c:v>
                </c:pt>
                <c:pt idx="109">
                  <c:v>40032</c:v>
                </c:pt>
                <c:pt idx="110">
                  <c:v>40035</c:v>
                </c:pt>
                <c:pt idx="111">
                  <c:v>40036</c:v>
                </c:pt>
                <c:pt idx="112">
                  <c:v>40037</c:v>
                </c:pt>
                <c:pt idx="113">
                  <c:v>40038</c:v>
                </c:pt>
                <c:pt idx="114">
                  <c:v>40039</c:v>
                </c:pt>
                <c:pt idx="115">
                  <c:v>40042</c:v>
                </c:pt>
                <c:pt idx="116">
                  <c:v>40043</c:v>
                </c:pt>
                <c:pt idx="117">
                  <c:v>40044</c:v>
                </c:pt>
                <c:pt idx="118">
                  <c:v>40045</c:v>
                </c:pt>
                <c:pt idx="119">
                  <c:v>40046</c:v>
                </c:pt>
                <c:pt idx="120">
                  <c:v>40049</c:v>
                </c:pt>
                <c:pt idx="121">
                  <c:v>40050</c:v>
                </c:pt>
                <c:pt idx="122">
                  <c:v>40051</c:v>
                </c:pt>
                <c:pt idx="123">
                  <c:v>40052</c:v>
                </c:pt>
                <c:pt idx="124">
                  <c:v>40053</c:v>
                </c:pt>
                <c:pt idx="125">
                  <c:v>40056</c:v>
                </c:pt>
                <c:pt idx="126">
                  <c:v>40057</c:v>
                </c:pt>
                <c:pt idx="127">
                  <c:v>40058</c:v>
                </c:pt>
                <c:pt idx="128">
                  <c:v>40059</c:v>
                </c:pt>
                <c:pt idx="129">
                  <c:v>40060</c:v>
                </c:pt>
                <c:pt idx="130">
                  <c:v>40064</c:v>
                </c:pt>
                <c:pt idx="131">
                  <c:v>40065</c:v>
                </c:pt>
                <c:pt idx="132">
                  <c:v>40066</c:v>
                </c:pt>
                <c:pt idx="133">
                  <c:v>40067</c:v>
                </c:pt>
                <c:pt idx="134">
                  <c:v>40070</c:v>
                </c:pt>
                <c:pt idx="135">
                  <c:v>40071</c:v>
                </c:pt>
                <c:pt idx="136">
                  <c:v>40072</c:v>
                </c:pt>
                <c:pt idx="137">
                  <c:v>40073</c:v>
                </c:pt>
                <c:pt idx="138">
                  <c:v>40074</c:v>
                </c:pt>
                <c:pt idx="139">
                  <c:v>40077</c:v>
                </c:pt>
                <c:pt idx="140">
                  <c:v>40078</c:v>
                </c:pt>
                <c:pt idx="141">
                  <c:v>40079</c:v>
                </c:pt>
                <c:pt idx="142">
                  <c:v>40080</c:v>
                </c:pt>
                <c:pt idx="143">
                  <c:v>40081</c:v>
                </c:pt>
                <c:pt idx="144">
                  <c:v>40084</c:v>
                </c:pt>
                <c:pt idx="145">
                  <c:v>40085</c:v>
                </c:pt>
                <c:pt idx="146">
                  <c:v>40086</c:v>
                </c:pt>
                <c:pt idx="147">
                  <c:v>40087</c:v>
                </c:pt>
                <c:pt idx="148">
                  <c:v>40088</c:v>
                </c:pt>
                <c:pt idx="149">
                  <c:v>40091</c:v>
                </c:pt>
                <c:pt idx="150">
                  <c:v>40092</c:v>
                </c:pt>
                <c:pt idx="151">
                  <c:v>40093</c:v>
                </c:pt>
                <c:pt idx="152">
                  <c:v>40094</c:v>
                </c:pt>
                <c:pt idx="153">
                  <c:v>40095</c:v>
                </c:pt>
                <c:pt idx="154">
                  <c:v>40099</c:v>
                </c:pt>
                <c:pt idx="155">
                  <c:v>40100</c:v>
                </c:pt>
                <c:pt idx="156">
                  <c:v>40101</c:v>
                </c:pt>
                <c:pt idx="157">
                  <c:v>40102</c:v>
                </c:pt>
                <c:pt idx="158">
                  <c:v>40105</c:v>
                </c:pt>
                <c:pt idx="159">
                  <c:v>40106</c:v>
                </c:pt>
                <c:pt idx="160">
                  <c:v>40107</c:v>
                </c:pt>
                <c:pt idx="161">
                  <c:v>40108</c:v>
                </c:pt>
                <c:pt idx="162">
                  <c:v>40109</c:v>
                </c:pt>
                <c:pt idx="163">
                  <c:v>40112</c:v>
                </c:pt>
                <c:pt idx="164">
                  <c:v>40113</c:v>
                </c:pt>
                <c:pt idx="165">
                  <c:v>40114</c:v>
                </c:pt>
                <c:pt idx="166">
                  <c:v>40115</c:v>
                </c:pt>
                <c:pt idx="167">
                  <c:v>40116</c:v>
                </c:pt>
                <c:pt idx="168">
                  <c:v>40120</c:v>
                </c:pt>
                <c:pt idx="169">
                  <c:v>40121</c:v>
                </c:pt>
                <c:pt idx="170">
                  <c:v>40122</c:v>
                </c:pt>
                <c:pt idx="171">
                  <c:v>40123</c:v>
                </c:pt>
                <c:pt idx="172">
                  <c:v>40126</c:v>
                </c:pt>
                <c:pt idx="173">
                  <c:v>40127</c:v>
                </c:pt>
                <c:pt idx="174">
                  <c:v>40128</c:v>
                </c:pt>
                <c:pt idx="175">
                  <c:v>40129</c:v>
                </c:pt>
                <c:pt idx="176">
                  <c:v>40130</c:v>
                </c:pt>
                <c:pt idx="177">
                  <c:v>40133</c:v>
                </c:pt>
                <c:pt idx="178">
                  <c:v>40134</c:v>
                </c:pt>
                <c:pt idx="179">
                  <c:v>40135</c:v>
                </c:pt>
                <c:pt idx="180">
                  <c:v>40136</c:v>
                </c:pt>
                <c:pt idx="181">
                  <c:v>40140</c:v>
                </c:pt>
                <c:pt idx="182">
                  <c:v>40141</c:v>
                </c:pt>
                <c:pt idx="183">
                  <c:v>40142</c:v>
                </c:pt>
                <c:pt idx="184">
                  <c:v>40143</c:v>
                </c:pt>
                <c:pt idx="185">
                  <c:v>40144</c:v>
                </c:pt>
                <c:pt idx="186">
                  <c:v>40147</c:v>
                </c:pt>
                <c:pt idx="187">
                  <c:v>40148</c:v>
                </c:pt>
                <c:pt idx="188">
                  <c:v>40149</c:v>
                </c:pt>
                <c:pt idx="189">
                  <c:v>40150</c:v>
                </c:pt>
                <c:pt idx="190">
                  <c:v>40151</c:v>
                </c:pt>
                <c:pt idx="191">
                  <c:v>40154</c:v>
                </c:pt>
                <c:pt idx="192">
                  <c:v>40155</c:v>
                </c:pt>
                <c:pt idx="193">
                  <c:v>40156</c:v>
                </c:pt>
                <c:pt idx="194">
                  <c:v>40157</c:v>
                </c:pt>
                <c:pt idx="195">
                  <c:v>40158</c:v>
                </c:pt>
                <c:pt idx="196">
                  <c:v>40161</c:v>
                </c:pt>
                <c:pt idx="197">
                  <c:v>40162</c:v>
                </c:pt>
                <c:pt idx="198">
                  <c:v>40163</c:v>
                </c:pt>
                <c:pt idx="199">
                  <c:v>40164</c:v>
                </c:pt>
                <c:pt idx="200">
                  <c:v>40165</c:v>
                </c:pt>
                <c:pt idx="201">
                  <c:v>40168</c:v>
                </c:pt>
                <c:pt idx="202">
                  <c:v>40169</c:v>
                </c:pt>
                <c:pt idx="203">
                  <c:v>40170</c:v>
                </c:pt>
                <c:pt idx="204">
                  <c:v>40175</c:v>
                </c:pt>
                <c:pt idx="205">
                  <c:v>40176</c:v>
                </c:pt>
                <c:pt idx="206">
                  <c:v>40177</c:v>
                </c:pt>
                <c:pt idx="207">
                  <c:v>40182</c:v>
                </c:pt>
                <c:pt idx="208">
                  <c:v>40183</c:v>
                </c:pt>
                <c:pt idx="209">
                  <c:v>40184</c:v>
                </c:pt>
                <c:pt idx="210">
                  <c:v>40185</c:v>
                </c:pt>
                <c:pt idx="211">
                  <c:v>40186</c:v>
                </c:pt>
                <c:pt idx="212">
                  <c:v>40189</c:v>
                </c:pt>
                <c:pt idx="213">
                  <c:v>40190</c:v>
                </c:pt>
                <c:pt idx="214">
                  <c:v>40191</c:v>
                </c:pt>
                <c:pt idx="215">
                  <c:v>40192</c:v>
                </c:pt>
                <c:pt idx="216">
                  <c:v>40193</c:v>
                </c:pt>
                <c:pt idx="217">
                  <c:v>40196</c:v>
                </c:pt>
                <c:pt idx="218">
                  <c:v>40197</c:v>
                </c:pt>
                <c:pt idx="219">
                  <c:v>40198</c:v>
                </c:pt>
                <c:pt idx="220">
                  <c:v>40199</c:v>
                </c:pt>
                <c:pt idx="221">
                  <c:v>40200</c:v>
                </c:pt>
                <c:pt idx="222">
                  <c:v>40204</c:v>
                </c:pt>
                <c:pt idx="223">
                  <c:v>40205</c:v>
                </c:pt>
                <c:pt idx="224">
                  <c:v>40206</c:v>
                </c:pt>
                <c:pt idx="225">
                  <c:v>40207</c:v>
                </c:pt>
                <c:pt idx="226">
                  <c:v>40210</c:v>
                </c:pt>
                <c:pt idx="227">
                  <c:v>40211</c:v>
                </c:pt>
                <c:pt idx="228">
                  <c:v>40212</c:v>
                </c:pt>
                <c:pt idx="229">
                  <c:v>40213</c:v>
                </c:pt>
                <c:pt idx="230">
                  <c:v>40214</c:v>
                </c:pt>
                <c:pt idx="231">
                  <c:v>40217</c:v>
                </c:pt>
                <c:pt idx="232">
                  <c:v>40218</c:v>
                </c:pt>
                <c:pt idx="233">
                  <c:v>40219</c:v>
                </c:pt>
                <c:pt idx="234">
                  <c:v>40220</c:v>
                </c:pt>
                <c:pt idx="235">
                  <c:v>40221</c:v>
                </c:pt>
                <c:pt idx="236">
                  <c:v>40226</c:v>
                </c:pt>
                <c:pt idx="237">
                  <c:v>40227</c:v>
                </c:pt>
                <c:pt idx="238">
                  <c:v>40228</c:v>
                </c:pt>
                <c:pt idx="239">
                  <c:v>40231</c:v>
                </c:pt>
                <c:pt idx="240">
                  <c:v>40232</c:v>
                </c:pt>
                <c:pt idx="241">
                  <c:v>40233</c:v>
                </c:pt>
                <c:pt idx="242">
                  <c:v>40234</c:v>
                </c:pt>
                <c:pt idx="243">
                  <c:v>40235</c:v>
                </c:pt>
                <c:pt idx="244">
                  <c:v>40238</c:v>
                </c:pt>
                <c:pt idx="245">
                  <c:v>40239</c:v>
                </c:pt>
                <c:pt idx="246">
                  <c:v>40240</c:v>
                </c:pt>
                <c:pt idx="247">
                  <c:v>40241</c:v>
                </c:pt>
                <c:pt idx="248">
                  <c:v>40242</c:v>
                </c:pt>
                <c:pt idx="249">
                  <c:v>40245</c:v>
                </c:pt>
                <c:pt idx="250">
                  <c:v>40246</c:v>
                </c:pt>
                <c:pt idx="251">
                  <c:v>40247</c:v>
                </c:pt>
                <c:pt idx="252">
                  <c:v>40248</c:v>
                </c:pt>
                <c:pt idx="253">
                  <c:v>40249</c:v>
                </c:pt>
                <c:pt idx="254">
                  <c:v>40252</c:v>
                </c:pt>
                <c:pt idx="255">
                  <c:v>40253</c:v>
                </c:pt>
                <c:pt idx="256">
                  <c:v>40254</c:v>
                </c:pt>
                <c:pt idx="257">
                  <c:v>40255</c:v>
                </c:pt>
                <c:pt idx="258">
                  <c:v>40256</c:v>
                </c:pt>
                <c:pt idx="259">
                  <c:v>40259</c:v>
                </c:pt>
                <c:pt idx="260">
                  <c:v>40260</c:v>
                </c:pt>
                <c:pt idx="261">
                  <c:v>40261</c:v>
                </c:pt>
                <c:pt idx="262">
                  <c:v>40262</c:v>
                </c:pt>
                <c:pt idx="263">
                  <c:v>40263</c:v>
                </c:pt>
                <c:pt idx="264">
                  <c:v>40266</c:v>
                </c:pt>
                <c:pt idx="265">
                  <c:v>40267</c:v>
                </c:pt>
                <c:pt idx="266">
                  <c:v>40268</c:v>
                </c:pt>
                <c:pt idx="267">
                  <c:v>40269</c:v>
                </c:pt>
                <c:pt idx="268">
                  <c:v>40273</c:v>
                </c:pt>
                <c:pt idx="269">
                  <c:v>40274</c:v>
                </c:pt>
                <c:pt idx="270">
                  <c:v>40275</c:v>
                </c:pt>
                <c:pt idx="271">
                  <c:v>40276</c:v>
                </c:pt>
                <c:pt idx="272">
                  <c:v>40277</c:v>
                </c:pt>
                <c:pt idx="273">
                  <c:v>40280</c:v>
                </c:pt>
                <c:pt idx="274">
                  <c:v>40281</c:v>
                </c:pt>
                <c:pt idx="275">
                  <c:v>40282</c:v>
                </c:pt>
                <c:pt idx="276">
                  <c:v>40283</c:v>
                </c:pt>
                <c:pt idx="277">
                  <c:v>40284</c:v>
                </c:pt>
                <c:pt idx="278">
                  <c:v>40287</c:v>
                </c:pt>
                <c:pt idx="279">
                  <c:v>40288</c:v>
                </c:pt>
                <c:pt idx="280">
                  <c:v>40290</c:v>
                </c:pt>
                <c:pt idx="281">
                  <c:v>40291</c:v>
                </c:pt>
                <c:pt idx="282">
                  <c:v>40294</c:v>
                </c:pt>
                <c:pt idx="283">
                  <c:v>40295</c:v>
                </c:pt>
                <c:pt idx="284">
                  <c:v>40296</c:v>
                </c:pt>
                <c:pt idx="285">
                  <c:v>40297</c:v>
                </c:pt>
                <c:pt idx="286">
                  <c:v>40298</c:v>
                </c:pt>
                <c:pt idx="287">
                  <c:v>40301</c:v>
                </c:pt>
                <c:pt idx="288">
                  <c:v>40302</c:v>
                </c:pt>
                <c:pt idx="289">
                  <c:v>40303</c:v>
                </c:pt>
                <c:pt idx="290">
                  <c:v>40304</c:v>
                </c:pt>
                <c:pt idx="291">
                  <c:v>40305</c:v>
                </c:pt>
                <c:pt idx="292">
                  <c:v>40308</c:v>
                </c:pt>
                <c:pt idx="293">
                  <c:v>40309</c:v>
                </c:pt>
                <c:pt idx="294">
                  <c:v>40310</c:v>
                </c:pt>
                <c:pt idx="295">
                  <c:v>40311</c:v>
                </c:pt>
                <c:pt idx="296">
                  <c:v>40312</c:v>
                </c:pt>
                <c:pt idx="297">
                  <c:v>40315</c:v>
                </c:pt>
                <c:pt idx="298">
                  <c:v>40316</c:v>
                </c:pt>
                <c:pt idx="299">
                  <c:v>40317</c:v>
                </c:pt>
                <c:pt idx="300">
                  <c:v>40318</c:v>
                </c:pt>
                <c:pt idx="301">
                  <c:v>40319</c:v>
                </c:pt>
                <c:pt idx="302">
                  <c:v>40322</c:v>
                </c:pt>
                <c:pt idx="303">
                  <c:v>40323</c:v>
                </c:pt>
                <c:pt idx="304">
                  <c:v>40324</c:v>
                </c:pt>
                <c:pt idx="305">
                  <c:v>40325</c:v>
                </c:pt>
                <c:pt idx="306">
                  <c:v>40326</c:v>
                </c:pt>
                <c:pt idx="307">
                  <c:v>40329</c:v>
                </c:pt>
                <c:pt idx="308">
                  <c:v>40330</c:v>
                </c:pt>
                <c:pt idx="309">
                  <c:v>40331</c:v>
                </c:pt>
                <c:pt idx="310">
                  <c:v>40333</c:v>
                </c:pt>
                <c:pt idx="311">
                  <c:v>40336</c:v>
                </c:pt>
                <c:pt idx="312">
                  <c:v>40337</c:v>
                </c:pt>
                <c:pt idx="313">
                  <c:v>40338</c:v>
                </c:pt>
                <c:pt idx="314">
                  <c:v>40339</c:v>
                </c:pt>
                <c:pt idx="315">
                  <c:v>40340</c:v>
                </c:pt>
                <c:pt idx="316">
                  <c:v>40343</c:v>
                </c:pt>
                <c:pt idx="317">
                  <c:v>40344</c:v>
                </c:pt>
                <c:pt idx="318">
                  <c:v>40345</c:v>
                </c:pt>
                <c:pt idx="319">
                  <c:v>40346</c:v>
                </c:pt>
                <c:pt idx="320">
                  <c:v>40347</c:v>
                </c:pt>
                <c:pt idx="321">
                  <c:v>40350</c:v>
                </c:pt>
                <c:pt idx="322">
                  <c:v>40351</c:v>
                </c:pt>
                <c:pt idx="323">
                  <c:v>40352</c:v>
                </c:pt>
                <c:pt idx="324">
                  <c:v>40353</c:v>
                </c:pt>
                <c:pt idx="325">
                  <c:v>40354</c:v>
                </c:pt>
                <c:pt idx="326">
                  <c:v>40357</c:v>
                </c:pt>
                <c:pt idx="327">
                  <c:v>40358</c:v>
                </c:pt>
                <c:pt idx="328">
                  <c:v>40359</c:v>
                </c:pt>
                <c:pt idx="329">
                  <c:v>40360</c:v>
                </c:pt>
                <c:pt idx="330">
                  <c:v>40361</c:v>
                </c:pt>
                <c:pt idx="331">
                  <c:v>40364</c:v>
                </c:pt>
                <c:pt idx="332">
                  <c:v>40365</c:v>
                </c:pt>
                <c:pt idx="333">
                  <c:v>40366</c:v>
                </c:pt>
                <c:pt idx="334">
                  <c:v>40367</c:v>
                </c:pt>
                <c:pt idx="335">
                  <c:v>40371</c:v>
                </c:pt>
                <c:pt idx="336">
                  <c:v>40372</c:v>
                </c:pt>
                <c:pt idx="337">
                  <c:v>40373</c:v>
                </c:pt>
                <c:pt idx="338">
                  <c:v>40374</c:v>
                </c:pt>
                <c:pt idx="339">
                  <c:v>40375</c:v>
                </c:pt>
                <c:pt idx="340">
                  <c:v>40378</c:v>
                </c:pt>
                <c:pt idx="341">
                  <c:v>40379</c:v>
                </c:pt>
                <c:pt idx="342">
                  <c:v>40380</c:v>
                </c:pt>
                <c:pt idx="343">
                  <c:v>40381</c:v>
                </c:pt>
                <c:pt idx="344">
                  <c:v>40382</c:v>
                </c:pt>
                <c:pt idx="345">
                  <c:v>40385</c:v>
                </c:pt>
                <c:pt idx="346">
                  <c:v>40386</c:v>
                </c:pt>
                <c:pt idx="347">
                  <c:v>40387</c:v>
                </c:pt>
                <c:pt idx="348">
                  <c:v>40388</c:v>
                </c:pt>
                <c:pt idx="349">
                  <c:v>40389</c:v>
                </c:pt>
                <c:pt idx="350">
                  <c:v>40392</c:v>
                </c:pt>
                <c:pt idx="351">
                  <c:v>40393</c:v>
                </c:pt>
                <c:pt idx="352">
                  <c:v>40394</c:v>
                </c:pt>
                <c:pt idx="353">
                  <c:v>40395</c:v>
                </c:pt>
                <c:pt idx="354">
                  <c:v>40396</c:v>
                </c:pt>
                <c:pt idx="355">
                  <c:v>40399</c:v>
                </c:pt>
                <c:pt idx="356">
                  <c:v>40400</c:v>
                </c:pt>
                <c:pt idx="357">
                  <c:v>40401</c:v>
                </c:pt>
                <c:pt idx="358">
                  <c:v>40402</c:v>
                </c:pt>
                <c:pt idx="359">
                  <c:v>40403</c:v>
                </c:pt>
                <c:pt idx="360">
                  <c:v>40406</c:v>
                </c:pt>
                <c:pt idx="361">
                  <c:v>40407</c:v>
                </c:pt>
                <c:pt idx="362">
                  <c:v>40408</c:v>
                </c:pt>
                <c:pt idx="363">
                  <c:v>40409</c:v>
                </c:pt>
                <c:pt idx="364">
                  <c:v>40410</c:v>
                </c:pt>
                <c:pt idx="365">
                  <c:v>40413</c:v>
                </c:pt>
                <c:pt idx="366">
                  <c:v>40414</c:v>
                </c:pt>
                <c:pt idx="367">
                  <c:v>40415</c:v>
                </c:pt>
                <c:pt idx="368">
                  <c:v>40416</c:v>
                </c:pt>
                <c:pt idx="369">
                  <c:v>40417</c:v>
                </c:pt>
                <c:pt idx="370">
                  <c:v>40420</c:v>
                </c:pt>
                <c:pt idx="371">
                  <c:v>40421</c:v>
                </c:pt>
                <c:pt idx="372">
                  <c:v>40422</c:v>
                </c:pt>
                <c:pt idx="373">
                  <c:v>40423</c:v>
                </c:pt>
                <c:pt idx="374">
                  <c:v>40424</c:v>
                </c:pt>
                <c:pt idx="375">
                  <c:v>40427</c:v>
                </c:pt>
                <c:pt idx="376">
                  <c:v>40429</c:v>
                </c:pt>
                <c:pt idx="377">
                  <c:v>40430</c:v>
                </c:pt>
                <c:pt idx="378">
                  <c:v>40431</c:v>
                </c:pt>
                <c:pt idx="379">
                  <c:v>40434</c:v>
                </c:pt>
                <c:pt idx="380">
                  <c:v>40435</c:v>
                </c:pt>
                <c:pt idx="381">
                  <c:v>40436</c:v>
                </c:pt>
                <c:pt idx="382">
                  <c:v>40437</c:v>
                </c:pt>
                <c:pt idx="383">
                  <c:v>40438</c:v>
                </c:pt>
                <c:pt idx="384">
                  <c:v>40441</c:v>
                </c:pt>
                <c:pt idx="385">
                  <c:v>40442</c:v>
                </c:pt>
                <c:pt idx="386">
                  <c:v>40443</c:v>
                </c:pt>
                <c:pt idx="387">
                  <c:v>40444</c:v>
                </c:pt>
                <c:pt idx="388">
                  <c:v>40445</c:v>
                </c:pt>
                <c:pt idx="389">
                  <c:v>40448</c:v>
                </c:pt>
                <c:pt idx="390">
                  <c:v>40449</c:v>
                </c:pt>
                <c:pt idx="391">
                  <c:v>40450</c:v>
                </c:pt>
                <c:pt idx="392">
                  <c:v>40451</c:v>
                </c:pt>
              </c:numCache>
            </c:numRef>
          </c:cat>
          <c:val>
            <c:numRef>
              <c:f>MDIA3!$L$2:$L$976</c:f>
              <c:numCache>
                <c:formatCode>0.0%</c:formatCode>
                <c:ptCount val="975"/>
                <c:pt idx="0">
                  <c:v>0</c:v>
                </c:pt>
                <c:pt idx="1">
                  <c:v>1.2649263614923356E-2</c:v>
                </c:pt>
                <c:pt idx="2">
                  <c:v>3.2356567650344559E-3</c:v>
                </c:pt>
                <c:pt idx="3">
                  <c:v>1.6177193614554497E-2</c:v>
                </c:pt>
                <c:pt idx="4">
                  <c:v>1.0493978139024307E-2</c:v>
                </c:pt>
                <c:pt idx="5">
                  <c:v>8.2192236959270915E-3</c:v>
                </c:pt>
                <c:pt idx="6">
                  <c:v>-8.3847524075841839E-3</c:v>
                </c:pt>
                <c:pt idx="7">
                  <c:v>-1.4177246273628263E-2</c:v>
                </c:pt>
                <c:pt idx="8">
                  <c:v>-6.2484965604766574E-3</c:v>
                </c:pt>
                <c:pt idx="9">
                  <c:v>-7.6862785018949609E-5</c:v>
                </c:pt>
                <c:pt idx="10">
                  <c:v>-3.402773489920019E-4</c:v>
                </c:pt>
                <c:pt idx="11">
                  <c:v>-2.5858970875318188E-2</c:v>
                </c:pt>
                <c:pt idx="12">
                  <c:v>-3.6195944319019402E-2</c:v>
                </c:pt>
                <c:pt idx="13">
                  <c:v>-5.5156521319195018E-2</c:v>
                </c:pt>
                <c:pt idx="14">
                  <c:v>-5.2397041437272307E-2</c:v>
                </c:pt>
                <c:pt idx="15">
                  <c:v>-4.8645148631164981E-2</c:v>
                </c:pt>
                <c:pt idx="16">
                  <c:v>-4.0638094500746735E-2</c:v>
                </c:pt>
                <c:pt idx="17">
                  <c:v>-3.4292792370534064E-2</c:v>
                </c:pt>
                <c:pt idx="18">
                  <c:v>-1.0595269436065147E-2</c:v>
                </c:pt>
                <c:pt idx="19">
                  <c:v>-2.6558442135073301E-2</c:v>
                </c:pt>
                <c:pt idx="20">
                  <c:v>-3.2511619312219131E-2</c:v>
                </c:pt>
                <c:pt idx="21">
                  <c:v>-2.0359694654950689E-2</c:v>
                </c:pt>
                <c:pt idx="22">
                  <c:v>-4.2019539085961455E-2</c:v>
                </c:pt>
                <c:pt idx="23">
                  <c:v>-2.7751779051378267E-2</c:v>
                </c:pt>
                <c:pt idx="24">
                  <c:v>-2.2572368709018242E-2</c:v>
                </c:pt>
                <c:pt idx="25">
                  <c:v>9.12976889862116E-3</c:v>
                </c:pt>
                <c:pt idx="26">
                  <c:v>4.8485241447514538E-2</c:v>
                </c:pt>
                <c:pt idx="27">
                  <c:v>5.6033188764229136E-2</c:v>
                </c:pt>
                <c:pt idx="28">
                  <c:v>4.1979822531101885E-2</c:v>
                </c:pt>
                <c:pt idx="29">
                  <c:v>5.5738539587328662E-2</c:v>
                </c:pt>
                <c:pt idx="30">
                  <c:v>7.5669911132962397E-2</c:v>
                </c:pt>
                <c:pt idx="31">
                  <c:v>7.2596124417358077E-2</c:v>
                </c:pt>
                <c:pt idx="32">
                  <c:v>9.4431311969349618E-2</c:v>
                </c:pt>
                <c:pt idx="33">
                  <c:v>8.7387511798642459E-2</c:v>
                </c:pt>
                <c:pt idx="34">
                  <c:v>0.11802323770291534</c:v>
                </c:pt>
                <c:pt idx="35">
                  <c:v>9.9007402730180827E-2</c:v>
                </c:pt>
                <c:pt idx="36">
                  <c:v>6.5229866151915061E-2</c:v>
                </c:pt>
                <c:pt idx="37">
                  <c:v>7.6434590717415984E-2</c:v>
                </c:pt>
                <c:pt idx="38">
                  <c:v>6.3398839431125342E-2</c:v>
                </c:pt>
                <c:pt idx="39">
                  <c:v>7.1024967237156122E-2</c:v>
                </c:pt>
                <c:pt idx="40">
                  <c:v>7.4927715129615713E-2</c:v>
                </c:pt>
                <c:pt idx="41">
                  <c:v>5.7918912671855338E-2</c:v>
                </c:pt>
                <c:pt idx="42">
                  <c:v>8.3573800690359246E-2</c:v>
                </c:pt>
                <c:pt idx="43">
                  <c:v>6.488637025888333E-2</c:v>
                </c:pt>
                <c:pt idx="44">
                  <c:v>6.9474226686670137E-2</c:v>
                </c:pt>
                <c:pt idx="45">
                  <c:v>8.9421826628880874E-2</c:v>
                </c:pt>
                <c:pt idx="46">
                  <c:v>7.8993786240613595E-2</c:v>
                </c:pt>
                <c:pt idx="47">
                  <c:v>5.0380338640708455E-2</c:v>
                </c:pt>
                <c:pt idx="48">
                  <c:v>4.1211709548126807E-2</c:v>
                </c:pt>
                <c:pt idx="49">
                  <c:v>3.0562435594561288E-2</c:v>
                </c:pt>
                <c:pt idx="50">
                  <c:v>5.8547539704485452E-2</c:v>
                </c:pt>
                <c:pt idx="51">
                  <c:v>5.1948877039739605E-2</c:v>
                </c:pt>
                <c:pt idx="52">
                  <c:v>9.6138530876616723E-2</c:v>
                </c:pt>
                <c:pt idx="53">
                  <c:v>8.1172619685524028E-2</c:v>
                </c:pt>
                <c:pt idx="54">
                  <c:v>0.10235889585080371</c:v>
                </c:pt>
                <c:pt idx="55">
                  <c:v>6.5356409404938809E-2</c:v>
                </c:pt>
                <c:pt idx="56">
                  <c:v>4.1808116608586632E-2</c:v>
                </c:pt>
                <c:pt idx="57">
                  <c:v>5.303279400511629E-2</c:v>
                </c:pt>
                <c:pt idx="58">
                  <c:v>8.5398131062690785E-2</c:v>
                </c:pt>
                <c:pt idx="59">
                  <c:v>7.7699374630086915E-2</c:v>
                </c:pt>
                <c:pt idx="60">
                  <c:v>4.888813920513102E-2</c:v>
                </c:pt>
                <c:pt idx="61">
                  <c:v>7.705059587708285E-2</c:v>
                </c:pt>
                <c:pt idx="62">
                  <c:v>8.3352730679179698E-2</c:v>
                </c:pt>
                <c:pt idx="63">
                  <c:v>8.0227040911994507E-2</c:v>
                </c:pt>
                <c:pt idx="64">
                  <c:v>0.111092157859495</c:v>
                </c:pt>
                <c:pt idx="65">
                  <c:v>7.7698223249038856E-2</c:v>
                </c:pt>
                <c:pt idx="66">
                  <c:v>8.8526856027337342E-2</c:v>
                </c:pt>
                <c:pt idx="67">
                  <c:v>0.10523186285536301</c:v>
                </c:pt>
                <c:pt idx="68">
                  <c:v>8.7952167087277378E-2</c:v>
                </c:pt>
                <c:pt idx="69">
                  <c:v>6.8829671576885021E-2</c:v>
                </c:pt>
                <c:pt idx="70">
                  <c:v>0.11594466739093501</c:v>
                </c:pt>
                <c:pt idx="71">
                  <c:v>9.0829057227659105E-2</c:v>
                </c:pt>
                <c:pt idx="72">
                  <c:v>9.6972084097955102E-2</c:v>
                </c:pt>
                <c:pt idx="73">
                  <c:v>9.4567780057661421E-2</c:v>
                </c:pt>
                <c:pt idx="74">
                  <c:v>0.12121184305188692</c:v>
                </c:pt>
                <c:pt idx="75">
                  <c:v>0.12641044249814115</c:v>
                </c:pt>
                <c:pt idx="76">
                  <c:v>0.13558974976031535</c:v>
                </c:pt>
                <c:pt idx="77">
                  <c:v>0.16570691005790783</c:v>
                </c:pt>
                <c:pt idx="78">
                  <c:v>0.17617070579571781</c:v>
                </c:pt>
                <c:pt idx="79">
                  <c:v>0.13159866430287948</c:v>
                </c:pt>
                <c:pt idx="80">
                  <c:v>0.13259667592301638</c:v>
                </c:pt>
                <c:pt idx="81">
                  <c:v>0.12713632421137677</c:v>
                </c:pt>
                <c:pt idx="82">
                  <c:v>8.908735600091533E-2</c:v>
                </c:pt>
                <c:pt idx="83">
                  <c:v>7.6612234336314922E-2</c:v>
                </c:pt>
                <c:pt idx="84">
                  <c:v>0.11500106293741252</c:v>
                </c:pt>
                <c:pt idx="85">
                  <c:v>0.12200233543297645</c:v>
                </c:pt>
                <c:pt idx="86">
                  <c:v>0.12478597115288959</c:v>
                </c:pt>
                <c:pt idx="87">
                  <c:v>0.1816040972401165</c:v>
                </c:pt>
                <c:pt idx="88">
                  <c:v>0.16200231128542897</c:v>
                </c:pt>
                <c:pt idx="89">
                  <c:v>0.18253183216669044</c:v>
                </c:pt>
                <c:pt idx="90">
                  <c:v>0.18163945641667389</c:v>
                </c:pt>
                <c:pt idx="91">
                  <c:v>0.18460005570819482</c:v>
                </c:pt>
                <c:pt idx="92">
                  <c:v>0.19382631758068802</c:v>
                </c:pt>
                <c:pt idx="93">
                  <c:v>0.17146456795843457</c:v>
                </c:pt>
                <c:pt idx="94">
                  <c:v>0.14618972694723453</c:v>
                </c:pt>
                <c:pt idx="95">
                  <c:v>0.1419341028511627</c:v>
                </c:pt>
                <c:pt idx="96">
                  <c:v>0.14603597481302377</c:v>
                </c:pt>
                <c:pt idx="97">
                  <c:v>8.8975843809351085E-2</c:v>
                </c:pt>
                <c:pt idx="98">
                  <c:v>0.10421339577411026</c:v>
                </c:pt>
                <c:pt idx="99">
                  <c:v>0.12661459958291421</c:v>
                </c:pt>
                <c:pt idx="100">
                  <c:v>9.3241120521615484E-2</c:v>
                </c:pt>
                <c:pt idx="101">
                  <c:v>5.453654224230764E-2</c:v>
                </c:pt>
                <c:pt idx="102">
                  <c:v>2.4143920520955708E-2</c:v>
                </c:pt>
                <c:pt idx="103">
                  <c:v>3.573586536845319E-2</c:v>
                </c:pt>
                <c:pt idx="104">
                  <c:v>2.7169214959899879E-2</c:v>
                </c:pt>
                <c:pt idx="105">
                  <c:v>5.9141236420851007E-2</c:v>
                </c:pt>
                <c:pt idx="106">
                  <c:v>6.1209151273794449E-2</c:v>
                </c:pt>
                <c:pt idx="107">
                  <c:v>9.468249276012064E-2</c:v>
                </c:pt>
                <c:pt idx="108">
                  <c:v>0.12062442918070504</c:v>
                </c:pt>
                <c:pt idx="109">
                  <c:v>0.11205284311579611</c:v>
                </c:pt>
                <c:pt idx="110">
                  <c:v>0.13822909887626622</c:v>
                </c:pt>
                <c:pt idx="111">
                  <c:v>0.10323807890150993</c:v>
                </c:pt>
                <c:pt idx="112">
                  <c:v>7.9433368486623523E-2</c:v>
                </c:pt>
                <c:pt idx="113">
                  <c:v>8.2054627055363483E-2</c:v>
                </c:pt>
                <c:pt idx="114">
                  <c:v>7.1318072805223398E-2</c:v>
                </c:pt>
                <c:pt idx="115">
                  <c:v>6.7206594034149969E-2</c:v>
                </c:pt>
                <c:pt idx="116">
                  <c:v>5.9524720023015787E-2</c:v>
                </c:pt>
                <c:pt idx="117">
                  <c:v>5.5885555561455913E-2</c:v>
                </c:pt>
                <c:pt idx="118">
                  <c:v>4.8528649929175938E-3</c:v>
                </c:pt>
                <c:pt idx="119">
                  <c:v>2.0763406145942742E-2</c:v>
                </c:pt>
                <c:pt idx="120">
                  <c:v>4.0949164903641311E-2</c:v>
                </c:pt>
                <c:pt idx="121">
                  <c:v>5.7135087127794915E-2</c:v>
                </c:pt>
                <c:pt idx="122">
                  <c:v>2.1814371892598494E-2</c:v>
                </c:pt>
                <c:pt idx="123">
                  <c:v>1.7825605280050949E-2</c:v>
                </c:pt>
                <c:pt idx="124">
                  <c:v>1.1240765472125602E-2</c:v>
                </c:pt>
                <c:pt idx="125">
                  <c:v>1.9160280226827586E-2</c:v>
                </c:pt>
                <c:pt idx="126">
                  <c:v>1.8312467331492499E-2</c:v>
                </c:pt>
                <c:pt idx="127">
                  <c:v>2.6775945831642112E-2</c:v>
                </c:pt>
                <c:pt idx="128">
                  <c:v>6.2905219817423141E-2</c:v>
                </c:pt>
                <c:pt idx="129">
                  <c:v>8.2079182639702042E-2</c:v>
                </c:pt>
                <c:pt idx="130">
                  <c:v>8.3541355773633308E-2</c:v>
                </c:pt>
                <c:pt idx="131">
                  <c:v>9.546253474194355E-2</c:v>
                </c:pt>
                <c:pt idx="132">
                  <c:v>0.10005733922559146</c:v>
                </c:pt>
                <c:pt idx="133">
                  <c:v>0.10291991601266348</c:v>
                </c:pt>
                <c:pt idx="134">
                  <c:v>0.10521897769879929</c:v>
                </c:pt>
                <c:pt idx="135">
                  <c:v>7.5609011962682215E-2</c:v>
                </c:pt>
                <c:pt idx="136">
                  <c:v>0.10395291516879235</c:v>
                </c:pt>
                <c:pt idx="137">
                  <c:v>0.10366359237875655</c:v>
                </c:pt>
                <c:pt idx="138">
                  <c:v>9.4618609126904119E-2</c:v>
                </c:pt>
                <c:pt idx="139">
                  <c:v>0.10729001529962212</c:v>
                </c:pt>
                <c:pt idx="140">
                  <c:v>7.4033200306646618E-2</c:v>
                </c:pt>
                <c:pt idx="141">
                  <c:v>7.6240074955393311E-2</c:v>
                </c:pt>
                <c:pt idx="142">
                  <c:v>6.6663002726110809E-2</c:v>
                </c:pt>
                <c:pt idx="143">
                  <c:v>5.644765753457559E-2</c:v>
                </c:pt>
                <c:pt idx="144">
                  <c:v>5.9031614777381503E-2</c:v>
                </c:pt>
                <c:pt idx="145">
                  <c:v>7.2479751852490226E-2</c:v>
                </c:pt>
                <c:pt idx="146">
                  <c:v>9.7486801150814983E-2</c:v>
                </c:pt>
                <c:pt idx="147">
                  <c:v>7.6521551367811247E-2</c:v>
                </c:pt>
                <c:pt idx="148">
                  <c:v>6.6152899605604887E-2</c:v>
                </c:pt>
                <c:pt idx="149">
                  <c:v>7.63304487965204E-2</c:v>
                </c:pt>
                <c:pt idx="150">
                  <c:v>5.7878224951185553E-2</c:v>
                </c:pt>
                <c:pt idx="151">
                  <c:v>6.3124054981859912E-2</c:v>
                </c:pt>
                <c:pt idx="152">
                  <c:v>3.6341095144314828E-2</c:v>
                </c:pt>
                <c:pt idx="153">
                  <c:v>3.1495136536899837E-2</c:v>
                </c:pt>
                <c:pt idx="154">
                  <c:v>4.1766904580922137E-2</c:v>
                </c:pt>
                <c:pt idx="155">
                  <c:v>4.9806927132678203E-2</c:v>
                </c:pt>
                <c:pt idx="156">
                  <c:v>4.7721911942751882E-2</c:v>
                </c:pt>
                <c:pt idx="157">
                  <c:v>2.7263207732425077E-2</c:v>
                </c:pt>
                <c:pt idx="158">
                  <c:v>6.9221793951962374E-2</c:v>
                </c:pt>
                <c:pt idx="159">
                  <c:v>4.8574183075189126E-2</c:v>
                </c:pt>
                <c:pt idx="160">
                  <c:v>1.7292612452544986E-2</c:v>
                </c:pt>
                <c:pt idx="161">
                  <c:v>1.0751584672371139E-2</c:v>
                </c:pt>
                <c:pt idx="162">
                  <c:v>5.1477490666722581E-3</c:v>
                </c:pt>
                <c:pt idx="163">
                  <c:v>-6.8159010857276048E-3</c:v>
                </c:pt>
                <c:pt idx="164">
                  <c:v>1.0514236189074211E-3</c:v>
                </c:pt>
                <c:pt idx="165">
                  <c:v>1.3278309196956384E-2</c:v>
                </c:pt>
                <c:pt idx="166">
                  <c:v>2.396953481680697E-2</c:v>
                </c:pt>
                <c:pt idx="167">
                  <c:v>2.8242834966806907E-2</c:v>
                </c:pt>
                <c:pt idx="168">
                  <c:v>2.1549904690597588E-2</c:v>
                </c:pt>
                <c:pt idx="169">
                  <c:v>9.209972587003179E-3</c:v>
                </c:pt>
                <c:pt idx="170">
                  <c:v>2.6248506930115933E-2</c:v>
                </c:pt>
                <c:pt idx="171">
                  <c:v>2.1617073206220638E-2</c:v>
                </c:pt>
                <c:pt idx="172">
                  <c:v>1.8788472857835803E-3</c:v>
                </c:pt>
                <c:pt idx="173">
                  <c:v>-6.0248390371053784E-3</c:v>
                </c:pt>
                <c:pt idx="174">
                  <c:v>-1.1953518948755737E-2</c:v>
                </c:pt>
                <c:pt idx="175">
                  <c:v>-6.1853346041883528E-3</c:v>
                </c:pt>
                <c:pt idx="176">
                  <c:v>-2.1752683939343265E-2</c:v>
                </c:pt>
                <c:pt idx="177">
                  <c:v>6.0657071909212545E-2</c:v>
                </c:pt>
                <c:pt idx="178">
                  <c:v>4.8460118924148254E-2</c:v>
                </c:pt>
                <c:pt idx="179">
                  <c:v>9.5112792939067159E-3</c:v>
                </c:pt>
                <c:pt idx="180">
                  <c:v>1.2179724711054662E-2</c:v>
                </c:pt>
                <c:pt idx="181">
                  <c:v>1.6938739228645527E-2</c:v>
                </c:pt>
                <c:pt idx="182">
                  <c:v>2.1545024491625764E-2</c:v>
                </c:pt>
                <c:pt idx="183">
                  <c:v>7.2963498766436263E-3</c:v>
                </c:pt>
                <c:pt idx="184">
                  <c:v>6.271669540749425E-4</c:v>
                </c:pt>
                <c:pt idx="185">
                  <c:v>9.2798083630345474E-3</c:v>
                </c:pt>
                <c:pt idx="186">
                  <c:v>7.2354646890238739E-2</c:v>
                </c:pt>
                <c:pt idx="187">
                  <c:v>0.10183791395914721</c:v>
                </c:pt>
                <c:pt idx="188">
                  <c:v>8.4871073996326096E-2</c:v>
                </c:pt>
                <c:pt idx="189">
                  <c:v>9.6032281335515668E-2</c:v>
                </c:pt>
                <c:pt idx="190">
                  <c:v>8.4990542681573356E-2</c:v>
                </c:pt>
                <c:pt idx="191">
                  <c:v>4.029892249889433E-2</c:v>
                </c:pt>
                <c:pt idx="192">
                  <c:v>4.1977443955942606E-2</c:v>
                </c:pt>
                <c:pt idx="193">
                  <c:v>3.4219347043602522E-3</c:v>
                </c:pt>
                <c:pt idx="194">
                  <c:v>1.2647637896399555E-2</c:v>
                </c:pt>
                <c:pt idx="195">
                  <c:v>5.0446393598090999E-2</c:v>
                </c:pt>
                <c:pt idx="196">
                  <c:v>3.7580103776697849E-2</c:v>
                </c:pt>
                <c:pt idx="197">
                  <c:v>1.5254381794827188E-2</c:v>
                </c:pt>
                <c:pt idx="198">
                  <c:v>-4.1489092064775912E-3</c:v>
                </c:pt>
                <c:pt idx="199">
                  <c:v>2.2662683021195118E-2</c:v>
                </c:pt>
                <c:pt idx="200">
                  <c:v>9.9127128313007962E-3</c:v>
                </c:pt>
                <c:pt idx="201">
                  <c:v>9.9583811564831759E-3</c:v>
                </c:pt>
                <c:pt idx="202">
                  <c:v>3.688174705670666E-2</c:v>
                </c:pt>
                <c:pt idx="203">
                  <c:v>4.8550118247370655E-2</c:v>
                </c:pt>
                <c:pt idx="204">
                  <c:v>2.1885990208231565E-2</c:v>
                </c:pt>
                <c:pt idx="205">
                  <c:v>2.2279379613874939E-2</c:v>
                </c:pt>
                <c:pt idx="206">
                  <c:v>1.2213108611318191E-2</c:v>
                </c:pt>
                <c:pt idx="207">
                  <c:v>-2.209354887640258E-2</c:v>
                </c:pt>
                <c:pt idx="208">
                  <c:v>-3.0995146892644043E-2</c:v>
                </c:pt>
                <c:pt idx="209">
                  <c:v>-5.0437759812216876E-2</c:v>
                </c:pt>
                <c:pt idx="210">
                  <c:v>-7.1729411873373228E-2</c:v>
                </c:pt>
                <c:pt idx="211">
                  <c:v>-7.7326456142409516E-2</c:v>
                </c:pt>
                <c:pt idx="212">
                  <c:v>-5.7466708855517745E-2</c:v>
                </c:pt>
                <c:pt idx="213">
                  <c:v>-9.5551917153145371E-2</c:v>
                </c:pt>
                <c:pt idx="214">
                  <c:v>-0.12043750161709577</c:v>
                </c:pt>
                <c:pt idx="215">
                  <c:v>-0.14908268042961514</c:v>
                </c:pt>
                <c:pt idx="216">
                  <c:v>-0.13860083057608397</c:v>
                </c:pt>
                <c:pt idx="217">
                  <c:v>-0.1283547538363109</c:v>
                </c:pt>
                <c:pt idx="218">
                  <c:v>-0.11485516838643395</c:v>
                </c:pt>
                <c:pt idx="219">
                  <c:v>-0.11068075455364945</c:v>
                </c:pt>
                <c:pt idx="220">
                  <c:v>-8.6050988855543298E-2</c:v>
                </c:pt>
                <c:pt idx="221">
                  <c:v>-0.12437580032293893</c:v>
                </c:pt>
                <c:pt idx="222">
                  <c:v>-0.16157394724313501</c:v>
                </c:pt>
                <c:pt idx="223">
                  <c:v>-0.19207534070428822</c:v>
                </c:pt>
                <c:pt idx="224">
                  <c:v>-0.19060311856812739</c:v>
                </c:pt>
                <c:pt idx="225">
                  <c:v>-0.18193146931764559</c:v>
                </c:pt>
                <c:pt idx="226">
                  <c:v>-0.21583440077721527</c:v>
                </c:pt>
                <c:pt idx="227">
                  <c:v>-0.21076039320555706</c:v>
                </c:pt>
                <c:pt idx="228">
                  <c:v>-0.20286888359877986</c:v>
                </c:pt>
                <c:pt idx="229">
                  <c:v>-0.20524123016943363</c:v>
                </c:pt>
                <c:pt idx="230">
                  <c:v>-0.21770115656732625</c:v>
                </c:pt>
                <c:pt idx="231">
                  <c:v>-0.23559057669747874</c:v>
                </c:pt>
                <c:pt idx="232">
                  <c:v>-0.24935333324673126</c:v>
                </c:pt>
                <c:pt idx="233">
                  <c:v>-0.23546053196235905</c:v>
                </c:pt>
                <c:pt idx="234">
                  <c:v>-0.23477290221902725</c:v>
                </c:pt>
                <c:pt idx="235">
                  <c:v>-0.24858119844343851</c:v>
                </c:pt>
                <c:pt idx="236">
                  <c:v>-0.22345943307574545</c:v>
                </c:pt>
                <c:pt idx="237">
                  <c:v>-0.18325942736756506</c:v>
                </c:pt>
                <c:pt idx="238">
                  <c:v>-0.16289528714686052</c:v>
                </c:pt>
                <c:pt idx="239">
                  <c:v>-0.19155072810346863</c:v>
                </c:pt>
                <c:pt idx="240">
                  <c:v>-0.21517895829008749</c:v>
                </c:pt>
                <c:pt idx="241">
                  <c:v>-0.22614370852603616</c:v>
                </c:pt>
                <c:pt idx="242">
                  <c:v>-0.21304491250132684</c:v>
                </c:pt>
                <c:pt idx="243">
                  <c:v>-0.243445382380584</c:v>
                </c:pt>
                <c:pt idx="244">
                  <c:v>-0.22637888958138908</c:v>
                </c:pt>
                <c:pt idx="245">
                  <c:v>-0.20318815819351321</c:v>
                </c:pt>
                <c:pt idx="246">
                  <c:v>-0.21739957724970149</c:v>
                </c:pt>
                <c:pt idx="247">
                  <c:v>-0.20535360076624865</c:v>
                </c:pt>
                <c:pt idx="248">
                  <c:v>-0.18511084654125332</c:v>
                </c:pt>
                <c:pt idx="249">
                  <c:v>-0.19845930479698637</c:v>
                </c:pt>
                <c:pt idx="250">
                  <c:v>-0.2114972032520902</c:v>
                </c:pt>
                <c:pt idx="251">
                  <c:v>-0.22360043886759895</c:v>
                </c:pt>
                <c:pt idx="252">
                  <c:v>-0.23344217241427578</c:v>
                </c:pt>
                <c:pt idx="253">
                  <c:v>-0.25967827387425624</c:v>
                </c:pt>
                <c:pt idx="254">
                  <c:v>-0.28238150270177365</c:v>
                </c:pt>
                <c:pt idx="255">
                  <c:v>-0.29083509993408296</c:v>
                </c:pt>
                <c:pt idx="256">
                  <c:v>-0.30608627049752501</c:v>
                </c:pt>
                <c:pt idx="257">
                  <c:v>-0.29177459188780019</c:v>
                </c:pt>
                <c:pt idx="258">
                  <c:v>-0.29127528253117618</c:v>
                </c:pt>
                <c:pt idx="259">
                  <c:v>-0.26918513517512987</c:v>
                </c:pt>
                <c:pt idx="260">
                  <c:v>-0.24160095564721229</c:v>
                </c:pt>
                <c:pt idx="261">
                  <c:v>-0.25107456726235966</c:v>
                </c:pt>
                <c:pt idx="262">
                  <c:v>-0.28294589741489462</c:v>
                </c:pt>
                <c:pt idx="263">
                  <c:v>-0.255806214655251</c:v>
                </c:pt>
                <c:pt idx="264">
                  <c:v>-0.29650168578098279</c:v>
                </c:pt>
                <c:pt idx="265">
                  <c:v>-0.28438252862904745</c:v>
                </c:pt>
                <c:pt idx="266">
                  <c:v>-0.25461582321623388</c:v>
                </c:pt>
                <c:pt idx="267">
                  <c:v>-0.25179768034749783</c:v>
                </c:pt>
                <c:pt idx="268">
                  <c:v>-0.26926486973078734</c:v>
                </c:pt>
                <c:pt idx="269">
                  <c:v>-0.26249125970829823</c:v>
                </c:pt>
                <c:pt idx="270">
                  <c:v>-0.27089339809178292</c:v>
                </c:pt>
                <c:pt idx="271">
                  <c:v>-0.26937008966009879</c:v>
                </c:pt>
                <c:pt idx="272">
                  <c:v>-0.29283590992911801</c:v>
                </c:pt>
                <c:pt idx="273">
                  <c:v>-0.29468672648978</c:v>
                </c:pt>
                <c:pt idx="274">
                  <c:v>-0.28479885214789491</c:v>
                </c:pt>
                <c:pt idx="275">
                  <c:v>-0.2988551210140179</c:v>
                </c:pt>
                <c:pt idx="276">
                  <c:v>-0.30686553769322156</c:v>
                </c:pt>
                <c:pt idx="277">
                  <c:v>-0.32453009410393718</c:v>
                </c:pt>
                <c:pt idx="278">
                  <c:v>-0.32103467699688493</c:v>
                </c:pt>
                <c:pt idx="279">
                  <c:v>-0.32008551042311228</c:v>
                </c:pt>
                <c:pt idx="280">
                  <c:v>-0.30863153466444138</c:v>
                </c:pt>
                <c:pt idx="281">
                  <c:v>-0.30688014894091165</c:v>
                </c:pt>
                <c:pt idx="282">
                  <c:v>-0.29684847426490646</c:v>
                </c:pt>
                <c:pt idx="283">
                  <c:v>-0.30105688724941637</c:v>
                </c:pt>
                <c:pt idx="284">
                  <c:v>-0.27778835036301064</c:v>
                </c:pt>
                <c:pt idx="285">
                  <c:v>-0.25310309602351055</c:v>
                </c:pt>
                <c:pt idx="286">
                  <c:v>-0.22755612237421907</c:v>
                </c:pt>
                <c:pt idx="287">
                  <c:v>-0.22752034439194446</c:v>
                </c:pt>
                <c:pt idx="288">
                  <c:v>-0.24975267828698167</c:v>
                </c:pt>
                <c:pt idx="289">
                  <c:v>-0.23137802747167879</c:v>
                </c:pt>
                <c:pt idx="290">
                  <c:v>-0.26611365738871318</c:v>
                </c:pt>
                <c:pt idx="291">
                  <c:v>-0.28575493225283088</c:v>
                </c:pt>
                <c:pt idx="292">
                  <c:v>-0.2829040999132969</c:v>
                </c:pt>
                <c:pt idx="293">
                  <c:v>-0.27893933779916791</c:v>
                </c:pt>
                <c:pt idx="294">
                  <c:v>-0.28050470521687254</c:v>
                </c:pt>
                <c:pt idx="295">
                  <c:v>-0.29758208514423345</c:v>
                </c:pt>
                <c:pt idx="296">
                  <c:v>-0.28078235107000304</c:v>
                </c:pt>
                <c:pt idx="297">
                  <c:v>-0.29746377403527924</c:v>
                </c:pt>
                <c:pt idx="298">
                  <c:v>-0.31823958056212409</c:v>
                </c:pt>
                <c:pt idx="299">
                  <c:v>-0.32912287056825218</c:v>
                </c:pt>
                <c:pt idx="300">
                  <c:v>-0.31468431377823547</c:v>
                </c:pt>
                <c:pt idx="301">
                  <c:v>-0.28232818842734253</c:v>
                </c:pt>
                <c:pt idx="302">
                  <c:v>-0.28903248087217992</c:v>
                </c:pt>
                <c:pt idx="303">
                  <c:v>-0.27371444796561295</c:v>
                </c:pt>
                <c:pt idx="304">
                  <c:v>-0.27834913527130534</c:v>
                </c:pt>
                <c:pt idx="305">
                  <c:v>-0.30179119372158614</c:v>
                </c:pt>
                <c:pt idx="306">
                  <c:v>-0.3078151322219338</c:v>
                </c:pt>
                <c:pt idx="307">
                  <c:v>-0.30163982290102043</c:v>
                </c:pt>
                <c:pt idx="308">
                  <c:v>-0.33169936612890438</c:v>
                </c:pt>
                <c:pt idx="309">
                  <c:v>-0.35178302514176407</c:v>
                </c:pt>
                <c:pt idx="310">
                  <c:v>-0.37144053931356991</c:v>
                </c:pt>
                <c:pt idx="311">
                  <c:v>-0.37756128884735018</c:v>
                </c:pt>
                <c:pt idx="312">
                  <c:v>-0.39574701870101892</c:v>
                </c:pt>
                <c:pt idx="313">
                  <c:v>-0.40551304354872841</c:v>
                </c:pt>
                <c:pt idx="314">
                  <c:v>-0.40842596132357167</c:v>
                </c:pt>
                <c:pt idx="315">
                  <c:v>-0.42382000423910493</c:v>
                </c:pt>
                <c:pt idx="316">
                  <c:v>-0.39439545934400044</c:v>
                </c:pt>
                <c:pt idx="317">
                  <c:v>-0.40315967595826929</c:v>
                </c:pt>
                <c:pt idx="318">
                  <c:v>-0.39330218716400722</c:v>
                </c:pt>
                <c:pt idx="319">
                  <c:v>-0.40775970779036241</c:v>
                </c:pt>
                <c:pt idx="320">
                  <c:v>-0.42459092097465534</c:v>
                </c:pt>
                <c:pt idx="321">
                  <c:v>-0.42884991988572152</c:v>
                </c:pt>
                <c:pt idx="322">
                  <c:v>-0.40374289672539287</c:v>
                </c:pt>
                <c:pt idx="323">
                  <c:v>-0.41383609912128794</c:v>
                </c:pt>
                <c:pt idx="324">
                  <c:v>-0.42191868348645345</c:v>
                </c:pt>
                <c:pt idx="325">
                  <c:v>-0.41455758369948148</c:v>
                </c:pt>
                <c:pt idx="326">
                  <c:v>-0.4261394037781312</c:v>
                </c:pt>
                <c:pt idx="327">
                  <c:v>-0.41144323047612841</c:v>
                </c:pt>
                <c:pt idx="328">
                  <c:v>-0.4097075874355216</c:v>
                </c:pt>
                <c:pt idx="329">
                  <c:v>-0.39446159584476048</c:v>
                </c:pt>
                <c:pt idx="330">
                  <c:v>-0.38705600641468196</c:v>
                </c:pt>
                <c:pt idx="331">
                  <c:v>-0.39478592955164016</c:v>
                </c:pt>
                <c:pt idx="332">
                  <c:v>-0.39816748646438127</c:v>
                </c:pt>
                <c:pt idx="333">
                  <c:v>-0.37858539042911843</c:v>
                </c:pt>
                <c:pt idx="334">
                  <c:v>-0.39684877422179965</c:v>
                </c:pt>
                <c:pt idx="335">
                  <c:v>-0.39970404625837597</c:v>
                </c:pt>
                <c:pt idx="336">
                  <c:v>-0.42967184781988188</c:v>
                </c:pt>
                <c:pt idx="337">
                  <c:v>-0.41468492631936971</c:v>
                </c:pt>
                <c:pt idx="338">
                  <c:v>-0.40182002264591332</c:v>
                </c:pt>
                <c:pt idx="339">
                  <c:v>-0.38596770784520729</c:v>
                </c:pt>
                <c:pt idx="340">
                  <c:v>-0.41047389884504659</c:v>
                </c:pt>
                <c:pt idx="341">
                  <c:v>-0.40746999455881483</c:v>
                </c:pt>
                <c:pt idx="342">
                  <c:v>-0.43789478146253413</c:v>
                </c:pt>
                <c:pt idx="343">
                  <c:v>-0.43945993872120226</c:v>
                </c:pt>
                <c:pt idx="344">
                  <c:v>-0.4212823550438427</c:v>
                </c:pt>
                <c:pt idx="345">
                  <c:v>-0.4317552644903685</c:v>
                </c:pt>
                <c:pt idx="346">
                  <c:v>-0.42379884364787301</c:v>
                </c:pt>
                <c:pt idx="347">
                  <c:v>-0.40997476931095533</c:v>
                </c:pt>
                <c:pt idx="348">
                  <c:v>-0.40851519939129166</c:v>
                </c:pt>
                <c:pt idx="349">
                  <c:v>-0.42829611493995345</c:v>
                </c:pt>
                <c:pt idx="350">
                  <c:v>-0.43903094753339189</c:v>
                </c:pt>
                <c:pt idx="351">
                  <c:v>-0.44671454819174572</c:v>
                </c:pt>
                <c:pt idx="352">
                  <c:v>-0.46379740969657757</c:v>
                </c:pt>
                <c:pt idx="353">
                  <c:v>-0.47593030487691579</c:v>
                </c:pt>
                <c:pt idx="354">
                  <c:v>-0.49396467428171209</c:v>
                </c:pt>
                <c:pt idx="355">
                  <c:v>-0.48990299534162052</c:v>
                </c:pt>
                <c:pt idx="356">
                  <c:v>-0.50442832682231009</c:v>
                </c:pt>
                <c:pt idx="357">
                  <c:v>-0.5099605844059687</c:v>
                </c:pt>
                <c:pt idx="358">
                  <c:v>-0.51222527025893361</c:v>
                </c:pt>
                <c:pt idx="359">
                  <c:v>-0.46073366512255609</c:v>
                </c:pt>
                <c:pt idx="360">
                  <c:v>-0.43565716108949137</c:v>
                </c:pt>
                <c:pt idx="361">
                  <c:v>-0.42881376605537835</c:v>
                </c:pt>
                <c:pt idx="362">
                  <c:v>-0.43057602510850335</c:v>
                </c:pt>
                <c:pt idx="363">
                  <c:v>-0.43181784007303581</c:v>
                </c:pt>
                <c:pt idx="364">
                  <c:v>-0.43768118583815696</c:v>
                </c:pt>
                <c:pt idx="365">
                  <c:v>-0.44044037149483384</c:v>
                </c:pt>
                <c:pt idx="366">
                  <c:v>-0.41636568942175767</c:v>
                </c:pt>
                <c:pt idx="367">
                  <c:v>-0.38859611567041796</c:v>
                </c:pt>
                <c:pt idx="368">
                  <c:v>-0.39997196625386022</c:v>
                </c:pt>
                <c:pt idx="369">
                  <c:v>-0.41963113981061073</c:v>
                </c:pt>
                <c:pt idx="370">
                  <c:v>-0.39765015812312443</c:v>
                </c:pt>
                <c:pt idx="371">
                  <c:v>-0.3845431818947842</c:v>
                </c:pt>
                <c:pt idx="372">
                  <c:v>-0.391112810461969</c:v>
                </c:pt>
                <c:pt idx="373">
                  <c:v>-0.36967235207255611</c:v>
                </c:pt>
                <c:pt idx="374">
                  <c:v>-0.35863942158250295</c:v>
                </c:pt>
                <c:pt idx="375">
                  <c:v>-0.31908408998322435</c:v>
                </c:pt>
                <c:pt idx="376">
                  <c:v>-0.33352770827341505</c:v>
                </c:pt>
                <c:pt idx="377">
                  <c:v>-0.34163748463664967</c:v>
                </c:pt>
                <c:pt idx="378">
                  <c:v>-0.34516483931517716</c:v>
                </c:pt>
                <c:pt idx="379">
                  <c:v>-0.33052935038671305</c:v>
                </c:pt>
                <c:pt idx="380">
                  <c:v>-0.33537856608519978</c:v>
                </c:pt>
                <c:pt idx="381">
                  <c:v>-0.34527782521706341</c:v>
                </c:pt>
                <c:pt idx="382">
                  <c:v>-0.33006381164799403</c:v>
                </c:pt>
                <c:pt idx="383">
                  <c:v>-0.31756870254687219</c:v>
                </c:pt>
                <c:pt idx="384">
                  <c:v>-0.32663732313827798</c:v>
                </c:pt>
                <c:pt idx="385">
                  <c:v>-0.34352274413927408</c:v>
                </c:pt>
                <c:pt idx="386">
                  <c:v>-0.3497811456859824</c:v>
                </c:pt>
                <c:pt idx="387">
                  <c:v>-0.37138275553836564</c:v>
                </c:pt>
                <c:pt idx="388">
                  <c:v>-0.3633192382670215</c:v>
                </c:pt>
                <c:pt idx="389">
                  <c:v>-0.35839989835305563</c:v>
                </c:pt>
                <c:pt idx="390">
                  <c:v>-0.35998480298750002</c:v>
                </c:pt>
                <c:pt idx="391">
                  <c:v>-0.37068233908331238</c:v>
                </c:pt>
                <c:pt idx="392">
                  <c:v>-0.3872486820440042</c:v>
                </c:pt>
                <c:pt idx="393">
                  <c:v>-0.36535927474474938</c:v>
                </c:pt>
                <c:pt idx="394">
                  <c:v>-0.34934492445598964</c:v>
                </c:pt>
                <c:pt idx="395">
                  <c:v>-0.36237502626516105</c:v>
                </c:pt>
                <c:pt idx="396">
                  <c:v>-0.34520461454482121</c:v>
                </c:pt>
                <c:pt idx="397">
                  <c:v>-0.33270912726854307</c:v>
                </c:pt>
                <c:pt idx="398">
                  <c:v>-0.3499705515248609</c:v>
                </c:pt>
                <c:pt idx="399">
                  <c:v>-0.34441070882086799</c:v>
                </c:pt>
                <c:pt idx="400">
                  <c:v>-0.34230869475207037</c:v>
                </c:pt>
                <c:pt idx="401">
                  <c:v>-0.35256180936774673</c:v>
                </c:pt>
                <c:pt idx="402">
                  <c:v>-0.35368580987659703</c:v>
                </c:pt>
                <c:pt idx="403">
                  <c:v>-0.35368580987659703</c:v>
                </c:pt>
                <c:pt idx="404">
                  <c:v>-0.33851254049957935</c:v>
                </c:pt>
                <c:pt idx="405">
                  <c:v>-0.34619194139498999</c:v>
                </c:pt>
                <c:pt idx="406">
                  <c:v>-0.36938517068928023</c:v>
                </c:pt>
                <c:pt idx="407">
                  <c:v>-0.36500614007621324</c:v>
                </c:pt>
                <c:pt idx="408">
                  <c:v>-0.36023785092292093</c:v>
                </c:pt>
                <c:pt idx="409">
                  <c:v>-0.35500002619962612</c:v>
                </c:pt>
                <c:pt idx="410">
                  <c:v>-0.34752923948659742</c:v>
                </c:pt>
                <c:pt idx="411">
                  <c:v>-0.35628991819116551</c:v>
                </c:pt>
                <c:pt idx="412">
                  <c:v>-0.35307724999941059</c:v>
                </c:pt>
                <c:pt idx="413">
                  <c:v>-0.33437015306712858</c:v>
                </c:pt>
                <c:pt idx="414">
                  <c:v>-0.33766653265896973</c:v>
                </c:pt>
                <c:pt idx="415">
                  <c:v>-0.34476146590623935</c:v>
                </c:pt>
                <c:pt idx="416">
                  <c:v>-0.34699461321841951</c:v>
                </c:pt>
                <c:pt idx="417">
                  <c:v>-0.32434181238599191</c:v>
                </c:pt>
                <c:pt idx="418">
                  <c:v>-0.3040742299654986</c:v>
                </c:pt>
                <c:pt idx="419">
                  <c:v>-0.30452835101380094</c:v>
                </c:pt>
                <c:pt idx="420">
                  <c:v>-0.31693998286016656</c:v>
                </c:pt>
                <c:pt idx="421">
                  <c:v>-0.33669952676452108</c:v>
                </c:pt>
                <c:pt idx="422">
                  <c:v>-0.36979846812578065</c:v>
                </c:pt>
                <c:pt idx="423">
                  <c:v>-0.37517071902630195</c:v>
                </c:pt>
                <c:pt idx="424">
                  <c:v>-0.37465734125121586</c:v>
                </c:pt>
                <c:pt idx="425">
                  <c:v>-0.35490441010264062</c:v>
                </c:pt>
                <c:pt idx="426">
                  <c:v>-0.37349034869446518</c:v>
                </c:pt>
                <c:pt idx="427">
                  <c:v>-0.35349721701102998</c:v>
                </c:pt>
                <c:pt idx="428">
                  <c:v>-0.35188850153693185</c:v>
                </c:pt>
                <c:pt idx="429">
                  <c:v>-0.36024630209259301</c:v>
                </c:pt>
                <c:pt idx="430">
                  <c:v>-0.36060710491187831</c:v>
                </c:pt>
                <c:pt idx="431">
                  <c:v>-0.3609757743725176</c:v>
                </c:pt>
                <c:pt idx="432">
                  <c:v>-0.33887376064856212</c:v>
                </c:pt>
                <c:pt idx="433">
                  <c:v>-0.34327908726300027</c:v>
                </c:pt>
                <c:pt idx="434">
                  <c:v>-0.33881546285364739</c:v>
                </c:pt>
                <c:pt idx="435">
                  <c:v>-0.35218715637826548</c:v>
                </c:pt>
                <c:pt idx="436">
                  <c:v>-0.37329340509615605</c:v>
                </c:pt>
                <c:pt idx="437">
                  <c:v>-0.34631730318558873</c:v>
                </c:pt>
                <c:pt idx="438">
                  <c:v>-0.32505181731500843</c:v>
                </c:pt>
                <c:pt idx="439">
                  <c:v>-0.30085186857193658</c:v>
                </c:pt>
                <c:pt idx="440">
                  <c:v>-0.29478989058940319</c:v>
                </c:pt>
                <c:pt idx="441">
                  <c:v>-0.2905442155709218</c:v>
                </c:pt>
                <c:pt idx="442">
                  <c:v>-0.29180910923374426</c:v>
                </c:pt>
                <c:pt idx="443">
                  <c:v>-0.29358954226320511</c:v>
                </c:pt>
                <c:pt idx="444">
                  <c:v>-0.28577215582026416</c:v>
                </c:pt>
                <c:pt idx="445">
                  <c:v>-0.27137006959262511</c:v>
                </c:pt>
                <c:pt idx="446">
                  <c:v>-0.27536215286214449</c:v>
                </c:pt>
                <c:pt idx="447">
                  <c:v>-0.26095427402593818</c:v>
                </c:pt>
                <c:pt idx="448">
                  <c:v>-0.25081845522030366</c:v>
                </c:pt>
                <c:pt idx="449">
                  <c:v>-0.23584462999545996</c:v>
                </c:pt>
                <c:pt idx="450">
                  <c:v>-0.24547145690829475</c:v>
                </c:pt>
                <c:pt idx="451">
                  <c:v>-0.26414122242184901</c:v>
                </c:pt>
                <c:pt idx="452">
                  <c:v>-0.27180718645773694</c:v>
                </c:pt>
                <c:pt idx="453">
                  <c:v>-0.27070466468539489</c:v>
                </c:pt>
                <c:pt idx="454">
                  <c:v>-0.25538576719115391</c:v>
                </c:pt>
                <c:pt idx="455">
                  <c:v>-0.26739177073070264</c:v>
                </c:pt>
                <c:pt idx="456">
                  <c:v>-0.28937826649953113</c:v>
                </c:pt>
                <c:pt idx="457">
                  <c:v>-0.31405275330718507</c:v>
                </c:pt>
                <c:pt idx="458">
                  <c:v>-0.30806817659841912</c:v>
                </c:pt>
                <c:pt idx="459">
                  <c:v>-0.29485150503588142</c:v>
                </c:pt>
                <c:pt idx="460">
                  <c:v>-0.29558469966821055</c:v>
                </c:pt>
                <c:pt idx="461">
                  <c:v>-0.29407334993785661</c:v>
                </c:pt>
                <c:pt idx="462">
                  <c:v>-0.29416764774324056</c:v>
                </c:pt>
                <c:pt idx="463">
                  <c:v>-0.30138447900473408</c:v>
                </c:pt>
                <c:pt idx="464">
                  <c:v>-0.32436481116860094</c:v>
                </c:pt>
                <c:pt idx="465">
                  <c:v>-0.30743769326837878</c:v>
                </c:pt>
                <c:pt idx="466">
                  <c:v>-0.28347442372340259</c:v>
                </c:pt>
                <c:pt idx="467">
                  <c:v>-0.31358100989116156</c:v>
                </c:pt>
                <c:pt idx="468">
                  <c:v>-0.2968223287349786</c:v>
                </c:pt>
                <c:pt idx="469">
                  <c:v>-0.29607182023876977</c:v>
                </c:pt>
                <c:pt idx="470">
                  <c:v>-0.34155404316541305</c:v>
                </c:pt>
                <c:pt idx="471">
                  <c:v>-0.31410423947646349</c:v>
                </c:pt>
                <c:pt idx="472">
                  <c:v>-0.35392550874478279</c:v>
                </c:pt>
                <c:pt idx="473">
                  <c:v>-0.39078807393151771</c:v>
                </c:pt>
                <c:pt idx="474">
                  <c:v>-0.36030479469261101</c:v>
                </c:pt>
                <c:pt idx="475">
                  <c:v>-0.3501250849087254</c:v>
                </c:pt>
                <c:pt idx="476">
                  <c:v>-0.36564488295573883</c:v>
                </c:pt>
                <c:pt idx="477">
                  <c:v>-0.32132937055377353</c:v>
                </c:pt>
                <c:pt idx="478">
                  <c:v>-0.30346021232717468</c:v>
                </c:pt>
                <c:pt idx="479">
                  <c:v>-0.23540170516688752</c:v>
                </c:pt>
                <c:pt idx="480">
                  <c:v>-0.24475713932665688</c:v>
                </c:pt>
                <c:pt idx="481">
                  <c:v>-0.2635385554771924</c:v>
                </c:pt>
                <c:pt idx="482">
                  <c:v>-0.19720104420105067</c:v>
                </c:pt>
                <c:pt idx="483">
                  <c:v>-0.16784662474654599</c:v>
                </c:pt>
                <c:pt idx="484">
                  <c:v>-0.16407800921369431</c:v>
                </c:pt>
                <c:pt idx="485">
                  <c:v>-0.15554261271173508</c:v>
                </c:pt>
                <c:pt idx="486">
                  <c:v>-0.14138569625407582</c:v>
                </c:pt>
                <c:pt idx="487">
                  <c:v>-0.15579900404052327</c:v>
                </c:pt>
                <c:pt idx="488">
                  <c:v>-0.1677457648655255</c:v>
                </c:pt>
                <c:pt idx="489">
                  <c:v>-0.22423821983401115</c:v>
                </c:pt>
                <c:pt idx="490">
                  <c:v>-0.18011993429678186</c:v>
                </c:pt>
                <c:pt idx="491">
                  <c:v>-9.4814536366708779E-2</c:v>
                </c:pt>
                <c:pt idx="492">
                  <c:v>-8.509493279366942E-2</c:v>
                </c:pt>
                <c:pt idx="493">
                  <c:v>-6.1123996702743266E-2</c:v>
                </c:pt>
                <c:pt idx="494">
                  <c:v>-0.10817722102364935</c:v>
                </c:pt>
                <c:pt idx="495">
                  <c:v>-0.10004207284937772</c:v>
                </c:pt>
                <c:pt idx="496">
                  <c:v>-9.6837113618252202E-2</c:v>
                </c:pt>
                <c:pt idx="497">
                  <c:v>-4.1512990871758748E-2</c:v>
                </c:pt>
                <c:pt idx="498">
                  <c:v>2.1925162364566653E-4</c:v>
                </c:pt>
                <c:pt idx="499">
                  <c:v>1.9416705327170547E-2</c:v>
                </c:pt>
                <c:pt idx="500">
                  <c:v>-0.10123828365101462</c:v>
                </c:pt>
                <c:pt idx="501">
                  <c:v>-9.6864970482176349E-2</c:v>
                </c:pt>
                <c:pt idx="502">
                  <c:v>-0.19378209090394549</c:v>
                </c:pt>
                <c:pt idx="503">
                  <c:v>-0.19460043156792539</c:v>
                </c:pt>
                <c:pt idx="504">
                  <c:v>-0.19128819115982332</c:v>
                </c:pt>
                <c:pt idx="505">
                  <c:v>-0.19522489953283317</c:v>
                </c:pt>
                <c:pt idx="506">
                  <c:v>-0.16714621997062495</c:v>
                </c:pt>
                <c:pt idx="507">
                  <c:v>-0.1594962577991248</c:v>
                </c:pt>
                <c:pt idx="508">
                  <c:v>-0.14118756548248779</c:v>
                </c:pt>
                <c:pt idx="509">
                  <c:v>-0.15385654934554249</c:v>
                </c:pt>
                <c:pt idx="510">
                  <c:v>-0.17482609262953253</c:v>
                </c:pt>
                <c:pt idx="511">
                  <c:v>-0.12705383177388319</c:v>
                </c:pt>
                <c:pt idx="512">
                  <c:v>-0.16118155648229704</c:v>
                </c:pt>
                <c:pt idx="513">
                  <c:v>-0.16674583415993494</c:v>
                </c:pt>
                <c:pt idx="514">
                  <c:v>-0.17544051493063739</c:v>
                </c:pt>
                <c:pt idx="515">
                  <c:v>-0.13620008864396116</c:v>
                </c:pt>
                <c:pt idx="516">
                  <c:v>-0.10116539584606066</c:v>
                </c:pt>
                <c:pt idx="517">
                  <c:v>-2.9729752998266079E-2</c:v>
                </c:pt>
                <c:pt idx="518">
                  <c:v>-0.10607290660220237</c:v>
                </c:pt>
                <c:pt idx="519">
                  <c:v>-9.5493665819114559E-2</c:v>
                </c:pt>
                <c:pt idx="520">
                  <c:v>-6.0907900604157295E-2</c:v>
                </c:pt>
                <c:pt idx="521">
                  <c:v>-3.3272903253421249E-2</c:v>
                </c:pt>
                <c:pt idx="522">
                  <c:v>-2.8211965682778839E-2</c:v>
                </c:pt>
                <c:pt idx="523">
                  <c:v>3.4351288910088984E-2</c:v>
                </c:pt>
                <c:pt idx="524">
                  <c:v>3.1949723002566488E-2</c:v>
                </c:pt>
                <c:pt idx="525">
                  <c:v>-1.8681700582558136E-2</c:v>
                </c:pt>
                <c:pt idx="526">
                  <c:v>-2.4508380745625447E-2</c:v>
                </c:pt>
                <c:pt idx="527">
                  <c:v>-3.1093310735315516E-2</c:v>
                </c:pt>
                <c:pt idx="528">
                  <c:v>-7.1084963463971307E-2</c:v>
                </c:pt>
                <c:pt idx="529">
                  <c:v>-6.0895007239847754E-2</c:v>
                </c:pt>
                <c:pt idx="530">
                  <c:v>-9.8667561803772119E-2</c:v>
                </c:pt>
                <c:pt idx="531">
                  <c:v>-0.10606489695821297</c:v>
                </c:pt>
                <c:pt idx="532">
                  <c:v>-0.11088854382069746</c:v>
                </c:pt>
                <c:pt idx="533">
                  <c:v>-0.1207599949890894</c:v>
                </c:pt>
                <c:pt idx="534">
                  <c:v>-0.1246631324221511</c:v>
                </c:pt>
                <c:pt idx="535">
                  <c:v>-0.11901776433487243</c:v>
                </c:pt>
                <c:pt idx="536">
                  <c:v>-0.12391083885638121</c:v>
                </c:pt>
                <c:pt idx="537">
                  <c:v>-0.12430952878058676</c:v>
                </c:pt>
                <c:pt idx="538">
                  <c:v>-8.4664491951465082E-2</c:v>
                </c:pt>
                <c:pt idx="539">
                  <c:v>-1.472134809343395E-2</c:v>
                </c:pt>
                <c:pt idx="540">
                  <c:v>-2.2219792880866174E-2</c:v>
                </c:pt>
                <c:pt idx="541">
                  <c:v>-2.5392574051025685E-2</c:v>
                </c:pt>
                <c:pt idx="542">
                  <c:v>-2.3809308225735126E-2</c:v>
                </c:pt>
                <c:pt idx="543">
                  <c:v>-6.1079010671772127E-2</c:v>
                </c:pt>
                <c:pt idx="544">
                  <c:v>-8.6776856707895034E-2</c:v>
                </c:pt>
                <c:pt idx="545">
                  <c:v>-0.1244802195665633</c:v>
                </c:pt>
                <c:pt idx="546">
                  <c:v>-9.2478902132199226E-2</c:v>
                </c:pt>
                <c:pt idx="547">
                  <c:v>-7.4101735248707667E-2</c:v>
                </c:pt>
                <c:pt idx="548">
                  <c:v>-2.4490915883155329E-2</c:v>
                </c:pt>
                <c:pt idx="549">
                  <c:v>5.9622861109633885E-3</c:v>
                </c:pt>
                <c:pt idx="550">
                  <c:v>1.6433581671291275E-2</c:v>
                </c:pt>
                <c:pt idx="551">
                  <c:v>1.9233011245231912E-2</c:v>
                </c:pt>
                <c:pt idx="552">
                  <c:v>-6.476960533400522E-3</c:v>
                </c:pt>
                <c:pt idx="553">
                  <c:v>-1.3640876672293301E-2</c:v>
                </c:pt>
                <c:pt idx="554">
                  <c:v>-6.0350525693864121E-4</c:v>
                </c:pt>
                <c:pt idx="555">
                  <c:v>3.8640295790488777E-2</c:v>
                </c:pt>
                <c:pt idx="556">
                  <c:v>9.2001380280155587E-3</c:v>
                </c:pt>
                <c:pt idx="557">
                  <c:v>2.5984029298113276E-2</c:v>
                </c:pt>
                <c:pt idx="558">
                  <c:v>4.3867171399961657E-2</c:v>
                </c:pt>
                <c:pt idx="559">
                  <c:v>7.6718027591127225E-3</c:v>
                </c:pt>
                <c:pt idx="560">
                  <c:v>-4.9199047415277031E-3</c:v>
                </c:pt>
                <c:pt idx="561">
                  <c:v>-4.6874176002420609E-2</c:v>
                </c:pt>
                <c:pt idx="562">
                  <c:v>-8.8785397024978563E-2</c:v>
                </c:pt>
                <c:pt idx="563">
                  <c:v>-0.14222674234623123</c:v>
                </c:pt>
                <c:pt idx="564">
                  <c:v>-9.9412208376985056E-2</c:v>
                </c:pt>
                <c:pt idx="565">
                  <c:v>-0.11503595333484862</c:v>
                </c:pt>
                <c:pt idx="566">
                  <c:v>-0.12577424039572149</c:v>
                </c:pt>
                <c:pt idx="567">
                  <c:v>-0.1443539602631424</c:v>
                </c:pt>
                <c:pt idx="568">
                  <c:v>-0.17687838545973755</c:v>
                </c:pt>
                <c:pt idx="569">
                  <c:v>-0.16406470598002598</c:v>
                </c:pt>
                <c:pt idx="570">
                  <c:v>-0.16438494685245331</c:v>
                </c:pt>
                <c:pt idx="571">
                  <c:v>-0.17466874865244642</c:v>
                </c:pt>
                <c:pt idx="572">
                  <c:v>-0.15392155960179443</c:v>
                </c:pt>
                <c:pt idx="573">
                  <c:v>-0.16439887368738759</c:v>
                </c:pt>
                <c:pt idx="574">
                  <c:v>-0.15446734517571659</c:v>
                </c:pt>
                <c:pt idx="575">
                  <c:v>-0.11679668013712985</c:v>
                </c:pt>
                <c:pt idx="576">
                  <c:v>-0.14330110803515916</c:v>
                </c:pt>
                <c:pt idx="577">
                  <c:v>-0.1421762908181472</c:v>
                </c:pt>
                <c:pt idx="578">
                  <c:v>-0.11488663621577688</c:v>
                </c:pt>
                <c:pt idx="579">
                  <c:v>-0.10370313656680596</c:v>
                </c:pt>
                <c:pt idx="580">
                  <c:v>-9.0853209826719294E-2</c:v>
                </c:pt>
                <c:pt idx="581">
                  <c:v>-7.8315206552910355E-2</c:v>
                </c:pt>
                <c:pt idx="582">
                  <c:v>-7.9867544452173256E-2</c:v>
                </c:pt>
                <c:pt idx="583">
                  <c:v>-8.5235291180382977E-2</c:v>
                </c:pt>
                <c:pt idx="584">
                  <c:v>-0.15591946372572707</c:v>
                </c:pt>
                <c:pt idx="585">
                  <c:v>-0.11275254348363484</c:v>
                </c:pt>
                <c:pt idx="586">
                  <c:v>-0.10694286211971249</c:v>
                </c:pt>
                <c:pt idx="587">
                  <c:v>-9.8101581020009321E-2</c:v>
                </c:pt>
                <c:pt idx="588">
                  <c:v>-0.12625889829517667</c:v>
                </c:pt>
                <c:pt idx="589">
                  <c:v>-0.15942532514387031</c:v>
                </c:pt>
                <c:pt idx="590">
                  <c:v>-0.12477094988347337</c:v>
                </c:pt>
                <c:pt idx="591">
                  <c:v>-9.8446238714932965E-2</c:v>
                </c:pt>
                <c:pt idx="592">
                  <c:v>-8.939444061260704E-2</c:v>
                </c:pt>
                <c:pt idx="593">
                  <c:v>-0.10928031201465849</c:v>
                </c:pt>
                <c:pt idx="594">
                  <c:v>-0.12329425674329508</c:v>
                </c:pt>
                <c:pt idx="595">
                  <c:v>-0.13003727519579455</c:v>
                </c:pt>
                <c:pt idx="596">
                  <c:v>-9.8743945806095246E-2</c:v>
                </c:pt>
                <c:pt idx="597">
                  <c:v>-0.12752166423710354</c:v>
                </c:pt>
                <c:pt idx="598">
                  <c:v>-0.10325075959615404</c:v>
                </c:pt>
                <c:pt idx="599">
                  <c:v>-0.10531592976095638</c:v>
                </c:pt>
                <c:pt idx="600">
                  <c:v>-0.12189846177027275</c:v>
                </c:pt>
                <c:pt idx="601">
                  <c:v>-0.11159933544463785</c:v>
                </c:pt>
                <c:pt idx="602">
                  <c:v>-8.7381317197938846E-2</c:v>
                </c:pt>
                <c:pt idx="603">
                  <c:v>-0.18533889968095285</c:v>
                </c:pt>
                <c:pt idx="604">
                  <c:v>-0.18984035594754078</c:v>
                </c:pt>
                <c:pt idx="605">
                  <c:v>-0.2207502198367941</c:v>
                </c:pt>
                <c:pt idx="606">
                  <c:v>-0.25310303815689372</c:v>
                </c:pt>
                <c:pt idx="607">
                  <c:v>-0.2535135323141644</c:v>
                </c:pt>
                <c:pt idx="608">
                  <c:v>-0.23203742722343357</c:v>
                </c:pt>
                <c:pt idx="609">
                  <c:v>-0.25795458432859475</c:v>
                </c:pt>
                <c:pt idx="610">
                  <c:v>-0.2393878171110333</c:v>
                </c:pt>
                <c:pt idx="611">
                  <c:v>-0.25171533088820253</c:v>
                </c:pt>
                <c:pt idx="612">
                  <c:v>-0.2047434057714963</c:v>
                </c:pt>
                <c:pt idx="613">
                  <c:v>-0.23369041847140648</c:v>
                </c:pt>
                <c:pt idx="614">
                  <c:v>-0.24339619201821683</c:v>
                </c:pt>
                <c:pt idx="615">
                  <c:v>-0.1907682399767292</c:v>
                </c:pt>
                <c:pt idx="616">
                  <c:v>-0.1662702712898344</c:v>
                </c:pt>
                <c:pt idx="617">
                  <c:v>-0.1681199067906487</c:v>
                </c:pt>
                <c:pt idx="618">
                  <c:v>-0.18308439552547517</c:v>
                </c:pt>
                <c:pt idx="619">
                  <c:v>-0.13984201649266426</c:v>
                </c:pt>
                <c:pt idx="620">
                  <c:v>-0.12196893931828534</c:v>
                </c:pt>
                <c:pt idx="621">
                  <c:v>-0.14706464505532379</c:v>
                </c:pt>
                <c:pt idx="622">
                  <c:v>-0.13793174029683863</c:v>
                </c:pt>
                <c:pt idx="623">
                  <c:v>-0.11479096857974569</c:v>
                </c:pt>
                <c:pt idx="624">
                  <c:v>-0.13642375473187096</c:v>
                </c:pt>
                <c:pt idx="625">
                  <c:v>-9.1594470445039766E-2</c:v>
                </c:pt>
                <c:pt idx="626">
                  <c:v>-0.10622964866182472</c:v>
                </c:pt>
                <c:pt idx="627">
                  <c:v>-0.13044663013499203</c:v>
                </c:pt>
                <c:pt idx="628">
                  <c:v>-0.12100792577119623</c:v>
                </c:pt>
                <c:pt idx="629">
                  <c:v>-0.13521076456505976</c:v>
                </c:pt>
                <c:pt idx="630">
                  <c:v>-0.1203502553997271</c:v>
                </c:pt>
                <c:pt idx="631">
                  <c:v>-9.0595806466592377E-2</c:v>
                </c:pt>
                <c:pt idx="632">
                  <c:v>-0.11219129177925458</c:v>
                </c:pt>
                <c:pt idx="633">
                  <c:v>-0.10424186272066605</c:v>
                </c:pt>
                <c:pt idx="634">
                  <c:v>-0.1433881390300582</c:v>
                </c:pt>
                <c:pt idx="635">
                  <c:v>-0.14144607923807762</c:v>
                </c:pt>
                <c:pt idx="636">
                  <c:v>-0.12167264638008646</c:v>
                </c:pt>
                <c:pt idx="637">
                  <c:v>-0.13835090868384514</c:v>
                </c:pt>
                <c:pt idx="638">
                  <c:v>-0.13006656441402065</c:v>
                </c:pt>
                <c:pt idx="639">
                  <c:v>-0.13066282691180164</c:v>
                </c:pt>
                <c:pt idx="640">
                  <c:v>-0.14605755459388137</c:v>
                </c:pt>
                <c:pt idx="641">
                  <c:v>-0.14524650761369418</c:v>
                </c:pt>
                <c:pt idx="642">
                  <c:v>-0.16712235861393654</c:v>
                </c:pt>
                <c:pt idx="643">
                  <c:v>-0.15217101592582272</c:v>
                </c:pt>
                <c:pt idx="644">
                  <c:v>-0.15182453193620782</c:v>
                </c:pt>
                <c:pt idx="645">
                  <c:v>-0.13217328245739601</c:v>
                </c:pt>
                <c:pt idx="646">
                  <c:v>-0.11097055772186415</c:v>
                </c:pt>
                <c:pt idx="647">
                  <c:v>-0.13387262023444568</c:v>
                </c:pt>
                <c:pt idx="648">
                  <c:v>-0.11625097694643438</c:v>
                </c:pt>
                <c:pt idx="649">
                  <c:v>-0.11583889727625007</c:v>
                </c:pt>
                <c:pt idx="650">
                  <c:v>-0.10796717652166765</c:v>
                </c:pt>
                <c:pt idx="651">
                  <c:v>-0.12260980682275735</c:v>
                </c:pt>
                <c:pt idx="652">
                  <c:v>-0.11257260599929331</c:v>
                </c:pt>
                <c:pt idx="653">
                  <c:v>-9.6185331734153556E-2</c:v>
                </c:pt>
                <c:pt idx="654">
                  <c:v>-7.9399523331341149E-2</c:v>
                </c:pt>
                <c:pt idx="655">
                  <c:v>-8.3772289862639293E-2</c:v>
                </c:pt>
                <c:pt idx="656">
                  <c:v>-7.7562799108691571E-2</c:v>
                </c:pt>
                <c:pt idx="657">
                  <c:v>-7.7001653530492931E-2</c:v>
                </c:pt>
                <c:pt idx="658">
                  <c:v>-4.1961887674972553E-2</c:v>
                </c:pt>
                <c:pt idx="659">
                  <c:v>-1.4999165746713006E-2</c:v>
                </c:pt>
                <c:pt idx="660">
                  <c:v>8.6882646403965147E-3</c:v>
                </c:pt>
                <c:pt idx="661">
                  <c:v>-1.8044080546009589E-2</c:v>
                </c:pt>
                <c:pt idx="662">
                  <c:v>-3.4564072970144633E-3</c:v>
                </c:pt>
                <c:pt idx="663">
                  <c:v>1.2503155798836207E-2</c:v>
                </c:pt>
                <c:pt idx="664">
                  <c:v>3.2924152755394953E-2</c:v>
                </c:pt>
                <c:pt idx="665">
                  <c:v>4.2135350532988447E-2</c:v>
                </c:pt>
                <c:pt idx="666">
                  <c:v>3.4944615412813906E-2</c:v>
                </c:pt>
                <c:pt idx="667">
                  <c:v>5.4597470566626116E-2</c:v>
                </c:pt>
                <c:pt idx="668">
                  <c:v>6.1101823717713444E-2</c:v>
                </c:pt>
                <c:pt idx="669">
                  <c:v>8.6113615305817737E-2</c:v>
                </c:pt>
                <c:pt idx="670">
                  <c:v>9.2655446583712608E-2</c:v>
                </c:pt>
                <c:pt idx="671">
                  <c:v>0.11013531663813914</c:v>
                </c:pt>
                <c:pt idx="672">
                  <c:v>0.12182000671432713</c:v>
                </c:pt>
                <c:pt idx="673">
                  <c:v>0.13699455078608791</c:v>
                </c:pt>
                <c:pt idx="674">
                  <c:v>9.1930741689614903E-2</c:v>
                </c:pt>
                <c:pt idx="675">
                  <c:v>0.1234543451227581</c:v>
                </c:pt>
                <c:pt idx="676">
                  <c:v>0.11870273353092786</c:v>
                </c:pt>
                <c:pt idx="677">
                  <c:v>0.10811788429461888</c:v>
                </c:pt>
                <c:pt idx="678">
                  <c:v>0.14823489871415463</c:v>
                </c:pt>
                <c:pt idx="679">
                  <c:v>0.13391888287517051</c:v>
                </c:pt>
                <c:pt idx="680">
                  <c:v>9.2591340291958257E-2</c:v>
                </c:pt>
                <c:pt idx="681">
                  <c:v>7.1413028448532812E-2</c:v>
                </c:pt>
                <c:pt idx="682">
                  <c:v>7.7761345483076116E-2</c:v>
                </c:pt>
                <c:pt idx="683">
                  <c:v>7.6913458363936815E-2</c:v>
                </c:pt>
                <c:pt idx="684">
                  <c:v>6.8588839385383293E-2</c:v>
                </c:pt>
                <c:pt idx="685">
                  <c:v>5.3997316876037926E-2</c:v>
                </c:pt>
                <c:pt idx="686">
                  <c:v>6.5379036375309285E-2</c:v>
                </c:pt>
                <c:pt idx="687">
                  <c:v>9.155416715658804E-2</c:v>
                </c:pt>
                <c:pt idx="688">
                  <c:v>8.8786732713263206E-2</c:v>
                </c:pt>
                <c:pt idx="689">
                  <c:v>8.0791185502479879E-2</c:v>
                </c:pt>
                <c:pt idx="690">
                  <c:v>6.6410817185099447E-2</c:v>
                </c:pt>
                <c:pt idx="691">
                  <c:v>4.7640291664427403E-2</c:v>
                </c:pt>
                <c:pt idx="692">
                  <c:v>7.5243876221300132E-2</c:v>
                </c:pt>
                <c:pt idx="693">
                  <c:v>8.9543160081147155E-2</c:v>
                </c:pt>
                <c:pt idx="694">
                  <c:v>7.230899129960866E-2</c:v>
                </c:pt>
                <c:pt idx="695">
                  <c:v>7.4707098263935956E-2</c:v>
                </c:pt>
                <c:pt idx="696">
                  <c:v>0.11518999527492069</c:v>
                </c:pt>
                <c:pt idx="697">
                  <c:v>0.13212033034865533</c:v>
                </c:pt>
                <c:pt idx="698">
                  <c:v>0.12134619443236372</c:v>
                </c:pt>
                <c:pt idx="699">
                  <c:v>0.14586611811588246</c:v>
                </c:pt>
                <c:pt idx="700">
                  <c:v>0.13746713047399917</c:v>
                </c:pt>
                <c:pt idx="701">
                  <c:v>0.11658216986963099</c:v>
                </c:pt>
                <c:pt idx="702">
                  <c:v>0.11247211563055504</c:v>
                </c:pt>
                <c:pt idx="703">
                  <c:v>0.11449068421883268</c:v>
                </c:pt>
                <c:pt idx="704">
                  <c:v>0.10015315237091338</c:v>
                </c:pt>
                <c:pt idx="705">
                  <c:v>9.2986306063509661E-2</c:v>
                </c:pt>
                <c:pt idx="706">
                  <c:v>0.11198818973456226</c:v>
                </c:pt>
                <c:pt idx="707">
                  <c:v>0.11485292816235582</c:v>
                </c:pt>
                <c:pt idx="708">
                  <c:v>0.13428929994327499</c:v>
                </c:pt>
                <c:pt idx="709">
                  <c:v>0.13706032460902851</c:v>
                </c:pt>
                <c:pt idx="710">
                  <c:v>0.12983408641669514</c:v>
                </c:pt>
                <c:pt idx="711">
                  <c:v>0.10836984092129343</c:v>
                </c:pt>
                <c:pt idx="712">
                  <c:v>0.10422148370123296</c:v>
                </c:pt>
                <c:pt idx="713">
                  <c:v>6.8306009917943555E-2</c:v>
                </c:pt>
                <c:pt idx="714">
                  <c:v>8.2198722232281307E-2</c:v>
                </c:pt>
                <c:pt idx="715">
                  <c:v>0.10089002395198188</c:v>
                </c:pt>
                <c:pt idx="716">
                  <c:v>8.8371085355417156E-2</c:v>
                </c:pt>
                <c:pt idx="717">
                  <c:v>8.7968905581950141E-2</c:v>
                </c:pt>
                <c:pt idx="718">
                  <c:v>7.1608116372649633E-2</c:v>
                </c:pt>
                <c:pt idx="719">
                  <c:v>0.10392737338354441</c:v>
                </c:pt>
                <c:pt idx="720">
                  <c:v>9.5435010240058515E-2</c:v>
                </c:pt>
                <c:pt idx="721">
                  <c:v>0.10354984689896596</c:v>
                </c:pt>
                <c:pt idx="722">
                  <c:v>8.7379550255804128E-2</c:v>
                </c:pt>
                <c:pt idx="723">
                  <c:v>0.11448891795224347</c:v>
                </c:pt>
                <c:pt idx="724">
                  <c:v>0.12283947204278656</c:v>
                </c:pt>
                <c:pt idx="725">
                  <c:v>0.10480692672308933</c:v>
                </c:pt>
                <c:pt idx="726">
                  <c:v>0.11468088563450318</c:v>
                </c:pt>
                <c:pt idx="727">
                  <c:v>0.10708741522916232</c:v>
                </c:pt>
                <c:pt idx="728">
                  <c:v>9.7484754899289205E-2</c:v>
                </c:pt>
                <c:pt idx="729">
                  <c:v>9.6786487552478428E-2</c:v>
                </c:pt>
                <c:pt idx="730">
                  <c:v>0.10187376141083049</c:v>
                </c:pt>
                <c:pt idx="731">
                  <c:v>8.101795808728518E-2</c:v>
                </c:pt>
                <c:pt idx="732">
                  <c:v>8.4687600751196301E-2</c:v>
                </c:pt>
                <c:pt idx="733">
                  <c:v>8.2290026390982041E-2</c:v>
                </c:pt>
                <c:pt idx="734">
                  <c:v>6.1799100579214006E-2</c:v>
                </c:pt>
                <c:pt idx="735">
                  <c:v>6.3292007682458351E-2</c:v>
                </c:pt>
                <c:pt idx="736">
                  <c:v>6.0144867982339978E-2</c:v>
                </c:pt>
                <c:pt idx="737">
                  <c:v>4.4187830112783377E-2</c:v>
                </c:pt>
                <c:pt idx="738">
                  <c:v>5.4931445120044442E-2</c:v>
                </c:pt>
                <c:pt idx="739">
                  <c:v>7.41360754853857E-2</c:v>
                </c:pt>
                <c:pt idx="740">
                  <c:v>3.3572800887970988E-2</c:v>
                </c:pt>
                <c:pt idx="741">
                  <c:v>2.4510164982953997E-2</c:v>
                </c:pt>
                <c:pt idx="742">
                  <c:v>4.6546125280240824E-2</c:v>
                </c:pt>
                <c:pt idx="743">
                  <c:v>5.0273727024771286E-2</c:v>
                </c:pt>
                <c:pt idx="744">
                  <c:v>7.6187340567400064E-2</c:v>
                </c:pt>
                <c:pt idx="745">
                  <c:v>6.7208027412711813E-2</c:v>
                </c:pt>
                <c:pt idx="746">
                  <c:v>9.0927933693664142E-2</c:v>
                </c:pt>
                <c:pt idx="747">
                  <c:v>0.14776716202426088</c:v>
                </c:pt>
                <c:pt idx="748">
                  <c:v>0.10460313419859602</c:v>
                </c:pt>
                <c:pt idx="749">
                  <c:v>0.14303900598511898</c:v>
                </c:pt>
                <c:pt idx="750">
                  <c:v>0.15376010342713053</c:v>
                </c:pt>
                <c:pt idx="751">
                  <c:v>0.15345109435473825</c:v>
                </c:pt>
                <c:pt idx="752">
                  <c:v>0.1428084663940874</c:v>
                </c:pt>
                <c:pt idx="753">
                  <c:v>0.14210998417751641</c:v>
                </c:pt>
                <c:pt idx="754">
                  <c:v>9.4611792358202385E-2</c:v>
                </c:pt>
                <c:pt idx="755">
                  <c:v>0.10040355988156002</c:v>
                </c:pt>
                <c:pt idx="756">
                  <c:v>0.10107567793477323</c:v>
                </c:pt>
                <c:pt idx="757">
                  <c:v>0.12777488963349404</c:v>
                </c:pt>
                <c:pt idx="758">
                  <c:v>0.11971094069888988</c:v>
                </c:pt>
                <c:pt idx="759">
                  <c:v>9.7838906676827042E-2</c:v>
                </c:pt>
                <c:pt idx="760">
                  <c:v>8.4878522647397148E-2</c:v>
                </c:pt>
                <c:pt idx="761">
                  <c:v>9.995669047101452E-2</c:v>
                </c:pt>
                <c:pt idx="762">
                  <c:v>9.7495523065966871E-2</c:v>
                </c:pt>
                <c:pt idx="763">
                  <c:v>9.1793577094298362E-2</c:v>
                </c:pt>
                <c:pt idx="764">
                  <c:v>9.5117486066280676E-2</c:v>
                </c:pt>
                <c:pt idx="765">
                  <c:v>8.5168873433254078E-2</c:v>
                </c:pt>
                <c:pt idx="766">
                  <c:v>0.10200876069176057</c:v>
                </c:pt>
                <c:pt idx="767">
                  <c:v>9.2048456010031421E-2</c:v>
                </c:pt>
                <c:pt idx="768">
                  <c:v>7.2218434874085302E-2</c:v>
                </c:pt>
                <c:pt idx="769">
                  <c:v>8.2790323577639269E-2</c:v>
                </c:pt>
                <c:pt idx="770">
                  <c:v>7.1704768302105704E-2</c:v>
                </c:pt>
                <c:pt idx="771">
                  <c:v>8.1562205403635346E-2</c:v>
                </c:pt>
                <c:pt idx="772">
                  <c:v>9.3216004137062658E-2</c:v>
                </c:pt>
                <c:pt idx="773">
                  <c:v>8.0068570209740786E-2</c:v>
                </c:pt>
                <c:pt idx="774">
                  <c:v>9.3659871912560533E-2</c:v>
                </c:pt>
                <c:pt idx="775">
                  <c:v>8.6650309746854726E-2</c:v>
                </c:pt>
                <c:pt idx="776">
                  <c:v>8.664423340083105E-2</c:v>
                </c:pt>
                <c:pt idx="777">
                  <c:v>3.2191727571535766E-2</c:v>
                </c:pt>
                <c:pt idx="778">
                  <c:v>4.1655937696855272E-2</c:v>
                </c:pt>
                <c:pt idx="779">
                  <c:v>3.9563498034983269E-2</c:v>
                </c:pt>
                <c:pt idx="780">
                  <c:v>6.6187502012392985E-2</c:v>
                </c:pt>
                <c:pt idx="781">
                  <c:v>8.9241562197650115E-2</c:v>
                </c:pt>
                <c:pt idx="782">
                  <c:v>8.954608847226786E-2</c:v>
                </c:pt>
                <c:pt idx="783">
                  <c:v>8.7331499754277786E-2</c:v>
                </c:pt>
                <c:pt idx="784">
                  <c:v>5.7761389786564754E-2</c:v>
                </c:pt>
                <c:pt idx="785">
                  <c:v>8.5231670257072345E-2</c:v>
                </c:pt>
                <c:pt idx="786">
                  <c:v>0.11814896351918258</c:v>
                </c:pt>
                <c:pt idx="787">
                  <c:v>0.12552454062664631</c:v>
                </c:pt>
                <c:pt idx="788">
                  <c:v>0.13422952944965472</c:v>
                </c:pt>
                <c:pt idx="789">
                  <c:v>7.3884931709421231E-2</c:v>
                </c:pt>
                <c:pt idx="790">
                  <c:v>7.459945966614967E-2</c:v>
                </c:pt>
                <c:pt idx="791">
                  <c:v>7.8946735204802998E-2</c:v>
                </c:pt>
                <c:pt idx="792">
                  <c:v>7.8738080422014134E-2</c:v>
                </c:pt>
                <c:pt idx="793">
                  <c:v>7.3722293349848256E-2</c:v>
                </c:pt>
                <c:pt idx="794">
                  <c:v>8.8738366608595465E-2</c:v>
                </c:pt>
                <c:pt idx="795">
                  <c:v>9.6939185658997395E-2</c:v>
                </c:pt>
                <c:pt idx="796">
                  <c:v>0.10290229543926355</c:v>
                </c:pt>
                <c:pt idx="797">
                  <c:v>0.13017521024371037</c:v>
                </c:pt>
                <c:pt idx="798">
                  <c:v>0.11976261271401922</c:v>
                </c:pt>
                <c:pt idx="799">
                  <c:v>0.12095039648604144</c:v>
                </c:pt>
                <c:pt idx="800">
                  <c:v>0.11943418507211323</c:v>
                </c:pt>
                <c:pt idx="801">
                  <c:v>0.15698352131980409</c:v>
                </c:pt>
                <c:pt idx="802">
                  <c:v>0.17362778139524671</c:v>
                </c:pt>
                <c:pt idx="803">
                  <c:v>0.27689074111675183</c:v>
                </c:pt>
                <c:pt idx="804">
                  <c:v>0.24947062980810464</c:v>
                </c:pt>
                <c:pt idx="805">
                  <c:v>0.25818718933127327</c:v>
                </c:pt>
                <c:pt idx="806">
                  <c:v>0.31320406294139991</c:v>
                </c:pt>
                <c:pt idx="807">
                  <c:v>0.37216606348290426</c:v>
                </c:pt>
                <c:pt idx="808">
                  <c:v>0.38422143933604191</c:v>
                </c:pt>
                <c:pt idx="809">
                  <c:v>0.36486093601938729</c:v>
                </c:pt>
                <c:pt idx="810">
                  <c:v>0.37452871671129384</c:v>
                </c:pt>
                <c:pt idx="811">
                  <c:v>0.40366745783213487</c:v>
                </c:pt>
                <c:pt idx="812">
                  <c:v>0.38707081632577212</c:v>
                </c:pt>
                <c:pt idx="813">
                  <c:v>0.40782614799325612</c:v>
                </c:pt>
                <c:pt idx="814">
                  <c:v>0.37378067749090294</c:v>
                </c:pt>
                <c:pt idx="815">
                  <c:v>0.33826916497456216</c:v>
                </c:pt>
                <c:pt idx="816">
                  <c:v>0.29965719064833607</c:v>
                </c:pt>
                <c:pt idx="817">
                  <c:v>0.30225138953789177</c:v>
                </c:pt>
                <c:pt idx="818">
                  <c:v>0.30403815360002184</c:v>
                </c:pt>
                <c:pt idx="819">
                  <c:v>0.29698591776220673</c:v>
                </c:pt>
                <c:pt idx="820">
                  <c:v>0.27745167234908186</c:v>
                </c:pt>
                <c:pt idx="821">
                  <c:v>0.29027224784617589</c:v>
                </c:pt>
                <c:pt idx="822">
                  <c:v>0.29838125795443138</c:v>
                </c:pt>
                <c:pt idx="823">
                  <c:v>0.29499727134919107</c:v>
                </c:pt>
                <c:pt idx="824">
                  <c:v>0.29420983094034825</c:v>
                </c:pt>
                <c:pt idx="825">
                  <c:v>0.3201939436318586</c:v>
                </c:pt>
                <c:pt idx="826">
                  <c:v>0.30596337393869333</c:v>
                </c:pt>
                <c:pt idx="827">
                  <c:v>0.27894558066014907</c:v>
                </c:pt>
                <c:pt idx="828">
                  <c:v>0.27607473125022031</c:v>
                </c:pt>
                <c:pt idx="829">
                  <c:v>0.25778995020823214</c:v>
                </c:pt>
                <c:pt idx="830">
                  <c:v>0.2375944691312939</c:v>
                </c:pt>
                <c:pt idx="831">
                  <c:v>0.22087735009673426</c:v>
                </c:pt>
                <c:pt idx="832">
                  <c:v>0.22461168027206391</c:v>
                </c:pt>
                <c:pt idx="833">
                  <c:v>0.23053075070765172</c:v>
                </c:pt>
                <c:pt idx="834">
                  <c:v>0.21921046163164726</c:v>
                </c:pt>
                <c:pt idx="835">
                  <c:v>0.22876192569354137</c:v>
                </c:pt>
                <c:pt idx="836">
                  <c:v>0.25051746336449066</c:v>
                </c:pt>
                <c:pt idx="837">
                  <c:v>0.21820639666730046</c:v>
                </c:pt>
                <c:pt idx="838">
                  <c:v>0.21671906294221599</c:v>
                </c:pt>
                <c:pt idx="839">
                  <c:v>0.23577443456483316</c:v>
                </c:pt>
                <c:pt idx="840">
                  <c:v>0.22472306411796739</c:v>
                </c:pt>
                <c:pt idx="841">
                  <c:v>0.22336365060873864</c:v>
                </c:pt>
                <c:pt idx="842">
                  <c:v>0.20126424356542172</c:v>
                </c:pt>
                <c:pt idx="843">
                  <c:v>0.22053494814126262</c:v>
                </c:pt>
                <c:pt idx="844">
                  <c:v>0.21785160842512741</c:v>
                </c:pt>
                <c:pt idx="845">
                  <c:v>0.20548777730590428</c:v>
                </c:pt>
                <c:pt idx="846">
                  <c:v>0.18912790901300336</c:v>
                </c:pt>
                <c:pt idx="847">
                  <c:v>0.18613252585754991</c:v>
                </c:pt>
                <c:pt idx="848">
                  <c:v>0.16076399635420824</c:v>
                </c:pt>
                <c:pt idx="849">
                  <c:v>0.15869968516660782</c:v>
                </c:pt>
                <c:pt idx="850">
                  <c:v>0.16971812683660459</c:v>
                </c:pt>
                <c:pt idx="851">
                  <c:v>0.15154691166725676</c:v>
                </c:pt>
                <c:pt idx="852">
                  <c:v>0.15516269129715599</c:v>
                </c:pt>
                <c:pt idx="853">
                  <c:v>0.10823838715565914</c:v>
                </c:pt>
                <c:pt idx="854">
                  <c:v>0.12301885070922558</c:v>
                </c:pt>
                <c:pt idx="855">
                  <c:v>0.12267263377887327</c:v>
                </c:pt>
                <c:pt idx="856">
                  <c:v>8.5835047937618425E-2</c:v>
                </c:pt>
                <c:pt idx="857">
                  <c:v>6.9091271330031567E-2</c:v>
                </c:pt>
                <c:pt idx="858">
                  <c:v>6.8162863843008292E-2</c:v>
                </c:pt>
                <c:pt idx="859">
                  <c:v>4.1910412012333031E-2</c:v>
                </c:pt>
                <c:pt idx="860">
                  <c:v>5.6174746606451942E-2</c:v>
                </c:pt>
                <c:pt idx="861">
                  <c:v>7.2048759594815159E-2</c:v>
                </c:pt>
                <c:pt idx="862">
                  <c:v>0.11024006889890425</c:v>
                </c:pt>
                <c:pt idx="863">
                  <c:v>0.11866674265492017</c:v>
                </c:pt>
                <c:pt idx="864">
                  <c:v>0.15026876935173683</c:v>
                </c:pt>
                <c:pt idx="865">
                  <c:v>0.16185669259216362</c:v>
                </c:pt>
                <c:pt idx="866">
                  <c:v>0.11153982442728738</c:v>
                </c:pt>
                <c:pt idx="867">
                  <c:v>0.12806476292189695</c:v>
                </c:pt>
                <c:pt idx="868">
                  <c:v>0.14789679618570539</c:v>
                </c:pt>
                <c:pt idx="869">
                  <c:v>0.15491421504279779</c:v>
                </c:pt>
                <c:pt idx="870">
                  <c:v>0.1707034711515103</c:v>
                </c:pt>
                <c:pt idx="871">
                  <c:v>0.16989461769653835</c:v>
                </c:pt>
                <c:pt idx="872">
                  <c:v>0.16864953648446357</c:v>
                </c:pt>
                <c:pt idx="873">
                  <c:v>0.17845457532129649</c:v>
                </c:pt>
                <c:pt idx="874">
                  <c:v>0.17441897027927733</c:v>
                </c:pt>
                <c:pt idx="875">
                  <c:v>0.15002875737119914</c:v>
                </c:pt>
                <c:pt idx="876">
                  <c:v>0.110386534392374</c:v>
                </c:pt>
                <c:pt idx="877">
                  <c:v>9.583499607681456E-2</c:v>
                </c:pt>
                <c:pt idx="878">
                  <c:v>8.0760463615286993E-2</c:v>
                </c:pt>
                <c:pt idx="879">
                  <c:v>6.5106590675870546E-2</c:v>
                </c:pt>
                <c:pt idx="880">
                  <c:v>8.6860226675792074E-2</c:v>
                </c:pt>
                <c:pt idx="881">
                  <c:v>0.10783218840489384</c:v>
                </c:pt>
                <c:pt idx="882">
                  <c:v>0.1060972763042014</c:v>
                </c:pt>
                <c:pt idx="883">
                  <c:v>7.6143549649726916E-2</c:v>
                </c:pt>
                <c:pt idx="884">
                  <c:v>8.5107918585233477E-2</c:v>
                </c:pt>
                <c:pt idx="885">
                  <c:v>0.12667846778100733</c:v>
                </c:pt>
                <c:pt idx="886">
                  <c:v>0.10784232842981112</c:v>
                </c:pt>
                <c:pt idx="887">
                  <c:v>9.3307515787097284E-2</c:v>
                </c:pt>
                <c:pt idx="888">
                  <c:v>0.10931809062339726</c:v>
                </c:pt>
                <c:pt idx="889">
                  <c:v>6.4999379785162459E-2</c:v>
                </c:pt>
                <c:pt idx="890">
                  <c:v>7.8272333147133777E-2</c:v>
                </c:pt>
                <c:pt idx="891">
                  <c:v>8.5880272864954588E-2</c:v>
                </c:pt>
                <c:pt idx="892">
                  <c:v>0.10338508053736484</c:v>
                </c:pt>
                <c:pt idx="893">
                  <c:v>0.11106190918579739</c:v>
                </c:pt>
                <c:pt idx="894">
                  <c:v>9.708354636958938E-2</c:v>
                </c:pt>
                <c:pt idx="895">
                  <c:v>0.11475666863955558</c:v>
                </c:pt>
                <c:pt idx="896">
                  <c:v>0.13693735192875534</c:v>
                </c:pt>
                <c:pt idx="897">
                  <c:v>0.13426884943500372</c:v>
                </c:pt>
                <c:pt idx="898">
                  <c:v>0.16034498388666352</c:v>
                </c:pt>
                <c:pt idx="899">
                  <c:v>0.14397000306667973</c:v>
                </c:pt>
                <c:pt idx="900">
                  <c:v>0.14109524638343562</c:v>
                </c:pt>
                <c:pt idx="901">
                  <c:v>0.21798709125878823</c:v>
                </c:pt>
                <c:pt idx="902">
                  <c:v>0.16446225575052265</c:v>
                </c:pt>
                <c:pt idx="903">
                  <c:v>0.14000240324434898</c:v>
                </c:pt>
                <c:pt idx="904">
                  <c:v>0.1343245134825124</c:v>
                </c:pt>
                <c:pt idx="905">
                  <c:v>0.12283570752473527</c:v>
                </c:pt>
                <c:pt idx="906">
                  <c:v>0.1225970187626797</c:v>
                </c:pt>
                <c:pt idx="907">
                  <c:v>0.11437744862829446</c:v>
                </c:pt>
                <c:pt idx="908">
                  <c:v>0.12418718141594587</c:v>
                </c:pt>
                <c:pt idx="909">
                  <c:v>0.12071900179550155</c:v>
                </c:pt>
                <c:pt idx="910">
                  <c:v>0.18547874546391019</c:v>
                </c:pt>
                <c:pt idx="911">
                  <c:v>0.14941737699191626</c:v>
                </c:pt>
                <c:pt idx="912">
                  <c:v>0.15033276899618531</c:v>
                </c:pt>
                <c:pt idx="913">
                  <c:v>0.20177150446147429</c:v>
                </c:pt>
                <c:pt idx="914">
                  <c:v>0.17855475990989333</c:v>
                </c:pt>
                <c:pt idx="915">
                  <c:v>0.1704873911070679</c:v>
                </c:pt>
                <c:pt idx="916">
                  <c:v>0.16663669658423563</c:v>
                </c:pt>
                <c:pt idx="917">
                  <c:v>0.17237352135898854</c:v>
                </c:pt>
                <c:pt idx="918">
                  <c:v>0.16309890196166399</c:v>
                </c:pt>
                <c:pt idx="919">
                  <c:v>0.16658156165631066</c:v>
                </c:pt>
                <c:pt idx="920">
                  <c:v>0.16639781619463134</c:v>
                </c:pt>
                <c:pt idx="921">
                  <c:v>0.18256667270125937</c:v>
                </c:pt>
                <c:pt idx="922">
                  <c:v>0.16466852788479414</c:v>
                </c:pt>
                <c:pt idx="923">
                  <c:v>0.12063253212302283</c:v>
                </c:pt>
                <c:pt idx="924">
                  <c:v>0.13446588837780915</c:v>
                </c:pt>
                <c:pt idx="925">
                  <c:v>0.14097169712929891</c:v>
                </c:pt>
                <c:pt idx="926">
                  <c:v>0.10316856002676689</c:v>
                </c:pt>
                <c:pt idx="927">
                  <c:v>9.2796331692829526E-2</c:v>
                </c:pt>
                <c:pt idx="928">
                  <c:v>9.4844192138864525E-2</c:v>
                </c:pt>
                <c:pt idx="929">
                  <c:v>8.1558150292807774E-2</c:v>
                </c:pt>
                <c:pt idx="930">
                  <c:v>8.0322425895066329E-2</c:v>
                </c:pt>
                <c:pt idx="931">
                  <c:v>9.1905855136248382E-2</c:v>
                </c:pt>
                <c:pt idx="932">
                  <c:v>7.5937706109780123E-2</c:v>
                </c:pt>
                <c:pt idx="933">
                  <c:v>8.4165828044234337E-2</c:v>
                </c:pt>
                <c:pt idx="934">
                  <c:v>7.9798801990915935E-2</c:v>
                </c:pt>
                <c:pt idx="935">
                  <c:v>0.15612377151822576</c:v>
                </c:pt>
                <c:pt idx="936">
                  <c:v>0.15198536826543685</c:v>
                </c:pt>
                <c:pt idx="937">
                  <c:v>0.14091166807709188</c:v>
                </c:pt>
                <c:pt idx="938">
                  <c:v>0.14349060660219037</c:v>
                </c:pt>
                <c:pt idx="939">
                  <c:v>0.1557280922705</c:v>
                </c:pt>
                <c:pt idx="940">
                  <c:v>0.17370384166157748</c:v>
                </c:pt>
                <c:pt idx="941">
                  <c:v>0.15025620821188546</c:v>
                </c:pt>
                <c:pt idx="942">
                  <c:v>0.15521649207800836</c:v>
                </c:pt>
                <c:pt idx="943">
                  <c:v>0.15110308805468842</c:v>
                </c:pt>
                <c:pt idx="944">
                  <c:v>0.13620075147951494</c:v>
                </c:pt>
                <c:pt idx="945">
                  <c:v>0.14923481465186139</c:v>
                </c:pt>
                <c:pt idx="946">
                  <c:v>0.16618856220143008</c:v>
                </c:pt>
                <c:pt idx="947">
                  <c:v>0.17343701397444122</c:v>
                </c:pt>
                <c:pt idx="948">
                  <c:v>0.17408092373176176</c:v>
                </c:pt>
                <c:pt idx="949">
                  <c:v>0.1910521668970353</c:v>
                </c:pt>
                <c:pt idx="950">
                  <c:v>0.18907633199051288</c:v>
                </c:pt>
                <c:pt idx="951">
                  <c:v>0.15651635282457899</c:v>
                </c:pt>
                <c:pt idx="952">
                  <c:v>0.15297971040267955</c:v>
                </c:pt>
                <c:pt idx="953">
                  <c:v>0.16574929918240988</c:v>
                </c:pt>
                <c:pt idx="954">
                  <c:v>0.1543497676981096</c:v>
                </c:pt>
                <c:pt idx="955">
                  <c:v>0.12009611053138758</c:v>
                </c:pt>
                <c:pt idx="956">
                  <c:v>0.11811304578221704</c:v>
                </c:pt>
                <c:pt idx="957">
                  <c:v>0.1169571915841412</c:v>
                </c:pt>
                <c:pt idx="958">
                  <c:v>0.11570280528372279</c:v>
                </c:pt>
                <c:pt idx="959">
                  <c:v>0.13431024427061877</c:v>
                </c:pt>
                <c:pt idx="960">
                  <c:v>0.14369672741113915</c:v>
                </c:pt>
                <c:pt idx="961">
                  <c:v>0.12175790792577512</c:v>
                </c:pt>
                <c:pt idx="962">
                  <c:v>0.12053485692337262</c:v>
                </c:pt>
                <c:pt idx="963">
                  <c:v>0.11234710458347141</c:v>
                </c:pt>
                <c:pt idx="964">
                  <c:v>0.11088628913183318</c:v>
                </c:pt>
                <c:pt idx="965">
                  <c:v>0.11816552851968498</c:v>
                </c:pt>
                <c:pt idx="966">
                  <c:v>0.11368566945050795</c:v>
                </c:pt>
                <c:pt idx="967">
                  <c:v>0.13319841401219579</c:v>
                </c:pt>
                <c:pt idx="968">
                  <c:v>0.12775546640484881</c:v>
                </c:pt>
                <c:pt idx="969">
                  <c:v>0.10929493127035017</c:v>
                </c:pt>
                <c:pt idx="970">
                  <c:v>0.1160318196286183</c:v>
                </c:pt>
                <c:pt idx="971">
                  <c:v>9.0104624593058125E-2</c:v>
                </c:pt>
                <c:pt idx="972">
                  <c:v>8.3622350539187096E-2</c:v>
                </c:pt>
                <c:pt idx="973">
                  <c:v>7.8261627941209388E-2</c:v>
                </c:pt>
                <c:pt idx="974">
                  <c:v>0.10687872593822756</c:v>
                </c:pt>
              </c:numCache>
            </c:numRef>
          </c:val>
          <c:smooth val="0"/>
          <c:extLst>
            <c:ext xmlns:c16="http://schemas.microsoft.com/office/drawing/2014/chart" uri="{C3380CC4-5D6E-409C-BE32-E72D297353CC}">
              <c16:uniqueId val="{00000000-75F8-4BC9-8D7C-207F364633A6}"/>
            </c:ext>
          </c:extLst>
        </c:ser>
        <c:ser>
          <c:idx val="1"/>
          <c:order val="1"/>
          <c:tx>
            <c:strRef>
              <c:f>MDIA3!$M$1</c:f>
              <c:strCache>
                <c:ptCount val="1"/>
                <c:pt idx="0">
                  <c:v>MDIA3 / IGC</c:v>
                </c:pt>
              </c:strCache>
            </c:strRef>
          </c:tx>
          <c:marker>
            <c:symbol val="none"/>
          </c:marker>
          <c:cat>
            <c:numRef>
              <c:f>MDIA3!$A$584:$A$976</c:f>
              <c:numCache>
                <c:formatCode>m/d/yyyy</c:formatCode>
                <c:ptCount val="393"/>
                <c:pt idx="0">
                  <c:v>39874</c:v>
                </c:pt>
                <c:pt idx="1">
                  <c:v>39875</c:v>
                </c:pt>
                <c:pt idx="2">
                  <c:v>39876</c:v>
                </c:pt>
                <c:pt idx="3">
                  <c:v>39877</c:v>
                </c:pt>
                <c:pt idx="4">
                  <c:v>39878</c:v>
                </c:pt>
                <c:pt idx="5">
                  <c:v>39881</c:v>
                </c:pt>
                <c:pt idx="6">
                  <c:v>39882</c:v>
                </c:pt>
                <c:pt idx="7">
                  <c:v>39883</c:v>
                </c:pt>
                <c:pt idx="8">
                  <c:v>39884</c:v>
                </c:pt>
                <c:pt idx="9">
                  <c:v>39885</c:v>
                </c:pt>
                <c:pt idx="10">
                  <c:v>39888</c:v>
                </c:pt>
                <c:pt idx="11">
                  <c:v>39889</c:v>
                </c:pt>
                <c:pt idx="12">
                  <c:v>39890</c:v>
                </c:pt>
                <c:pt idx="13">
                  <c:v>39891</c:v>
                </c:pt>
                <c:pt idx="14">
                  <c:v>39892</c:v>
                </c:pt>
                <c:pt idx="15">
                  <c:v>39895</c:v>
                </c:pt>
                <c:pt idx="16">
                  <c:v>39896</c:v>
                </c:pt>
                <c:pt idx="17">
                  <c:v>39897</c:v>
                </c:pt>
                <c:pt idx="18">
                  <c:v>39898</c:v>
                </c:pt>
                <c:pt idx="19">
                  <c:v>39899</c:v>
                </c:pt>
                <c:pt idx="20">
                  <c:v>39902</c:v>
                </c:pt>
                <c:pt idx="21">
                  <c:v>39903</c:v>
                </c:pt>
                <c:pt idx="22">
                  <c:v>39904</c:v>
                </c:pt>
                <c:pt idx="23">
                  <c:v>39905</c:v>
                </c:pt>
                <c:pt idx="24">
                  <c:v>39906</c:v>
                </c:pt>
                <c:pt idx="25">
                  <c:v>39909</c:v>
                </c:pt>
                <c:pt idx="26">
                  <c:v>39910</c:v>
                </c:pt>
                <c:pt idx="27">
                  <c:v>39911</c:v>
                </c:pt>
                <c:pt idx="28">
                  <c:v>39912</c:v>
                </c:pt>
                <c:pt idx="29">
                  <c:v>39916</c:v>
                </c:pt>
                <c:pt idx="30">
                  <c:v>39917</c:v>
                </c:pt>
                <c:pt idx="31">
                  <c:v>39918</c:v>
                </c:pt>
                <c:pt idx="32">
                  <c:v>39919</c:v>
                </c:pt>
                <c:pt idx="33">
                  <c:v>39920</c:v>
                </c:pt>
                <c:pt idx="34">
                  <c:v>39923</c:v>
                </c:pt>
                <c:pt idx="35">
                  <c:v>39925</c:v>
                </c:pt>
                <c:pt idx="36">
                  <c:v>39926</c:v>
                </c:pt>
                <c:pt idx="37">
                  <c:v>39927</c:v>
                </c:pt>
                <c:pt idx="38">
                  <c:v>39930</c:v>
                </c:pt>
                <c:pt idx="39">
                  <c:v>39931</c:v>
                </c:pt>
                <c:pt idx="40">
                  <c:v>39932</c:v>
                </c:pt>
                <c:pt idx="41">
                  <c:v>39933</c:v>
                </c:pt>
                <c:pt idx="42">
                  <c:v>39937</c:v>
                </c:pt>
                <c:pt idx="43">
                  <c:v>39938</c:v>
                </c:pt>
                <c:pt idx="44">
                  <c:v>39939</c:v>
                </c:pt>
                <c:pt idx="45">
                  <c:v>39940</c:v>
                </c:pt>
                <c:pt idx="46">
                  <c:v>39941</c:v>
                </c:pt>
                <c:pt idx="47">
                  <c:v>39944</c:v>
                </c:pt>
                <c:pt idx="48">
                  <c:v>39945</c:v>
                </c:pt>
                <c:pt idx="49">
                  <c:v>39946</c:v>
                </c:pt>
                <c:pt idx="50">
                  <c:v>39947</c:v>
                </c:pt>
                <c:pt idx="51">
                  <c:v>39948</c:v>
                </c:pt>
                <c:pt idx="52">
                  <c:v>39951</c:v>
                </c:pt>
                <c:pt idx="53">
                  <c:v>39952</c:v>
                </c:pt>
                <c:pt idx="54">
                  <c:v>39953</c:v>
                </c:pt>
                <c:pt idx="55">
                  <c:v>39954</c:v>
                </c:pt>
                <c:pt idx="56">
                  <c:v>39955</c:v>
                </c:pt>
                <c:pt idx="57">
                  <c:v>39958</c:v>
                </c:pt>
                <c:pt idx="58">
                  <c:v>39959</c:v>
                </c:pt>
                <c:pt idx="59">
                  <c:v>39960</c:v>
                </c:pt>
                <c:pt idx="60">
                  <c:v>39961</c:v>
                </c:pt>
                <c:pt idx="61">
                  <c:v>39962</c:v>
                </c:pt>
                <c:pt idx="62">
                  <c:v>39965</c:v>
                </c:pt>
                <c:pt idx="63">
                  <c:v>39966</c:v>
                </c:pt>
                <c:pt idx="64">
                  <c:v>39967</c:v>
                </c:pt>
                <c:pt idx="65">
                  <c:v>39968</c:v>
                </c:pt>
                <c:pt idx="66">
                  <c:v>39969</c:v>
                </c:pt>
                <c:pt idx="67">
                  <c:v>39972</c:v>
                </c:pt>
                <c:pt idx="68">
                  <c:v>39973</c:v>
                </c:pt>
                <c:pt idx="69">
                  <c:v>39974</c:v>
                </c:pt>
                <c:pt idx="70">
                  <c:v>39976</c:v>
                </c:pt>
                <c:pt idx="71">
                  <c:v>39979</c:v>
                </c:pt>
                <c:pt idx="72">
                  <c:v>39980</c:v>
                </c:pt>
                <c:pt idx="73">
                  <c:v>39981</c:v>
                </c:pt>
                <c:pt idx="74">
                  <c:v>39982</c:v>
                </c:pt>
                <c:pt idx="75">
                  <c:v>39983</c:v>
                </c:pt>
                <c:pt idx="76">
                  <c:v>39986</c:v>
                </c:pt>
                <c:pt idx="77">
                  <c:v>39987</c:v>
                </c:pt>
                <c:pt idx="78">
                  <c:v>39988</c:v>
                </c:pt>
                <c:pt idx="79">
                  <c:v>39989</c:v>
                </c:pt>
                <c:pt idx="80">
                  <c:v>39990</c:v>
                </c:pt>
                <c:pt idx="81">
                  <c:v>39993</c:v>
                </c:pt>
                <c:pt idx="82">
                  <c:v>39994</c:v>
                </c:pt>
                <c:pt idx="83">
                  <c:v>39995</c:v>
                </c:pt>
                <c:pt idx="84">
                  <c:v>39996</c:v>
                </c:pt>
                <c:pt idx="85">
                  <c:v>39997</c:v>
                </c:pt>
                <c:pt idx="86">
                  <c:v>40000</c:v>
                </c:pt>
                <c:pt idx="87">
                  <c:v>40001</c:v>
                </c:pt>
                <c:pt idx="88">
                  <c:v>40002</c:v>
                </c:pt>
                <c:pt idx="89">
                  <c:v>40004</c:v>
                </c:pt>
                <c:pt idx="90">
                  <c:v>40007</c:v>
                </c:pt>
                <c:pt idx="91">
                  <c:v>40008</c:v>
                </c:pt>
                <c:pt idx="92">
                  <c:v>40009</c:v>
                </c:pt>
                <c:pt idx="93">
                  <c:v>40010</c:v>
                </c:pt>
                <c:pt idx="94">
                  <c:v>40011</c:v>
                </c:pt>
                <c:pt idx="95">
                  <c:v>40014</c:v>
                </c:pt>
                <c:pt idx="96">
                  <c:v>40015</c:v>
                </c:pt>
                <c:pt idx="97">
                  <c:v>40016</c:v>
                </c:pt>
                <c:pt idx="98">
                  <c:v>40017</c:v>
                </c:pt>
                <c:pt idx="99">
                  <c:v>40018</c:v>
                </c:pt>
                <c:pt idx="100">
                  <c:v>40021</c:v>
                </c:pt>
                <c:pt idx="101">
                  <c:v>40022</c:v>
                </c:pt>
                <c:pt idx="102">
                  <c:v>40023</c:v>
                </c:pt>
                <c:pt idx="103">
                  <c:v>40024</c:v>
                </c:pt>
                <c:pt idx="104">
                  <c:v>40025</c:v>
                </c:pt>
                <c:pt idx="105">
                  <c:v>40028</c:v>
                </c:pt>
                <c:pt idx="106">
                  <c:v>40029</c:v>
                </c:pt>
                <c:pt idx="107">
                  <c:v>40030</c:v>
                </c:pt>
                <c:pt idx="108">
                  <c:v>40031</c:v>
                </c:pt>
                <c:pt idx="109">
                  <c:v>40032</c:v>
                </c:pt>
                <c:pt idx="110">
                  <c:v>40035</c:v>
                </c:pt>
                <c:pt idx="111">
                  <c:v>40036</c:v>
                </c:pt>
                <c:pt idx="112">
                  <c:v>40037</c:v>
                </c:pt>
                <c:pt idx="113">
                  <c:v>40038</c:v>
                </c:pt>
                <c:pt idx="114">
                  <c:v>40039</c:v>
                </c:pt>
                <c:pt idx="115">
                  <c:v>40042</c:v>
                </c:pt>
                <c:pt idx="116">
                  <c:v>40043</c:v>
                </c:pt>
                <c:pt idx="117">
                  <c:v>40044</c:v>
                </c:pt>
                <c:pt idx="118">
                  <c:v>40045</c:v>
                </c:pt>
                <c:pt idx="119">
                  <c:v>40046</c:v>
                </c:pt>
                <c:pt idx="120">
                  <c:v>40049</c:v>
                </c:pt>
                <c:pt idx="121">
                  <c:v>40050</c:v>
                </c:pt>
                <c:pt idx="122">
                  <c:v>40051</c:v>
                </c:pt>
                <c:pt idx="123">
                  <c:v>40052</c:v>
                </c:pt>
                <c:pt idx="124">
                  <c:v>40053</c:v>
                </c:pt>
                <c:pt idx="125">
                  <c:v>40056</c:v>
                </c:pt>
                <c:pt idx="126">
                  <c:v>40057</c:v>
                </c:pt>
                <c:pt idx="127">
                  <c:v>40058</c:v>
                </c:pt>
                <c:pt idx="128">
                  <c:v>40059</c:v>
                </c:pt>
                <c:pt idx="129">
                  <c:v>40060</c:v>
                </c:pt>
                <c:pt idx="130">
                  <c:v>40064</c:v>
                </c:pt>
                <c:pt idx="131">
                  <c:v>40065</c:v>
                </c:pt>
                <c:pt idx="132">
                  <c:v>40066</c:v>
                </c:pt>
                <c:pt idx="133">
                  <c:v>40067</c:v>
                </c:pt>
                <c:pt idx="134">
                  <c:v>40070</c:v>
                </c:pt>
                <c:pt idx="135">
                  <c:v>40071</c:v>
                </c:pt>
                <c:pt idx="136">
                  <c:v>40072</c:v>
                </c:pt>
                <c:pt idx="137">
                  <c:v>40073</c:v>
                </c:pt>
                <c:pt idx="138">
                  <c:v>40074</c:v>
                </c:pt>
                <c:pt idx="139">
                  <c:v>40077</c:v>
                </c:pt>
                <c:pt idx="140">
                  <c:v>40078</c:v>
                </c:pt>
                <c:pt idx="141">
                  <c:v>40079</c:v>
                </c:pt>
                <c:pt idx="142">
                  <c:v>40080</c:v>
                </c:pt>
                <c:pt idx="143">
                  <c:v>40081</c:v>
                </c:pt>
                <c:pt idx="144">
                  <c:v>40084</c:v>
                </c:pt>
                <c:pt idx="145">
                  <c:v>40085</c:v>
                </c:pt>
                <c:pt idx="146">
                  <c:v>40086</c:v>
                </c:pt>
                <c:pt idx="147">
                  <c:v>40087</c:v>
                </c:pt>
                <c:pt idx="148">
                  <c:v>40088</c:v>
                </c:pt>
                <c:pt idx="149">
                  <c:v>40091</c:v>
                </c:pt>
                <c:pt idx="150">
                  <c:v>40092</c:v>
                </c:pt>
                <c:pt idx="151">
                  <c:v>40093</c:v>
                </c:pt>
                <c:pt idx="152">
                  <c:v>40094</c:v>
                </c:pt>
                <c:pt idx="153">
                  <c:v>40095</c:v>
                </c:pt>
                <c:pt idx="154">
                  <c:v>40099</c:v>
                </c:pt>
                <c:pt idx="155">
                  <c:v>40100</c:v>
                </c:pt>
                <c:pt idx="156">
                  <c:v>40101</c:v>
                </c:pt>
                <c:pt idx="157">
                  <c:v>40102</c:v>
                </c:pt>
                <c:pt idx="158">
                  <c:v>40105</c:v>
                </c:pt>
                <c:pt idx="159">
                  <c:v>40106</c:v>
                </c:pt>
                <c:pt idx="160">
                  <c:v>40107</c:v>
                </c:pt>
                <c:pt idx="161">
                  <c:v>40108</c:v>
                </c:pt>
                <c:pt idx="162">
                  <c:v>40109</c:v>
                </c:pt>
                <c:pt idx="163">
                  <c:v>40112</c:v>
                </c:pt>
                <c:pt idx="164">
                  <c:v>40113</c:v>
                </c:pt>
                <c:pt idx="165">
                  <c:v>40114</c:v>
                </c:pt>
                <c:pt idx="166">
                  <c:v>40115</c:v>
                </c:pt>
                <c:pt idx="167">
                  <c:v>40116</c:v>
                </c:pt>
                <c:pt idx="168">
                  <c:v>40120</c:v>
                </c:pt>
                <c:pt idx="169">
                  <c:v>40121</c:v>
                </c:pt>
                <c:pt idx="170">
                  <c:v>40122</c:v>
                </c:pt>
                <c:pt idx="171">
                  <c:v>40123</c:v>
                </c:pt>
                <c:pt idx="172">
                  <c:v>40126</c:v>
                </c:pt>
                <c:pt idx="173">
                  <c:v>40127</c:v>
                </c:pt>
                <c:pt idx="174">
                  <c:v>40128</c:v>
                </c:pt>
                <c:pt idx="175">
                  <c:v>40129</c:v>
                </c:pt>
                <c:pt idx="176">
                  <c:v>40130</c:v>
                </c:pt>
                <c:pt idx="177">
                  <c:v>40133</c:v>
                </c:pt>
                <c:pt idx="178">
                  <c:v>40134</c:v>
                </c:pt>
                <c:pt idx="179">
                  <c:v>40135</c:v>
                </c:pt>
                <c:pt idx="180">
                  <c:v>40136</c:v>
                </c:pt>
                <c:pt idx="181">
                  <c:v>40140</c:v>
                </c:pt>
                <c:pt idx="182">
                  <c:v>40141</c:v>
                </c:pt>
                <c:pt idx="183">
                  <c:v>40142</c:v>
                </c:pt>
                <c:pt idx="184">
                  <c:v>40143</c:v>
                </c:pt>
                <c:pt idx="185">
                  <c:v>40144</c:v>
                </c:pt>
                <c:pt idx="186">
                  <c:v>40147</c:v>
                </c:pt>
                <c:pt idx="187">
                  <c:v>40148</c:v>
                </c:pt>
                <c:pt idx="188">
                  <c:v>40149</c:v>
                </c:pt>
                <c:pt idx="189">
                  <c:v>40150</c:v>
                </c:pt>
                <c:pt idx="190">
                  <c:v>40151</c:v>
                </c:pt>
                <c:pt idx="191">
                  <c:v>40154</c:v>
                </c:pt>
                <c:pt idx="192">
                  <c:v>40155</c:v>
                </c:pt>
                <c:pt idx="193">
                  <c:v>40156</c:v>
                </c:pt>
                <c:pt idx="194">
                  <c:v>40157</c:v>
                </c:pt>
                <c:pt idx="195">
                  <c:v>40158</c:v>
                </c:pt>
                <c:pt idx="196">
                  <c:v>40161</c:v>
                </c:pt>
                <c:pt idx="197">
                  <c:v>40162</c:v>
                </c:pt>
                <c:pt idx="198">
                  <c:v>40163</c:v>
                </c:pt>
                <c:pt idx="199">
                  <c:v>40164</c:v>
                </c:pt>
                <c:pt idx="200">
                  <c:v>40165</c:v>
                </c:pt>
                <c:pt idx="201">
                  <c:v>40168</c:v>
                </c:pt>
                <c:pt idx="202">
                  <c:v>40169</c:v>
                </c:pt>
                <c:pt idx="203">
                  <c:v>40170</c:v>
                </c:pt>
                <c:pt idx="204">
                  <c:v>40175</c:v>
                </c:pt>
                <c:pt idx="205">
                  <c:v>40176</c:v>
                </c:pt>
                <c:pt idx="206">
                  <c:v>40177</c:v>
                </c:pt>
                <c:pt idx="207">
                  <c:v>40182</c:v>
                </c:pt>
                <c:pt idx="208">
                  <c:v>40183</c:v>
                </c:pt>
                <c:pt idx="209">
                  <c:v>40184</c:v>
                </c:pt>
                <c:pt idx="210">
                  <c:v>40185</c:v>
                </c:pt>
                <c:pt idx="211">
                  <c:v>40186</c:v>
                </c:pt>
                <c:pt idx="212">
                  <c:v>40189</c:v>
                </c:pt>
                <c:pt idx="213">
                  <c:v>40190</c:v>
                </c:pt>
                <c:pt idx="214">
                  <c:v>40191</c:v>
                </c:pt>
                <c:pt idx="215">
                  <c:v>40192</c:v>
                </c:pt>
                <c:pt idx="216">
                  <c:v>40193</c:v>
                </c:pt>
                <c:pt idx="217">
                  <c:v>40196</c:v>
                </c:pt>
                <c:pt idx="218">
                  <c:v>40197</c:v>
                </c:pt>
                <c:pt idx="219">
                  <c:v>40198</c:v>
                </c:pt>
                <c:pt idx="220">
                  <c:v>40199</c:v>
                </c:pt>
                <c:pt idx="221">
                  <c:v>40200</c:v>
                </c:pt>
                <c:pt idx="222">
                  <c:v>40204</c:v>
                </c:pt>
                <c:pt idx="223">
                  <c:v>40205</c:v>
                </c:pt>
                <c:pt idx="224">
                  <c:v>40206</c:v>
                </c:pt>
                <c:pt idx="225">
                  <c:v>40207</c:v>
                </c:pt>
                <c:pt idx="226">
                  <c:v>40210</c:v>
                </c:pt>
                <c:pt idx="227">
                  <c:v>40211</c:v>
                </c:pt>
                <c:pt idx="228">
                  <c:v>40212</c:v>
                </c:pt>
                <c:pt idx="229">
                  <c:v>40213</c:v>
                </c:pt>
                <c:pt idx="230">
                  <c:v>40214</c:v>
                </c:pt>
                <c:pt idx="231">
                  <c:v>40217</c:v>
                </c:pt>
                <c:pt idx="232">
                  <c:v>40218</c:v>
                </c:pt>
                <c:pt idx="233">
                  <c:v>40219</c:v>
                </c:pt>
                <c:pt idx="234">
                  <c:v>40220</c:v>
                </c:pt>
                <c:pt idx="235">
                  <c:v>40221</c:v>
                </c:pt>
                <c:pt idx="236">
                  <c:v>40226</c:v>
                </c:pt>
                <c:pt idx="237">
                  <c:v>40227</c:v>
                </c:pt>
                <c:pt idx="238">
                  <c:v>40228</c:v>
                </c:pt>
                <c:pt idx="239">
                  <c:v>40231</c:v>
                </c:pt>
                <c:pt idx="240">
                  <c:v>40232</c:v>
                </c:pt>
                <c:pt idx="241">
                  <c:v>40233</c:v>
                </c:pt>
                <c:pt idx="242">
                  <c:v>40234</c:v>
                </c:pt>
                <c:pt idx="243">
                  <c:v>40235</c:v>
                </c:pt>
                <c:pt idx="244">
                  <c:v>40238</c:v>
                </c:pt>
                <c:pt idx="245">
                  <c:v>40239</c:v>
                </c:pt>
                <c:pt idx="246">
                  <c:v>40240</c:v>
                </c:pt>
                <c:pt idx="247">
                  <c:v>40241</c:v>
                </c:pt>
                <c:pt idx="248">
                  <c:v>40242</c:v>
                </c:pt>
                <c:pt idx="249">
                  <c:v>40245</c:v>
                </c:pt>
                <c:pt idx="250">
                  <c:v>40246</c:v>
                </c:pt>
                <c:pt idx="251">
                  <c:v>40247</c:v>
                </c:pt>
                <c:pt idx="252">
                  <c:v>40248</c:v>
                </c:pt>
                <c:pt idx="253">
                  <c:v>40249</c:v>
                </c:pt>
                <c:pt idx="254">
                  <c:v>40252</c:v>
                </c:pt>
                <c:pt idx="255">
                  <c:v>40253</c:v>
                </c:pt>
                <c:pt idx="256">
                  <c:v>40254</c:v>
                </c:pt>
                <c:pt idx="257">
                  <c:v>40255</c:v>
                </c:pt>
                <c:pt idx="258">
                  <c:v>40256</c:v>
                </c:pt>
                <c:pt idx="259">
                  <c:v>40259</c:v>
                </c:pt>
                <c:pt idx="260">
                  <c:v>40260</c:v>
                </c:pt>
                <c:pt idx="261">
                  <c:v>40261</c:v>
                </c:pt>
                <c:pt idx="262">
                  <c:v>40262</c:v>
                </c:pt>
                <c:pt idx="263">
                  <c:v>40263</c:v>
                </c:pt>
                <c:pt idx="264">
                  <c:v>40266</c:v>
                </c:pt>
                <c:pt idx="265">
                  <c:v>40267</c:v>
                </c:pt>
                <c:pt idx="266">
                  <c:v>40268</c:v>
                </c:pt>
                <c:pt idx="267">
                  <c:v>40269</c:v>
                </c:pt>
                <c:pt idx="268">
                  <c:v>40273</c:v>
                </c:pt>
                <c:pt idx="269">
                  <c:v>40274</c:v>
                </c:pt>
                <c:pt idx="270">
                  <c:v>40275</c:v>
                </c:pt>
                <c:pt idx="271">
                  <c:v>40276</c:v>
                </c:pt>
                <c:pt idx="272">
                  <c:v>40277</c:v>
                </c:pt>
                <c:pt idx="273">
                  <c:v>40280</c:v>
                </c:pt>
                <c:pt idx="274">
                  <c:v>40281</c:v>
                </c:pt>
                <c:pt idx="275">
                  <c:v>40282</c:v>
                </c:pt>
                <c:pt idx="276">
                  <c:v>40283</c:v>
                </c:pt>
                <c:pt idx="277">
                  <c:v>40284</c:v>
                </c:pt>
                <c:pt idx="278">
                  <c:v>40287</c:v>
                </c:pt>
                <c:pt idx="279">
                  <c:v>40288</c:v>
                </c:pt>
                <c:pt idx="280">
                  <c:v>40290</c:v>
                </c:pt>
                <c:pt idx="281">
                  <c:v>40291</c:v>
                </c:pt>
                <c:pt idx="282">
                  <c:v>40294</c:v>
                </c:pt>
                <c:pt idx="283">
                  <c:v>40295</c:v>
                </c:pt>
                <c:pt idx="284">
                  <c:v>40296</c:v>
                </c:pt>
                <c:pt idx="285">
                  <c:v>40297</c:v>
                </c:pt>
                <c:pt idx="286">
                  <c:v>40298</c:v>
                </c:pt>
                <c:pt idx="287">
                  <c:v>40301</c:v>
                </c:pt>
                <c:pt idx="288">
                  <c:v>40302</c:v>
                </c:pt>
                <c:pt idx="289">
                  <c:v>40303</c:v>
                </c:pt>
                <c:pt idx="290">
                  <c:v>40304</c:v>
                </c:pt>
                <c:pt idx="291">
                  <c:v>40305</c:v>
                </c:pt>
                <c:pt idx="292">
                  <c:v>40308</c:v>
                </c:pt>
                <c:pt idx="293">
                  <c:v>40309</c:v>
                </c:pt>
                <c:pt idx="294">
                  <c:v>40310</c:v>
                </c:pt>
                <c:pt idx="295">
                  <c:v>40311</c:v>
                </c:pt>
                <c:pt idx="296">
                  <c:v>40312</c:v>
                </c:pt>
                <c:pt idx="297">
                  <c:v>40315</c:v>
                </c:pt>
                <c:pt idx="298">
                  <c:v>40316</c:v>
                </c:pt>
                <c:pt idx="299">
                  <c:v>40317</c:v>
                </c:pt>
                <c:pt idx="300">
                  <c:v>40318</c:v>
                </c:pt>
                <c:pt idx="301">
                  <c:v>40319</c:v>
                </c:pt>
                <c:pt idx="302">
                  <c:v>40322</c:v>
                </c:pt>
                <c:pt idx="303">
                  <c:v>40323</c:v>
                </c:pt>
                <c:pt idx="304">
                  <c:v>40324</c:v>
                </c:pt>
                <c:pt idx="305">
                  <c:v>40325</c:v>
                </c:pt>
                <c:pt idx="306">
                  <c:v>40326</c:v>
                </c:pt>
                <c:pt idx="307">
                  <c:v>40329</c:v>
                </c:pt>
                <c:pt idx="308">
                  <c:v>40330</c:v>
                </c:pt>
                <c:pt idx="309">
                  <c:v>40331</c:v>
                </c:pt>
                <c:pt idx="310">
                  <c:v>40333</c:v>
                </c:pt>
                <c:pt idx="311">
                  <c:v>40336</c:v>
                </c:pt>
                <c:pt idx="312">
                  <c:v>40337</c:v>
                </c:pt>
                <c:pt idx="313">
                  <c:v>40338</c:v>
                </c:pt>
                <c:pt idx="314">
                  <c:v>40339</c:v>
                </c:pt>
                <c:pt idx="315">
                  <c:v>40340</c:v>
                </c:pt>
                <c:pt idx="316">
                  <c:v>40343</c:v>
                </c:pt>
                <c:pt idx="317">
                  <c:v>40344</c:v>
                </c:pt>
                <c:pt idx="318">
                  <c:v>40345</c:v>
                </c:pt>
                <c:pt idx="319">
                  <c:v>40346</c:v>
                </c:pt>
                <c:pt idx="320">
                  <c:v>40347</c:v>
                </c:pt>
                <c:pt idx="321">
                  <c:v>40350</c:v>
                </c:pt>
                <c:pt idx="322">
                  <c:v>40351</c:v>
                </c:pt>
                <c:pt idx="323">
                  <c:v>40352</c:v>
                </c:pt>
                <c:pt idx="324">
                  <c:v>40353</c:v>
                </c:pt>
                <c:pt idx="325">
                  <c:v>40354</c:v>
                </c:pt>
                <c:pt idx="326">
                  <c:v>40357</c:v>
                </c:pt>
                <c:pt idx="327">
                  <c:v>40358</c:v>
                </c:pt>
                <c:pt idx="328">
                  <c:v>40359</c:v>
                </c:pt>
                <c:pt idx="329">
                  <c:v>40360</c:v>
                </c:pt>
                <c:pt idx="330">
                  <c:v>40361</c:v>
                </c:pt>
                <c:pt idx="331">
                  <c:v>40364</c:v>
                </c:pt>
                <c:pt idx="332">
                  <c:v>40365</c:v>
                </c:pt>
                <c:pt idx="333">
                  <c:v>40366</c:v>
                </c:pt>
                <c:pt idx="334">
                  <c:v>40367</c:v>
                </c:pt>
                <c:pt idx="335">
                  <c:v>40371</c:v>
                </c:pt>
                <c:pt idx="336">
                  <c:v>40372</c:v>
                </c:pt>
                <c:pt idx="337">
                  <c:v>40373</c:v>
                </c:pt>
                <c:pt idx="338">
                  <c:v>40374</c:v>
                </c:pt>
                <c:pt idx="339">
                  <c:v>40375</c:v>
                </c:pt>
                <c:pt idx="340">
                  <c:v>40378</c:v>
                </c:pt>
                <c:pt idx="341">
                  <c:v>40379</c:v>
                </c:pt>
                <c:pt idx="342">
                  <c:v>40380</c:v>
                </c:pt>
                <c:pt idx="343">
                  <c:v>40381</c:v>
                </c:pt>
                <c:pt idx="344">
                  <c:v>40382</c:v>
                </c:pt>
                <c:pt idx="345">
                  <c:v>40385</c:v>
                </c:pt>
                <c:pt idx="346">
                  <c:v>40386</c:v>
                </c:pt>
                <c:pt idx="347">
                  <c:v>40387</c:v>
                </c:pt>
                <c:pt idx="348">
                  <c:v>40388</c:v>
                </c:pt>
                <c:pt idx="349">
                  <c:v>40389</c:v>
                </c:pt>
                <c:pt idx="350">
                  <c:v>40392</c:v>
                </c:pt>
                <c:pt idx="351">
                  <c:v>40393</c:v>
                </c:pt>
                <c:pt idx="352">
                  <c:v>40394</c:v>
                </c:pt>
                <c:pt idx="353">
                  <c:v>40395</c:v>
                </c:pt>
                <c:pt idx="354">
                  <c:v>40396</c:v>
                </c:pt>
                <c:pt idx="355">
                  <c:v>40399</c:v>
                </c:pt>
                <c:pt idx="356">
                  <c:v>40400</c:v>
                </c:pt>
                <c:pt idx="357">
                  <c:v>40401</c:v>
                </c:pt>
                <c:pt idx="358">
                  <c:v>40402</c:v>
                </c:pt>
                <c:pt idx="359">
                  <c:v>40403</c:v>
                </c:pt>
                <c:pt idx="360">
                  <c:v>40406</c:v>
                </c:pt>
                <c:pt idx="361">
                  <c:v>40407</c:v>
                </c:pt>
                <c:pt idx="362">
                  <c:v>40408</c:v>
                </c:pt>
                <c:pt idx="363">
                  <c:v>40409</c:v>
                </c:pt>
                <c:pt idx="364">
                  <c:v>40410</c:v>
                </c:pt>
                <c:pt idx="365">
                  <c:v>40413</c:v>
                </c:pt>
                <c:pt idx="366">
                  <c:v>40414</c:v>
                </c:pt>
                <c:pt idx="367">
                  <c:v>40415</c:v>
                </c:pt>
                <c:pt idx="368">
                  <c:v>40416</c:v>
                </c:pt>
                <c:pt idx="369">
                  <c:v>40417</c:v>
                </c:pt>
                <c:pt idx="370">
                  <c:v>40420</c:v>
                </c:pt>
                <c:pt idx="371">
                  <c:v>40421</c:v>
                </c:pt>
                <c:pt idx="372">
                  <c:v>40422</c:v>
                </c:pt>
                <c:pt idx="373">
                  <c:v>40423</c:v>
                </c:pt>
                <c:pt idx="374">
                  <c:v>40424</c:v>
                </c:pt>
                <c:pt idx="375">
                  <c:v>40427</c:v>
                </c:pt>
                <c:pt idx="376">
                  <c:v>40429</c:v>
                </c:pt>
                <c:pt idx="377">
                  <c:v>40430</c:v>
                </c:pt>
                <c:pt idx="378">
                  <c:v>40431</c:v>
                </c:pt>
                <c:pt idx="379">
                  <c:v>40434</c:v>
                </c:pt>
                <c:pt idx="380">
                  <c:v>40435</c:v>
                </c:pt>
                <c:pt idx="381">
                  <c:v>40436</c:v>
                </c:pt>
                <c:pt idx="382">
                  <c:v>40437</c:v>
                </c:pt>
                <c:pt idx="383">
                  <c:v>40438</c:v>
                </c:pt>
                <c:pt idx="384">
                  <c:v>40441</c:v>
                </c:pt>
                <c:pt idx="385">
                  <c:v>40442</c:v>
                </c:pt>
                <c:pt idx="386">
                  <c:v>40443</c:v>
                </c:pt>
                <c:pt idx="387">
                  <c:v>40444</c:v>
                </c:pt>
                <c:pt idx="388">
                  <c:v>40445</c:v>
                </c:pt>
                <c:pt idx="389">
                  <c:v>40448</c:v>
                </c:pt>
                <c:pt idx="390">
                  <c:v>40449</c:v>
                </c:pt>
                <c:pt idx="391">
                  <c:v>40450</c:v>
                </c:pt>
                <c:pt idx="392">
                  <c:v>40451</c:v>
                </c:pt>
              </c:numCache>
            </c:numRef>
          </c:cat>
          <c:val>
            <c:numRef>
              <c:f>MDIA3!$M$2:$M$976</c:f>
              <c:numCache>
                <c:formatCode>0.0%</c:formatCode>
                <c:ptCount val="975"/>
                <c:pt idx="0">
                  <c:v>0</c:v>
                </c:pt>
                <c:pt idx="1">
                  <c:v>4.2649589617167472E-3</c:v>
                </c:pt>
                <c:pt idx="2">
                  <c:v>-1.7440836940837423E-3</c:v>
                </c:pt>
                <c:pt idx="3">
                  <c:v>9.7930472463751972E-3</c:v>
                </c:pt>
                <c:pt idx="4">
                  <c:v>2.7985425841003941E-3</c:v>
                </c:pt>
                <c:pt idx="5">
                  <c:v>2.9245252532827948E-4</c:v>
                </c:pt>
                <c:pt idx="6">
                  <c:v>-1.4753067446776957E-2</c:v>
                </c:pt>
                <c:pt idx="7">
                  <c:v>-1.4542436057620844E-2</c:v>
                </c:pt>
                <c:pt idx="8">
                  <c:v>-6.7612729983299591E-3</c:v>
                </c:pt>
                <c:pt idx="9">
                  <c:v>-3.2316130818914601E-3</c:v>
                </c:pt>
                <c:pt idx="10">
                  <c:v>-1.8659118068686809E-3</c:v>
                </c:pt>
                <c:pt idx="11">
                  <c:v>-2.3139099431152998E-2</c:v>
                </c:pt>
                <c:pt idx="12">
                  <c:v>-2.8820169493225745E-2</c:v>
                </c:pt>
                <c:pt idx="13">
                  <c:v>-4.7567353314062699E-2</c:v>
                </c:pt>
                <c:pt idx="14">
                  <c:v>-4.6084564598966704E-2</c:v>
                </c:pt>
                <c:pt idx="15">
                  <c:v>-3.7593085319787778E-2</c:v>
                </c:pt>
                <c:pt idx="16">
                  <c:v>-3.2695887937524315E-2</c:v>
                </c:pt>
                <c:pt idx="17">
                  <c:v>-2.3094637021677245E-2</c:v>
                </c:pt>
                <c:pt idx="18">
                  <c:v>-3.2612566140425292E-3</c:v>
                </c:pt>
                <c:pt idx="19">
                  <c:v>-2.0090867240341481E-2</c:v>
                </c:pt>
                <c:pt idx="20">
                  <c:v>-3.0090857450129072E-2</c:v>
                </c:pt>
                <c:pt idx="21">
                  <c:v>-2.193830556256593E-2</c:v>
                </c:pt>
                <c:pt idx="22">
                  <c:v>-3.9297790873053629E-2</c:v>
                </c:pt>
                <c:pt idx="23">
                  <c:v>-2.9466192142678094E-2</c:v>
                </c:pt>
                <c:pt idx="24">
                  <c:v>-2.7676751678144873E-2</c:v>
                </c:pt>
                <c:pt idx="25">
                  <c:v>3.5222863088653078E-3</c:v>
                </c:pt>
                <c:pt idx="26">
                  <c:v>3.945139275623144E-2</c:v>
                </c:pt>
                <c:pt idx="27">
                  <c:v>4.9115177859466286E-2</c:v>
                </c:pt>
                <c:pt idx="28">
                  <c:v>3.9996325608524952E-2</c:v>
                </c:pt>
                <c:pt idx="29">
                  <c:v>5.303679427522634E-2</c:v>
                </c:pt>
                <c:pt idx="30">
                  <c:v>6.8050956031323384E-2</c:v>
                </c:pt>
                <c:pt idx="31">
                  <c:v>6.9178482492249893E-2</c:v>
                </c:pt>
                <c:pt idx="32">
                  <c:v>8.9355132527823233E-2</c:v>
                </c:pt>
                <c:pt idx="33">
                  <c:v>8.0446317936823775E-2</c:v>
                </c:pt>
                <c:pt idx="34">
                  <c:v>0.11488251481223433</c:v>
                </c:pt>
                <c:pt idx="35">
                  <c:v>9.6835631698384494E-2</c:v>
                </c:pt>
                <c:pt idx="36">
                  <c:v>6.4022669317605363E-2</c:v>
                </c:pt>
                <c:pt idx="37">
                  <c:v>7.4139931396287162E-2</c:v>
                </c:pt>
                <c:pt idx="38">
                  <c:v>5.87822928778583E-2</c:v>
                </c:pt>
                <c:pt idx="39">
                  <c:v>6.7155919898900018E-2</c:v>
                </c:pt>
                <c:pt idx="40">
                  <c:v>6.2399173024039856E-2</c:v>
                </c:pt>
                <c:pt idx="41">
                  <c:v>4.8278908918167662E-2</c:v>
                </c:pt>
                <c:pt idx="42">
                  <c:v>7.7497295388968324E-2</c:v>
                </c:pt>
                <c:pt idx="43">
                  <c:v>5.7477840110780276E-2</c:v>
                </c:pt>
                <c:pt idx="44">
                  <c:v>6.108801222255944E-2</c:v>
                </c:pt>
                <c:pt idx="45">
                  <c:v>8.2338993389326154E-2</c:v>
                </c:pt>
                <c:pt idx="46">
                  <c:v>7.1093329554043905E-2</c:v>
                </c:pt>
                <c:pt idx="47">
                  <c:v>4.3048153089552788E-2</c:v>
                </c:pt>
                <c:pt idx="48">
                  <c:v>2.7786720386799857E-2</c:v>
                </c:pt>
                <c:pt idx="49">
                  <c:v>1.8294161167907275E-2</c:v>
                </c:pt>
                <c:pt idx="50">
                  <c:v>3.7725512768476577E-2</c:v>
                </c:pt>
                <c:pt idx="51">
                  <c:v>2.4720280156991237E-2</c:v>
                </c:pt>
                <c:pt idx="52">
                  <c:v>6.2742417718105958E-2</c:v>
                </c:pt>
                <c:pt idx="53">
                  <c:v>4.6431464655644072E-2</c:v>
                </c:pt>
                <c:pt idx="54">
                  <c:v>6.3242180524451186E-2</c:v>
                </c:pt>
                <c:pt idx="55">
                  <c:v>3.1981901652993194E-2</c:v>
                </c:pt>
                <c:pt idx="56">
                  <c:v>6.0483450594099875E-3</c:v>
                </c:pt>
                <c:pt idx="57">
                  <c:v>1.7819386862188979E-2</c:v>
                </c:pt>
                <c:pt idx="58">
                  <c:v>4.4994341140111693E-2</c:v>
                </c:pt>
                <c:pt idx="59">
                  <c:v>3.3638456971254449E-2</c:v>
                </c:pt>
                <c:pt idx="60">
                  <c:v>4.3197514695125783E-3</c:v>
                </c:pt>
                <c:pt idx="61">
                  <c:v>2.8468162214290604E-2</c:v>
                </c:pt>
                <c:pt idx="62">
                  <c:v>3.6735025715692204E-2</c:v>
                </c:pt>
                <c:pt idx="63">
                  <c:v>3.2497586441814219E-2</c:v>
                </c:pt>
                <c:pt idx="64">
                  <c:v>6.6139564274040996E-2</c:v>
                </c:pt>
                <c:pt idx="65">
                  <c:v>3.4648407874790621E-2</c:v>
                </c:pt>
                <c:pt idx="66">
                  <c:v>4.4372992861715366E-2</c:v>
                </c:pt>
                <c:pt idx="67">
                  <c:v>5.7909105039777975E-2</c:v>
                </c:pt>
                <c:pt idx="68">
                  <c:v>4.7769212599161337E-2</c:v>
                </c:pt>
                <c:pt idx="69">
                  <c:v>3.3933355240213903E-2</c:v>
                </c:pt>
                <c:pt idx="70">
                  <c:v>7.9928378529152022E-2</c:v>
                </c:pt>
                <c:pt idx="71">
                  <c:v>5.7241659006013856E-2</c:v>
                </c:pt>
                <c:pt idx="72">
                  <c:v>6.7337582452974498E-2</c:v>
                </c:pt>
                <c:pt idx="73">
                  <c:v>6.2873684925143225E-2</c:v>
                </c:pt>
                <c:pt idx="74">
                  <c:v>7.6497643761470391E-2</c:v>
                </c:pt>
                <c:pt idx="75">
                  <c:v>8.5218554194332885E-2</c:v>
                </c:pt>
                <c:pt idx="76">
                  <c:v>9.1377009465590797E-2</c:v>
                </c:pt>
                <c:pt idx="77">
                  <c:v>0.11847826362797753</c:v>
                </c:pt>
                <c:pt idx="78">
                  <c:v>0.13728016039636692</c:v>
                </c:pt>
                <c:pt idx="79">
                  <c:v>9.2491141345261152E-2</c:v>
                </c:pt>
                <c:pt idx="80">
                  <c:v>9.3974044180945349E-2</c:v>
                </c:pt>
                <c:pt idx="81">
                  <c:v>8.9654843811035834E-2</c:v>
                </c:pt>
                <c:pt idx="82">
                  <c:v>5.1667464425811271E-2</c:v>
                </c:pt>
                <c:pt idx="83">
                  <c:v>3.975600948938296E-2</c:v>
                </c:pt>
                <c:pt idx="84">
                  <c:v>7.8881698078465456E-2</c:v>
                </c:pt>
                <c:pt idx="85">
                  <c:v>8.6031115171567141E-2</c:v>
                </c:pt>
                <c:pt idx="86">
                  <c:v>7.8973855599436593E-2</c:v>
                </c:pt>
                <c:pt idx="87">
                  <c:v>0.13659720139834586</c:v>
                </c:pt>
                <c:pt idx="88">
                  <c:v>0.11500556338122903</c:v>
                </c:pt>
                <c:pt idx="89">
                  <c:v>0.13289258165839835</c:v>
                </c:pt>
                <c:pt idx="90">
                  <c:v>0.13098808043123755</c:v>
                </c:pt>
                <c:pt idx="91">
                  <c:v>0.13833358478503999</c:v>
                </c:pt>
                <c:pt idx="92">
                  <c:v>0.14272060722557933</c:v>
                </c:pt>
                <c:pt idx="93">
                  <c:v>0.12573161679565192</c:v>
                </c:pt>
                <c:pt idx="94">
                  <c:v>0.10477108360569831</c:v>
                </c:pt>
                <c:pt idx="95">
                  <c:v>0.1003259227448341</c:v>
                </c:pt>
                <c:pt idx="96">
                  <c:v>0.10119510761318207</c:v>
                </c:pt>
                <c:pt idx="97">
                  <c:v>4.9380428834818302E-2</c:v>
                </c:pt>
                <c:pt idx="98">
                  <c:v>6.2072913769941618E-2</c:v>
                </c:pt>
                <c:pt idx="99">
                  <c:v>8.20205729613388E-2</c:v>
                </c:pt>
                <c:pt idx="100">
                  <c:v>5.13695266253551E-2</c:v>
                </c:pt>
                <c:pt idx="101">
                  <c:v>2.0352283294848617E-2</c:v>
                </c:pt>
                <c:pt idx="102">
                  <c:v>-3.4086004432923867E-3</c:v>
                </c:pt>
                <c:pt idx="103">
                  <c:v>8.5379620320518157E-3</c:v>
                </c:pt>
                <c:pt idx="104">
                  <c:v>-5.6791435332748108E-4</c:v>
                </c:pt>
                <c:pt idx="105">
                  <c:v>3.2751284037875417E-2</c:v>
                </c:pt>
                <c:pt idx="106">
                  <c:v>3.4760930836431836E-2</c:v>
                </c:pt>
                <c:pt idx="107">
                  <c:v>7.1649723371700613E-2</c:v>
                </c:pt>
                <c:pt idx="108">
                  <c:v>0.10589586051356759</c:v>
                </c:pt>
                <c:pt idx="109">
                  <c:v>9.6610587601671627E-2</c:v>
                </c:pt>
                <c:pt idx="110">
                  <c:v>0.12604049325783184</c:v>
                </c:pt>
                <c:pt idx="111">
                  <c:v>8.3420164835368071E-2</c:v>
                </c:pt>
                <c:pt idx="112">
                  <c:v>5.7078011639697612E-2</c:v>
                </c:pt>
                <c:pt idx="113">
                  <c:v>5.8576719654087173E-2</c:v>
                </c:pt>
                <c:pt idx="114">
                  <c:v>4.9794696550322426E-2</c:v>
                </c:pt>
                <c:pt idx="115">
                  <c:v>4.9458280756156103E-2</c:v>
                </c:pt>
                <c:pt idx="116">
                  <c:v>4.5664074934242516E-2</c:v>
                </c:pt>
                <c:pt idx="117">
                  <c:v>4.6002543695397025E-2</c:v>
                </c:pt>
                <c:pt idx="118">
                  <c:v>1.6839402613819665E-3</c:v>
                </c:pt>
                <c:pt idx="119">
                  <c:v>1.6024525689548819E-2</c:v>
                </c:pt>
                <c:pt idx="120">
                  <c:v>2.7042876324715692E-2</c:v>
                </c:pt>
                <c:pt idx="121">
                  <c:v>4.2512408998924167E-2</c:v>
                </c:pt>
                <c:pt idx="122">
                  <c:v>5.5806714934159007E-3</c:v>
                </c:pt>
                <c:pt idx="123">
                  <c:v>1.3503285551159649E-3</c:v>
                </c:pt>
                <c:pt idx="124">
                  <c:v>-6.9812786912044622E-3</c:v>
                </c:pt>
                <c:pt idx="125">
                  <c:v>2.6964209891486846E-3</c:v>
                </c:pt>
                <c:pt idx="126">
                  <c:v>2.6492585042121597E-3</c:v>
                </c:pt>
                <c:pt idx="127">
                  <c:v>6.6024968916340576E-3</c:v>
                </c:pt>
                <c:pt idx="128">
                  <c:v>4.2457979703725446E-2</c:v>
                </c:pt>
                <c:pt idx="129">
                  <c:v>6.3866603224721263E-2</c:v>
                </c:pt>
                <c:pt idx="130">
                  <c:v>6.2475958509159657E-2</c:v>
                </c:pt>
                <c:pt idx="131">
                  <c:v>7.2044424495341541E-2</c:v>
                </c:pt>
                <c:pt idx="132">
                  <c:v>7.3916888867536334E-2</c:v>
                </c:pt>
                <c:pt idx="133">
                  <c:v>7.2329832924069581E-2</c:v>
                </c:pt>
                <c:pt idx="134">
                  <c:v>7.2851614143890631E-2</c:v>
                </c:pt>
                <c:pt idx="135">
                  <c:v>3.792220374707278E-2</c:v>
                </c:pt>
                <c:pt idx="136">
                  <c:v>6.4659761337086064E-2</c:v>
                </c:pt>
                <c:pt idx="137">
                  <c:v>6.6435824751770234E-2</c:v>
                </c:pt>
                <c:pt idx="138">
                  <c:v>6.1333301626921521E-2</c:v>
                </c:pt>
                <c:pt idx="139">
                  <c:v>7.1980787210900843E-2</c:v>
                </c:pt>
                <c:pt idx="140">
                  <c:v>4.2988755873744955E-2</c:v>
                </c:pt>
                <c:pt idx="141">
                  <c:v>4.3408634502944521E-2</c:v>
                </c:pt>
                <c:pt idx="142">
                  <c:v>3.2677778503002797E-2</c:v>
                </c:pt>
                <c:pt idx="143">
                  <c:v>2.7570898803556121E-2</c:v>
                </c:pt>
                <c:pt idx="144">
                  <c:v>3.3353480626138188E-2</c:v>
                </c:pt>
                <c:pt idx="145">
                  <c:v>4.2466939197272735E-2</c:v>
                </c:pt>
                <c:pt idx="146">
                  <c:v>6.5784972057575164E-2</c:v>
                </c:pt>
                <c:pt idx="147">
                  <c:v>4.7965303643601187E-2</c:v>
                </c:pt>
                <c:pt idx="148">
                  <c:v>3.6227097595037172E-2</c:v>
                </c:pt>
                <c:pt idx="149">
                  <c:v>4.4880901351584734E-2</c:v>
                </c:pt>
                <c:pt idx="150">
                  <c:v>3.2276194485176823E-2</c:v>
                </c:pt>
                <c:pt idx="151">
                  <c:v>3.0949243333329601E-2</c:v>
                </c:pt>
                <c:pt idx="152">
                  <c:v>2.7426594425575601E-2</c:v>
                </c:pt>
                <c:pt idx="153">
                  <c:v>1.5890855423259076E-2</c:v>
                </c:pt>
                <c:pt idx="154">
                  <c:v>1.2540464050502242E-2</c:v>
                </c:pt>
                <c:pt idx="155">
                  <c:v>1.7476661875396093E-2</c:v>
                </c:pt>
                <c:pt idx="156">
                  <c:v>2.0760081283852205E-2</c:v>
                </c:pt>
                <c:pt idx="157">
                  <c:v>9.346504233229691E-4</c:v>
                </c:pt>
                <c:pt idx="158">
                  <c:v>4.3808139352981668E-2</c:v>
                </c:pt>
                <c:pt idx="159">
                  <c:v>2.7717141015013436E-2</c:v>
                </c:pt>
                <c:pt idx="160">
                  <c:v>-2.4357692161989242E-3</c:v>
                </c:pt>
                <c:pt idx="161">
                  <c:v>-1.0357776386497486E-2</c:v>
                </c:pt>
                <c:pt idx="162">
                  <c:v>-1.6485264657436827E-2</c:v>
                </c:pt>
                <c:pt idx="163">
                  <c:v>-2.1190693253095083E-2</c:v>
                </c:pt>
                <c:pt idx="164">
                  <c:v>-1.944515420325188E-2</c:v>
                </c:pt>
                <c:pt idx="165">
                  <c:v>-4.744878248872153E-3</c:v>
                </c:pt>
                <c:pt idx="166">
                  <c:v>3.4556409910517782E-3</c:v>
                </c:pt>
                <c:pt idx="167">
                  <c:v>1.0132627195365007E-2</c:v>
                </c:pt>
                <c:pt idx="168">
                  <c:v>5.6073875145088437E-3</c:v>
                </c:pt>
                <c:pt idx="169">
                  <c:v>-4.4948887779945323E-3</c:v>
                </c:pt>
                <c:pt idx="170">
                  <c:v>1.1896070918448354E-2</c:v>
                </c:pt>
                <c:pt idx="171">
                  <c:v>5.3543271613281096E-3</c:v>
                </c:pt>
                <c:pt idx="172">
                  <c:v>-1.2615750230499545E-2</c:v>
                </c:pt>
                <c:pt idx="173">
                  <c:v>-1.943075463407451E-2</c:v>
                </c:pt>
                <c:pt idx="174">
                  <c:v>-2.6335267948239705E-2</c:v>
                </c:pt>
                <c:pt idx="175">
                  <c:v>-1.9551461829445671E-2</c:v>
                </c:pt>
                <c:pt idx="176">
                  <c:v>-3.2791112417713708E-2</c:v>
                </c:pt>
                <c:pt idx="177">
                  <c:v>4.3282187308682607E-2</c:v>
                </c:pt>
                <c:pt idx="178">
                  <c:v>2.9261754466323397E-2</c:v>
                </c:pt>
                <c:pt idx="179">
                  <c:v>-1.1371145774561331E-2</c:v>
                </c:pt>
                <c:pt idx="180">
                  <c:v>-6.1850359686599354E-3</c:v>
                </c:pt>
                <c:pt idx="181">
                  <c:v>-5.4172943389163564E-3</c:v>
                </c:pt>
                <c:pt idx="182">
                  <c:v>-5.5535028495301564E-4</c:v>
                </c:pt>
                <c:pt idx="183">
                  <c:v>-1.5719691965569327E-2</c:v>
                </c:pt>
                <c:pt idx="184">
                  <c:v>-2.3986537566481059E-2</c:v>
                </c:pt>
                <c:pt idx="185">
                  <c:v>-1.6813658412030308E-2</c:v>
                </c:pt>
                <c:pt idx="186">
                  <c:v>4.6084072611360716E-2</c:v>
                </c:pt>
                <c:pt idx="187">
                  <c:v>6.8774627811373001E-2</c:v>
                </c:pt>
                <c:pt idx="188">
                  <c:v>6.1114760705143434E-2</c:v>
                </c:pt>
                <c:pt idx="189">
                  <c:v>6.6267245219344018E-2</c:v>
                </c:pt>
                <c:pt idx="190">
                  <c:v>5.2000384430503921E-2</c:v>
                </c:pt>
                <c:pt idx="191">
                  <c:v>1.9434183988591647E-2</c:v>
                </c:pt>
                <c:pt idx="192">
                  <c:v>1.6316747198819259E-2</c:v>
                </c:pt>
                <c:pt idx="193">
                  <c:v>-1.5665121492543288E-2</c:v>
                </c:pt>
                <c:pt idx="194">
                  <c:v>-6.50469530386244E-3</c:v>
                </c:pt>
                <c:pt idx="195">
                  <c:v>2.066153242524571E-2</c:v>
                </c:pt>
                <c:pt idx="196">
                  <c:v>9.7801810404454237E-3</c:v>
                </c:pt>
                <c:pt idx="197">
                  <c:v>-1.4660708614837259E-2</c:v>
                </c:pt>
                <c:pt idx="198">
                  <c:v>-2.8130137272541322E-2</c:v>
                </c:pt>
                <c:pt idx="199">
                  <c:v>-1.0762052024142044E-2</c:v>
                </c:pt>
                <c:pt idx="200">
                  <c:v>-2.5715233431193085E-2</c:v>
                </c:pt>
                <c:pt idx="201">
                  <c:v>-2.3365603851245975E-2</c:v>
                </c:pt>
                <c:pt idx="202">
                  <c:v>2.6002508858447015E-3</c:v>
                </c:pt>
                <c:pt idx="203">
                  <c:v>2.4589947844194437E-2</c:v>
                </c:pt>
                <c:pt idx="204">
                  <c:v>2.8143353590748266E-3</c:v>
                </c:pt>
                <c:pt idx="205">
                  <c:v>-6.3682239742359759E-3</c:v>
                </c:pt>
                <c:pt idx="206">
                  <c:v>-1.5564477007786071E-2</c:v>
                </c:pt>
                <c:pt idx="207">
                  <c:v>-4.549692534552563E-2</c:v>
                </c:pt>
                <c:pt idx="208">
                  <c:v>-4.9706456557255252E-2</c:v>
                </c:pt>
                <c:pt idx="209">
                  <c:v>-6.7600970415713668E-2</c:v>
                </c:pt>
                <c:pt idx="210">
                  <c:v>-8.8533720243141101E-2</c:v>
                </c:pt>
                <c:pt idx="211">
                  <c:v>-9.7182533115780845E-2</c:v>
                </c:pt>
                <c:pt idx="212">
                  <c:v>-7.5298054329303477E-2</c:v>
                </c:pt>
                <c:pt idx="213">
                  <c:v>-0.11002355606706371</c:v>
                </c:pt>
                <c:pt idx="214">
                  <c:v>-0.12991803912129662</c:v>
                </c:pt>
                <c:pt idx="215">
                  <c:v>-0.15786295302834774</c:v>
                </c:pt>
                <c:pt idx="216">
                  <c:v>-0.1481205158485025</c:v>
                </c:pt>
                <c:pt idx="217">
                  <c:v>-0.13455805283500899</c:v>
                </c:pt>
                <c:pt idx="218">
                  <c:v>-0.12056136783352789</c:v>
                </c:pt>
                <c:pt idx="219">
                  <c:v>-0.11640083518538835</c:v>
                </c:pt>
                <c:pt idx="220">
                  <c:v>-9.0177070496999412E-2</c:v>
                </c:pt>
                <c:pt idx="221">
                  <c:v>-0.12014294654680358</c:v>
                </c:pt>
                <c:pt idx="222">
                  <c:v>-0.15750492347428013</c:v>
                </c:pt>
                <c:pt idx="223">
                  <c:v>-0.18981017261066291</c:v>
                </c:pt>
                <c:pt idx="224">
                  <c:v>-0.18992772530769786</c:v>
                </c:pt>
                <c:pt idx="225">
                  <c:v>-0.18050510030305289</c:v>
                </c:pt>
                <c:pt idx="226">
                  <c:v>-0.21385458980974914</c:v>
                </c:pt>
                <c:pt idx="227">
                  <c:v>-0.20858620289956187</c:v>
                </c:pt>
                <c:pt idx="228">
                  <c:v>-0.20342779411810785</c:v>
                </c:pt>
                <c:pt idx="229">
                  <c:v>-0.20054251230172215</c:v>
                </c:pt>
                <c:pt idx="230">
                  <c:v>-0.21432556351451737</c:v>
                </c:pt>
                <c:pt idx="231">
                  <c:v>-0.2348531383609952</c:v>
                </c:pt>
                <c:pt idx="232">
                  <c:v>-0.25044964881888387</c:v>
                </c:pt>
                <c:pt idx="233">
                  <c:v>-0.23705517592105885</c:v>
                </c:pt>
                <c:pt idx="234">
                  <c:v>-0.23829919684929501</c:v>
                </c:pt>
                <c:pt idx="235">
                  <c:v>-0.25245484819723607</c:v>
                </c:pt>
                <c:pt idx="236">
                  <c:v>-0.22969172446347552</c:v>
                </c:pt>
                <c:pt idx="237">
                  <c:v>-0.18858396815037504</c:v>
                </c:pt>
                <c:pt idx="238">
                  <c:v>-0.16588494570170875</c:v>
                </c:pt>
                <c:pt idx="239">
                  <c:v>-0.1927943541056848</c:v>
                </c:pt>
                <c:pt idx="240">
                  <c:v>-0.21669222228149509</c:v>
                </c:pt>
                <c:pt idx="241">
                  <c:v>-0.22608507429173341</c:v>
                </c:pt>
                <c:pt idx="242">
                  <c:v>-0.20686469152098674</c:v>
                </c:pt>
                <c:pt idx="243">
                  <c:v>-0.23612578716862953</c:v>
                </c:pt>
                <c:pt idx="244">
                  <c:v>-0.21466188002718745</c:v>
                </c:pt>
                <c:pt idx="245">
                  <c:v>-0.19101570716443395</c:v>
                </c:pt>
                <c:pt idx="246">
                  <c:v>-0.20338352619924016</c:v>
                </c:pt>
                <c:pt idx="247">
                  <c:v>-0.1936821209818631</c:v>
                </c:pt>
                <c:pt idx="248">
                  <c:v>-0.17911181152247424</c:v>
                </c:pt>
                <c:pt idx="249">
                  <c:v>-0.19117410290347669</c:v>
                </c:pt>
                <c:pt idx="250">
                  <c:v>-0.2020576324125265</c:v>
                </c:pt>
                <c:pt idx="251">
                  <c:v>-0.2069705046197583</c:v>
                </c:pt>
                <c:pt idx="252">
                  <c:v>-0.21723618533162459</c:v>
                </c:pt>
                <c:pt idx="253">
                  <c:v>-0.24272822636645475</c:v>
                </c:pt>
                <c:pt idx="254">
                  <c:v>-0.26242310314197781</c:v>
                </c:pt>
                <c:pt idx="255">
                  <c:v>-0.27154580448607557</c:v>
                </c:pt>
                <c:pt idx="256">
                  <c:v>-0.28748673323389418</c:v>
                </c:pt>
                <c:pt idx="257">
                  <c:v>-0.27588948975806238</c:v>
                </c:pt>
                <c:pt idx="258">
                  <c:v>-0.27850105680452653</c:v>
                </c:pt>
                <c:pt idx="259">
                  <c:v>-0.25480210126619329</c:v>
                </c:pt>
                <c:pt idx="260">
                  <c:v>-0.22735770501526531</c:v>
                </c:pt>
                <c:pt idx="261">
                  <c:v>-0.21764782393993476</c:v>
                </c:pt>
                <c:pt idx="262">
                  <c:v>-0.25030076562017134</c:v>
                </c:pt>
                <c:pt idx="263">
                  <c:v>-0.23179105079327478</c:v>
                </c:pt>
                <c:pt idx="264">
                  <c:v>-0.26889293956136218</c:v>
                </c:pt>
                <c:pt idx="265">
                  <c:v>-0.25159756566002511</c:v>
                </c:pt>
                <c:pt idx="266">
                  <c:v>-0.21742542244759322</c:v>
                </c:pt>
                <c:pt idx="267">
                  <c:v>-0.21278226995572824</c:v>
                </c:pt>
                <c:pt idx="268">
                  <c:v>-0.2243029473499274</c:v>
                </c:pt>
                <c:pt idx="269">
                  <c:v>-0.21880276641761398</c:v>
                </c:pt>
                <c:pt idx="270">
                  <c:v>-0.22772187712844771</c:v>
                </c:pt>
                <c:pt idx="271">
                  <c:v>-0.23055631211108152</c:v>
                </c:pt>
                <c:pt idx="272">
                  <c:v>-0.25560012796088716</c:v>
                </c:pt>
                <c:pt idx="273">
                  <c:v>-0.2645976509080793</c:v>
                </c:pt>
                <c:pt idx="274">
                  <c:v>-0.25770334212036305</c:v>
                </c:pt>
                <c:pt idx="275">
                  <c:v>-0.27834151080854497</c:v>
                </c:pt>
                <c:pt idx="276">
                  <c:v>-0.28053253925653276</c:v>
                </c:pt>
                <c:pt idx="277">
                  <c:v>-0.29619861685649873</c:v>
                </c:pt>
                <c:pt idx="278">
                  <c:v>-0.28896014229439404</c:v>
                </c:pt>
                <c:pt idx="279">
                  <c:v>-0.28640311485073633</c:v>
                </c:pt>
                <c:pt idx="280">
                  <c:v>-0.27592925555263537</c:v>
                </c:pt>
                <c:pt idx="281">
                  <c:v>-0.27444908748739516</c:v>
                </c:pt>
                <c:pt idx="282">
                  <c:v>-0.26214347313132558</c:v>
                </c:pt>
                <c:pt idx="283">
                  <c:v>-0.25863433521334567</c:v>
                </c:pt>
                <c:pt idx="284">
                  <c:v>-0.23734244975465302</c:v>
                </c:pt>
                <c:pt idx="285">
                  <c:v>-0.21524226403542224</c:v>
                </c:pt>
                <c:pt idx="286">
                  <c:v>-0.18940225999903337</c:v>
                </c:pt>
                <c:pt idx="287">
                  <c:v>-0.18460660357708392</c:v>
                </c:pt>
                <c:pt idx="288">
                  <c:v>-0.20488064613893853</c:v>
                </c:pt>
                <c:pt idx="289">
                  <c:v>-0.18390675162757375</c:v>
                </c:pt>
                <c:pt idx="290">
                  <c:v>-0.21392434108304315</c:v>
                </c:pt>
                <c:pt idx="291">
                  <c:v>-0.23159989921527224</c:v>
                </c:pt>
                <c:pt idx="292">
                  <c:v>-0.22871410597380903</c:v>
                </c:pt>
                <c:pt idx="293">
                  <c:v>-0.22276324974324702</c:v>
                </c:pt>
                <c:pt idx="294">
                  <c:v>-0.21958517416507761</c:v>
                </c:pt>
                <c:pt idx="295">
                  <c:v>-0.23760788962416046</c:v>
                </c:pt>
                <c:pt idx="296">
                  <c:v>-0.22230138866862814</c:v>
                </c:pt>
                <c:pt idx="297">
                  <c:v>-0.23690316155061431</c:v>
                </c:pt>
                <c:pt idx="298">
                  <c:v>-0.25253857875561603</c:v>
                </c:pt>
                <c:pt idx="299">
                  <c:v>-0.25730129480804909</c:v>
                </c:pt>
                <c:pt idx="300">
                  <c:v>-0.23651931640543256</c:v>
                </c:pt>
                <c:pt idx="301">
                  <c:v>-0.20309749899453589</c:v>
                </c:pt>
                <c:pt idx="302">
                  <c:v>-0.20740043297821198</c:v>
                </c:pt>
                <c:pt idx="303">
                  <c:v>-0.19132317873346882</c:v>
                </c:pt>
                <c:pt idx="304">
                  <c:v>-0.19385615251573218</c:v>
                </c:pt>
                <c:pt idx="305">
                  <c:v>-0.22921647818414181</c:v>
                </c:pt>
                <c:pt idx="306">
                  <c:v>-0.23256662986866428</c:v>
                </c:pt>
                <c:pt idx="307">
                  <c:v>-0.22627026403698924</c:v>
                </c:pt>
                <c:pt idx="308">
                  <c:v>-0.24494115385354798</c:v>
                </c:pt>
                <c:pt idx="309">
                  <c:v>-0.26408298019101817</c:v>
                </c:pt>
                <c:pt idx="310">
                  <c:v>-0.29180606680807453</c:v>
                </c:pt>
                <c:pt idx="311">
                  <c:v>-0.29146555832557508</c:v>
                </c:pt>
                <c:pt idx="312">
                  <c:v>-0.30948340692224963</c:v>
                </c:pt>
                <c:pt idx="313">
                  <c:v>-0.31605963852244368</c:v>
                </c:pt>
                <c:pt idx="314">
                  <c:v>-0.33296119276283731</c:v>
                </c:pt>
                <c:pt idx="315">
                  <c:v>-0.31232332717831945</c:v>
                </c:pt>
                <c:pt idx="316">
                  <c:v>-0.29534794408865139</c:v>
                </c:pt>
                <c:pt idx="317">
                  <c:v>-0.30708882165707618</c:v>
                </c:pt>
                <c:pt idx="318">
                  <c:v>-0.31394085497844515</c:v>
                </c:pt>
                <c:pt idx="319">
                  <c:v>-0.32762710684507435</c:v>
                </c:pt>
                <c:pt idx="320">
                  <c:v>-0.34230131432494926</c:v>
                </c:pt>
                <c:pt idx="321">
                  <c:v>-0.33166938842900295</c:v>
                </c:pt>
                <c:pt idx="322">
                  <c:v>-0.3049547818404279</c:v>
                </c:pt>
                <c:pt idx="323">
                  <c:v>-0.33914590235615727</c:v>
                </c:pt>
                <c:pt idx="324">
                  <c:v>-0.32684160232356951</c:v>
                </c:pt>
                <c:pt idx="325">
                  <c:v>-0.34255643511632716</c:v>
                </c:pt>
                <c:pt idx="326">
                  <c:v>-0.34070738296135206</c:v>
                </c:pt>
                <c:pt idx="327">
                  <c:v>-0.33124775538758722</c:v>
                </c:pt>
                <c:pt idx="328">
                  <c:v>-0.32601983128322987</c:v>
                </c:pt>
                <c:pt idx="329">
                  <c:v>-0.30910313709918102</c:v>
                </c:pt>
                <c:pt idx="330">
                  <c:v>-0.30333610130200905</c:v>
                </c:pt>
                <c:pt idx="331">
                  <c:v>-0.31247208928664116</c:v>
                </c:pt>
                <c:pt idx="332">
                  <c:v>-0.29659642288333588</c:v>
                </c:pt>
                <c:pt idx="333">
                  <c:v>-0.29659642288333588</c:v>
                </c:pt>
                <c:pt idx="334">
                  <c:v>-0.31598403052896962</c:v>
                </c:pt>
                <c:pt idx="335">
                  <c:v>-0.31758663055201286</c:v>
                </c:pt>
                <c:pt idx="336">
                  <c:v>-0.35379416118352247</c:v>
                </c:pt>
                <c:pt idx="337">
                  <c:v>-0.33840501058832562</c:v>
                </c:pt>
                <c:pt idx="338">
                  <c:v>-0.32345521651235909</c:v>
                </c:pt>
                <c:pt idx="339">
                  <c:v>-0.30829818000253861</c:v>
                </c:pt>
                <c:pt idx="340">
                  <c:v>-0.33239995165219349</c:v>
                </c:pt>
                <c:pt idx="341">
                  <c:v>-0.32795674740955938</c:v>
                </c:pt>
                <c:pt idx="342">
                  <c:v>-0.35918393067383081</c:v>
                </c:pt>
                <c:pt idx="343">
                  <c:v>-0.36092412330263857</c:v>
                </c:pt>
                <c:pt idx="344">
                  <c:v>-0.33736847643847467</c:v>
                </c:pt>
                <c:pt idx="345">
                  <c:v>-0.34792899581183923</c:v>
                </c:pt>
                <c:pt idx="346">
                  <c:v>-0.3435302420842421</c:v>
                </c:pt>
                <c:pt idx="347">
                  <c:v>-0.32575006407801144</c:v>
                </c:pt>
                <c:pt idx="348">
                  <c:v>-0.32718989814229005</c:v>
                </c:pt>
                <c:pt idx="349">
                  <c:v>-0.34870961308660031</c:v>
                </c:pt>
                <c:pt idx="350">
                  <c:v>-0.36179078136863352</c:v>
                </c:pt>
                <c:pt idx="351">
                  <c:v>-0.37137953134770474</c:v>
                </c:pt>
                <c:pt idx="352">
                  <c:v>-0.38912567408502363</c:v>
                </c:pt>
                <c:pt idx="353">
                  <c:v>-0.40055308724219263</c:v>
                </c:pt>
                <c:pt idx="354">
                  <c:v>-0.41845288144535231</c:v>
                </c:pt>
                <c:pt idx="355">
                  <c:v>-0.41132129344314727</c:v>
                </c:pt>
                <c:pt idx="356">
                  <c:v>-0.42765076512020406</c:v>
                </c:pt>
                <c:pt idx="357">
                  <c:v>-0.43521280797032469</c:v>
                </c:pt>
                <c:pt idx="358">
                  <c:v>-0.43971266578331114</c:v>
                </c:pt>
                <c:pt idx="359">
                  <c:v>-0.37847947257554237</c:v>
                </c:pt>
                <c:pt idx="360">
                  <c:v>-0.34781648495030715</c:v>
                </c:pt>
                <c:pt idx="361">
                  <c:v>-0.33634383967595627</c:v>
                </c:pt>
                <c:pt idx="362">
                  <c:v>-0.34171836704030278</c:v>
                </c:pt>
                <c:pt idx="363">
                  <c:v>-0.33694781801299911</c:v>
                </c:pt>
                <c:pt idx="364">
                  <c:v>-0.3412737617758812</c:v>
                </c:pt>
                <c:pt idx="365">
                  <c:v>-0.34746362705764422</c:v>
                </c:pt>
                <c:pt idx="366">
                  <c:v>-0.31714877392607677</c:v>
                </c:pt>
                <c:pt idx="367">
                  <c:v>-0.28560648254583709</c:v>
                </c:pt>
                <c:pt idx="368">
                  <c:v>-0.29775097895775449</c:v>
                </c:pt>
                <c:pt idx="369">
                  <c:v>-0.32000002171196118</c:v>
                </c:pt>
                <c:pt idx="370">
                  <c:v>-0.29573448797129387</c:v>
                </c:pt>
                <c:pt idx="371">
                  <c:v>-0.28246916422714119</c:v>
                </c:pt>
                <c:pt idx="372">
                  <c:v>-0.29421694720051372</c:v>
                </c:pt>
                <c:pt idx="373">
                  <c:v>-0.27370386553564119</c:v>
                </c:pt>
                <c:pt idx="374">
                  <c:v>-0.26894746259040092</c:v>
                </c:pt>
                <c:pt idx="375">
                  <c:v>-0.22756096681970772</c:v>
                </c:pt>
                <c:pt idx="376">
                  <c:v>-0.24024501120030595</c:v>
                </c:pt>
                <c:pt idx="377">
                  <c:v>-0.24369322193988774</c:v>
                </c:pt>
                <c:pt idx="378">
                  <c:v>-0.24860887070761051</c:v>
                </c:pt>
                <c:pt idx="379">
                  <c:v>-0.23261367934801291</c:v>
                </c:pt>
                <c:pt idx="380">
                  <c:v>-0.23642658949232864</c:v>
                </c:pt>
                <c:pt idx="381">
                  <c:v>-0.25052540396111045</c:v>
                </c:pt>
                <c:pt idx="382">
                  <c:v>-0.22806706793862053</c:v>
                </c:pt>
                <c:pt idx="383">
                  <c:v>-0.21538583873399619</c:v>
                </c:pt>
                <c:pt idx="384">
                  <c:v>-0.22402556121916206</c:v>
                </c:pt>
                <c:pt idx="385">
                  <c:v>-0.24213292630253802</c:v>
                </c:pt>
                <c:pt idx="386">
                  <c:v>-0.24478982102597713</c:v>
                </c:pt>
                <c:pt idx="387">
                  <c:v>-0.264297553591191</c:v>
                </c:pt>
                <c:pt idx="388">
                  <c:v>-0.25258336717976437</c:v>
                </c:pt>
                <c:pt idx="389">
                  <c:v>-0.25013120256698806</c:v>
                </c:pt>
                <c:pt idx="390">
                  <c:v>-0.24914430211758332</c:v>
                </c:pt>
                <c:pt idx="391">
                  <c:v>-0.26811909031427483</c:v>
                </c:pt>
                <c:pt idx="392">
                  <c:v>-0.28611175719394233</c:v>
                </c:pt>
                <c:pt idx="393">
                  <c:v>-0.26309252320076992</c:v>
                </c:pt>
                <c:pt idx="394">
                  <c:v>-0.25072326630380903</c:v>
                </c:pt>
                <c:pt idx="395">
                  <c:v>-0.26184005966038082</c:v>
                </c:pt>
                <c:pt idx="396">
                  <c:v>-0.24599938608824357</c:v>
                </c:pt>
                <c:pt idx="397">
                  <c:v>-0.23563899930083976</c:v>
                </c:pt>
                <c:pt idx="398">
                  <c:v>-0.24971785164361693</c:v>
                </c:pt>
                <c:pt idx="399">
                  <c:v>-0.24084442193978461</c:v>
                </c:pt>
                <c:pt idx="400">
                  <c:v>-0.23703187463621511</c:v>
                </c:pt>
                <c:pt idx="401">
                  <c:v>-0.25037581495687888</c:v>
                </c:pt>
                <c:pt idx="402">
                  <c:v>-0.25050451392180384</c:v>
                </c:pt>
                <c:pt idx="403">
                  <c:v>-0.25050451392180384</c:v>
                </c:pt>
                <c:pt idx="404">
                  <c:v>-0.23405600848632924</c:v>
                </c:pt>
                <c:pt idx="405">
                  <c:v>-0.24289975819998055</c:v>
                </c:pt>
                <c:pt idx="406">
                  <c:v>-0.26901265192107615</c:v>
                </c:pt>
                <c:pt idx="407">
                  <c:v>-0.26553138853847891</c:v>
                </c:pt>
                <c:pt idx="408">
                  <c:v>-0.26185701586994781</c:v>
                </c:pt>
                <c:pt idx="409">
                  <c:v>-0.25985010282876964</c:v>
                </c:pt>
                <c:pt idx="410">
                  <c:v>-0.24797104122905289</c:v>
                </c:pt>
                <c:pt idx="411">
                  <c:v>-0.25834086142535606</c:v>
                </c:pt>
                <c:pt idx="412">
                  <c:v>-0.25180743694715757</c:v>
                </c:pt>
                <c:pt idx="413">
                  <c:v>-0.22786414987635806</c:v>
                </c:pt>
                <c:pt idx="414">
                  <c:v>-0.22558461611812597</c:v>
                </c:pt>
                <c:pt idx="415">
                  <c:v>-0.23204370456402967</c:v>
                </c:pt>
                <c:pt idx="416">
                  <c:v>-0.23115588771060736</c:v>
                </c:pt>
                <c:pt idx="417">
                  <c:v>-0.206815153135117</c:v>
                </c:pt>
                <c:pt idx="418">
                  <c:v>-0.18718521486092954</c:v>
                </c:pt>
                <c:pt idx="419">
                  <c:v>-0.18695650223148785</c:v>
                </c:pt>
                <c:pt idx="420">
                  <c:v>-0.20717143656065451</c:v>
                </c:pt>
                <c:pt idx="421">
                  <c:v>-0.23281215235399122</c:v>
                </c:pt>
                <c:pt idx="422">
                  <c:v>-0.26525650016627</c:v>
                </c:pt>
                <c:pt idx="423">
                  <c:v>-0.26470457934293989</c:v>
                </c:pt>
                <c:pt idx="424">
                  <c:v>-0.26409241736370581</c:v>
                </c:pt>
                <c:pt idx="425">
                  <c:v>-0.23690216305974332</c:v>
                </c:pt>
                <c:pt idx="426">
                  <c:v>-0.26474820540821131</c:v>
                </c:pt>
                <c:pt idx="427">
                  <c:v>-0.24534456644950753</c:v>
                </c:pt>
                <c:pt idx="428">
                  <c:v>-0.24349581121121189</c:v>
                </c:pt>
                <c:pt idx="429">
                  <c:v>-0.25201837642961289</c:v>
                </c:pt>
                <c:pt idx="430">
                  <c:v>-0.25715519010685628</c:v>
                </c:pt>
                <c:pt idx="431">
                  <c:v>-0.26533083644541</c:v>
                </c:pt>
                <c:pt idx="432">
                  <c:v>-0.24537610825479239</c:v>
                </c:pt>
                <c:pt idx="433">
                  <c:v>-0.24792277973414212</c:v>
                </c:pt>
                <c:pt idx="434">
                  <c:v>-0.24232646736690278</c:v>
                </c:pt>
                <c:pt idx="435">
                  <c:v>-0.2590039439432219</c:v>
                </c:pt>
                <c:pt idx="436">
                  <c:v>-0.28177045963674541</c:v>
                </c:pt>
                <c:pt idx="437">
                  <c:v>-0.25346074587520573</c:v>
                </c:pt>
                <c:pt idx="438">
                  <c:v>-0.23200538246843305</c:v>
                </c:pt>
                <c:pt idx="439">
                  <c:v>-0.20056830924805058</c:v>
                </c:pt>
                <c:pt idx="440">
                  <c:v>-0.19564787341755396</c:v>
                </c:pt>
                <c:pt idx="441">
                  <c:v>-0.18774470540508159</c:v>
                </c:pt>
                <c:pt idx="442">
                  <c:v>-0.18872429980572147</c:v>
                </c:pt>
                <c:pt idx="443">
                  <c:v>-0.18897305003237719</c:v>
                </c:pt>
                <c:pt idx="444">
                  <c:v>-0.18176120219462355</c:v>
                </c:pt>
                <c:pt idx="445">
                  <c:v>-0.15836721928016873</c:v>
                </c:pt>
                <c:pt idx="446">
                  <c:v>-0.15877245022373743</c:v>
                </c:pt>
                <c:pt idx="447">
                  <c:v>-0.14355022442724374</c:v>
                </c:pt>
                <c:pt idx="448">
                  <c:v>-0.13098861300042486</c:v>
                </c:pt>
                <c:pt idx="449">
                  <c:v>-0.11820969601907305</c:v>
                </c:pt>
                <c:pt idx="450">
                  <c:v>-0.12798623219896732</c:v>
                </c:pt>
                <c:pt idx="451">
                  <c:v>-0.14989865681207937</c:v>
                </c:pt>
                <c:pt idx="452">
                  <c:v>-0.15269902939275148</c:v>
                </c:pt>
                <c:pt idx="453">
                  <c:v>-0.15147912988514944</c:v>
                </c:pt>
                <c:pt idx="454">
                  <c:v>-0.13521928377536552</c:v>
                </c:pt>
                <c:pt idx="455">
                  <c:v>-0.1459189789423504</c:v>
                </c:pt>
                <c:pt idx="456">
                  <c:v>-0.17227610763895329</c:v>
                </c:pt>
                <c:pt idx="457">
                  <c:v>-0.2035003084597985</c:v>
                </c:pt>
                <c:pt idx="458">
                  <c:v>-0.19835640238505414</c:v>
                </c:pt>
                <c:pt idx="459">
                  <c:v>-0.18571785641959371</c:v>
                </c:pt>
                <c:pt idx="460">
                  <c:v>-0.19068471519842134</c:v>
                </c:pt>
                <c:pt idx="461">
                  <c:v>-0.19033801681400431</c:v>
                </c:pt>
                <c:pt idx="462">
                  <c:v>-0.19089511383325186</c:v>
                </c:pt>
                <c:pt idx="463">
                  <c:v>-0.1976033105178403</c:v>
                </c:pt>
                <c:pt idx="464">
                  <c:v>-0.23210894690062955</c:v>
                </c:pt>
                <c:pt idx="465">
                  <c:v>-0.21834390137525739</c:v>
                </c:pt>
                <c:pt idx="466">
                  <c:v>-0.18898848031136362</c:v>
                </c:pt>
                <c:pt idx="467">
                  <c:v>-0.20843642067494994</c:v>
                </c:pt>
                <c:pt idx="468">
                  <c:v>-0.1825648550163137</c:v>
                </c:pt>
                <c:pt idx="469">
                  <c:v>-0.18728213751801892</c:v>
                </c:pt>
                <c:pt idx="470">
                  <c:v>-0.22801010968999791</c:v>
                </c:pt>
                <c:pt idx="471">
                  <c:v>-0.19770608786883204</c:v>
                </c:pt>
                <c:pt idx="472">
                  <c:v>-0.23905883083296475</c:v>
                </c:pt>
                <c:pt idx="473">
                  <c:v>-0.27629547434224122</c:v>
                </c:pt>
                <c:pt idx="474">
                  <c:v>-0.23807734196644126</c:v>
                </c:pt>
                <c:pt idx="475">
                  <c:v>-0.23017647746308789</c:v>
                </c:pt>
                <c:pt idx="476">
                  <c:v>-0.23861204040539175</c:v>
                </c:pt>
                <c:pt idx="477">
                  <c:v>-0.18542212097455713</c:v>
                </c:pt>
                <c:pt idx="478">
                  <c:v>-0.1639745728169627</c:v>
                </c:pt>
                <c:pt idx="479">
                  <c:v>-8.0342393671384738E-2</c:v>
                </c:pt>
                <c:pt idx="480">
                  <c:v>-9.1647911433790474E-2</c:v>
                </c:pt>
                <c:pt idx="481">
                  <c:v>-0.11272888173482343</c:v>
                </c:pt>
                <c:pt idx="482">
                  <c:v>-4.1068135927228133E-2</c:v>
                </c:pt>
                <c:pt idx="483">
                  <c:v>-3.3510291521560154E-3</c:v>
                </c:pt>
                <c:pt idx="484">
                  <c:v>5.4068928754902323E-3</c:v>
                </c:pt>
                <c:pt idx="485">
                  <c:v>5.4296963141349242E-3</c:v>
                </c:pt>
                <c:pt idx="486">
                  <c:v>1.3843173360515992E-2</c:v>
                </c:pt>
                <c:pt idx="487">
                  <c:v>-7.3296123117726486E-3</c:v>
                </c:pt>
                <c:pt idx="488">
                  <c:v>-2.1950893143905192E-2</c:v>
                </c:pt>
                <c:pt idx="489">
                  <c:v>-9.1028432081892818E-2</c:v>
                </c:pt>
                <c:pt idx="490">
                  <c:v>-4.5753741958071359E-2</c:v>
                </c:pt>
                <c:pt idx="491">
                  <c:v>4.1408994711875424E-2</c:v>
                </c:pt>
                <c:pt idx="492">
                  <c:v>5.9530964323202706E-2</c:v>
                </c:pt>
                <c:pt idx="493">
                  <c:v>9.6340040612737932E-2</c:v>
                </c:pt>
                <c:pt idx="494">
                  <c:v>5.2997344385658618E-2</c:v>
                </c:pt>
                <c:pt idx="495">
                  <c:v>5.8872255357966585E-2</c:v>
                </c:pt>
                <c:pt idx="496">
                  <c:v>5.6376861423165003E-2</c:v>
                </c:pt>
                <c:pt idx="497">
                  <c:v>0.13314779157577461</c:v>
                </c:pt>
                <c:pt idx="498">
                  <c:v>0.17305047367968629</c:v>
                </c:pt>
                <c:pt idx="499">
                  <c:v>0.18211112310061695</c:v>
                </c:pt>
                <c:pt idx="500">
                  <c:v>6.3890878993543954E-2</c:v>
                </c:pt>
                <c:pt idx="501">
                  <c:v>6.4727564399587711E-2</c:v>
                </c:pt>
                <c:pt idx="502">
                  <c:v>-5.1261814452053911E-2</c:v>
                </c:pt>
                <c:pt idx="503">
                  <c:v>-5.38771180785097E-2</c:v>
                </c:pt>
                <c:pt idx="504">
                  <c:v>-5.7555732407566285E-2</c:v>
                </c:pt>
                <c:pt idx="505">
                  <c:v>-6.0707829504068611E-2</c:v>
                </c:pt>
                <c:pt idx="506">
                  <c:v>-2.8453679798109199E-2</c:v>
                </c:pt>
                <c:pt idx="507">
                  <c:v>-1.9911451425249527E-2</c:v>
                </c:pt>
                <c:pt idx="508">
                  <c:v>3.2215949598997096E-3</c:v>
                </c:pt>
                <c:pt idx="509">
                  <c:v>-8.3001427611223422E-3</c:v>
                </c:pt>
                <c:pt idx="510">
                  <c:v>-2.7965158285612968E-2</c:v>
                </c:pt>
                <c:pt idx="511">
                  <c:v>5.8095535789925989E-3</c:v>
                </c:pt>
                <c:pt idx="512">
                  <c:v>-3.4987326109567229E-2</c:v>
                </c:pt>
                <c:pt idx="513">
                  <c:v>-4.2279301317540097E-2</c:v>
                </c:pt>
                <c:pt idx="514">
                  <c:v>-5.101566850300332E-2</c:v>
                </c:pt>
                <c:pt idx="515">
                  <c:v>-1.0092454920222926E-2</c:v>
                </c:pt>
                <c:pt idx="516">
                  <c:v>2.8563377546440671E-2</c:v>
                </c:pt>
                <c:pt idx="517">
                  <c:v>0.10517886715301628</c:v>
                </c:pt>
                <c:pt idx="518">
                  <c:v>3.1037903737619388E-2</c:v>
                </c:pt>
                <c:pt idx="519">
                  <c:v>4.1684892128604822E-2</c:v>
                </c:pt>
                <c:pt idx="520">
                  <c:v>8.6042626547686796E-2</c:v>
                </c:pt>
                <c:pt idx="521">
                  <c:v>0.1114332119575443</c:v>
                </c:pt>
                <c:pt idx="522">
                  <c:v>0.11219567656006224</c:v>
                </c:pt>
                <c:pt idx="523">
                  <c:v>0.17393527523359942</c:v>
                </c:pt>
                <c:pt idx="524">
                  <c:v>0.17148110728297983</c:v>
                </c:pt>
                <c:pt idx="525">
                  <c:v>0.12299180831337564</c:v>
                </c:pt>
                <c:pt idx="526">
                  <c:v>0.11143342805642131</c:v>
                </c:pt>
                <c:pt idx="527">
                  <c:v>0.10140836880170934</c:v>
                </c:pt>
                <c:pt idx="528">
                  <c:v>7.469668643545857E-2</c:v>
                </c:pt>
                <c:pt idx="529">
                  <c:v>7.8296219375163956E-2</c:v>
                </c:pt>
                <c:pt idx="530">
                  <c:v>4.7335754628266224E-2</c:v>
                </c:pt>
                <c:pt idx="531">
                  <c:v>4.1048938264801604E-2</c:v>
                </c:pt>
                <c:pt idx="532">
                  <c:v>4.2242057056862237E-2</c:v>
                </c:pt>
                <c:pt idx="533">
                  <c:v>3.6474163617633781E-2</c:v>
                </c:pt>
                <c:pt idx="534">
                  <c:v>3.1716225275275622E-2</c:v>
                </c:pt>
                <c:pt idx="535">
                  <c:v>3.626742861444332E-2</c:v>
                </c:pt>
                <c:pt idx="536">
                  <c:v>2.5032076282047289E-2</c:v>
                </c:pt>
                <c:pt idx="537">
                  <c:v>2.2704929860513756E-2</c:v>
                </c:pt>
                <c:pt idx="538">
                  <c:v>6.2476633802629467E-2</c:v>
                </c:pt>
                <c:pt idx="539">
                  <c:v>0.14573410520579877</c:v>
                </c:pt>
                <c:pt idx="540">
                  <c:v>0.14057120427415026</c:v>
                </c:pt>
                <c:pt idx="541">
                  <c:v>0.13776983721720093</c:v>
                </c:pt>
                <c:pt idx="542">
                  <c:v>0.13766554286203725</c:v>
                </c:pt>
                <c:pt idx="543">
                  <c:v>0.10236912943528442</c:v>
                </c:pt>
                <c:pt idx="544">
                  <c:v>8.4849383949217927E-2</c:v>
                </c:pt>
                <c:pt idx="545">
                  <c:v>4.1460593430250992E-2</c:v>
                </c:pt>
                <c:pt idx="546">
                  <c:v>7.8415169434968623E-2</c:v>
                </c:pt>
                <c:pt idx="547">
                  <c:v>0.1088850810222175</c:v>
                </c:pt>
                <c:pt idx="548">
                  <c:v>0.16250489266116852</c:v>
                </c:pt>
                <c:pt idx="549">
                  <c:v>0.18424372410020395</c:v>
                </c:pt>
                <c:pt idx="550">
                  <c:v>0.19777021154292318</c:v>
                </c:pt>
                <c:pt idx="551">
                  <c:v>0.20191812882677107</c:v>
                </c:pt>
                <c:pt idx="552">
                  <c:v>0.18003040518210067</c:v>
                </c:pt>
                <c:pt idx="553">
                  <c:v>0.1761697273008469</c:v>
                </c:pt>
                <c:pt idx="554">
                  <c:v>0.18492765551924872</c:v>
                </c:pt>
                <c:pt idx="555">
                  <c:v>0.22980060619723952</c:v>
                </c:pt>
                <c:pt idx="556">
                  <c:v>0.20614480753224007</c:v>
                </c:pt>
                <c:pt idx="557">
                  <c:v>0.21931108136650601</c:v>
                </c:pt>
                <c:pt idx="558">
                  <c:v>0.23774349621367108</c:v>
                </c:pt>
                <c:pt idx="559">
                  <c:v>0.19826670957202031</c:v>
                </c:pt>
                <c:pt idx="560">
                  <c:v>0.18586005979570697</c:v>
                </c:pt>
                <c:pt idx="561">
                  <c:v>0.14427329651351184</c:v>
                </c:pt>
                <c:pt idx="562">
                  <c:v>9.6235241659849091E-2</c:v>
                </c:pt>
                <c:pt idx="563">
                  <c:v>3.2435265060926977E-2</c:v>
                </c:pt>
                <c:pt idx="564">
                  <c:v>8.0800296877594491E-2</c:v>
                </c:pt>
                <c:pt idx="565">
                  <c:v>7.0188602126750377E-2</c:v>
                </c:pt>
                <c:pt idx="566">
                  <c:v>5.5420918880140002E-2</c:v>
                </c:pt>
                <c:pt idx="567">
                  <c:v>3.2843576027620669E-2</c:v>
                </c:pt>
                <c:pt idx="568">
                  <c:v>-3.4977369588996554E-3</c:v>
                </c:pt>
                <c:pt idx="569">
                  <c:v>1.4166358710146598E-2</c:v>
                </c:pt>
                <c:pt idx="570">
                  <c:v>1.3697758487012379E-2</c:v>
                </c:pt>
                <c:pt idx="571">
                  <c:v>-3.0996292161178385E-4</c:v>
                </c:pt>
                <c:pt idx="572">
                  <c:v>2.5235651618289667E-2</c:v>
                </c:pt>
                <c:pt idx="573">
                  <c:v>1.6322256665846746E-2</c:v>
                </c:pt>
                <c:pt idx="574">
                  <c:v>2.7615677144190665E-2</c:v>
                </c:pt>
                <c:pt idx="575">
                  <c:v>6.5758637742960646E-2</c:v>
                </c:pt>
                <c:pt idx="576">
                  <c:v>2.9885589742487007E-2</c:v>
                </c:pt>
                <c:pt idx="577">
                  <c:v>3.4139201113594808E-2</c:v>
                </c:pt>
                <c:pt idx="578">
                  <c:v>7.0360332471793852E-2</c:v>
                </c:pt>
                <c:pt idx="579">
                  <c:v>8.8862861426113327E-2</c:v>
                </c:pt>
                <c:pt idx="580">
                  <c:v>0.1064357671140439</c:v>
                </c:pt>
                <c:pt idx="581">
                  <c:v>0.12113248352250405</c:v>
                </c:pt>
                <c:pt idx="582">
                  <c:v>0.11170097719518113</c:v>
                </c:pt>
                <c:pt idx="583">
                  <c:v>0.10531958162100419</c:v>
                </c:pt>
                <c:pt idx="584">
                  <c:v>2.7447432515182335E-2</c:v>
                </c:pt>
                <c:pt idx="585">
                  <c:v>7.9439072520633758E-2</c:v>
                </c:pt>
                <c:pt idx="586">
                  <c:v>8.0789480380922152E-2</c:v>
                </c:pt>
                <c:pt idx="587">
                  <c:v>9.5935785329420042E-2</c:v>
                </c:pt>
                <c:pt idx="588">
                  <c:v>6.53490936525154E-2</c:v>
                </c:pt>
                <c:pt idx="589">
                  <c:v>2.7324462649566783E-2</c:v>
                </c:pt>
                <c:pt idx="590">
                  <c:v>7.003117098476741E-2</c:v>
                </c:pt>
                <c:pt idx="591">
                  <c:v>0.10020196037197993</c:v>
                </c:pt>
                <c:pt idx="592">
                  <c:v>0.10401651770237907</c:v>
                </c:pt>
                <c:pt idx="593">
                  <c:v>8.3482343693721983E-2</c:v>
                </c:pt>
                <c:pt idx="594">
                  <c:v>6.4940738971425827E-2</c:v>
                </c:pt>
                <c:pt idx="595">
                  <c:v>6.6758120799965903E-2</c:v>
                </c:pt>
                <c:pt idx="596">
                  <c:v>0.10654096633607169</c:v>
                </c:pt>
                <c:pt idx="597">
                  <c:v>7.8584700109540329E-2</c:v>
                </c:pt>
                <c:pt idx="598">
                  <c:v>0.10636593713794396</c:v>
                </c:pt>
                <c:pt idx="599">
                  <c:v>0.10398940965847681</c:v>
                </c:pt>
                <c:pt idx="600">
                  <c:v>7.392805568655203E-2</c:v>
                </c:pt>
                <c:pt idx="601">
                  <c:v>7.8292076601649496E-2</c:v>
                </c:pt>
                <c:pt idx="602">
                  <c:v>0.10679022855414533</c:v>
                </c:pt>
                <c:pt idx="603">
                  <c:v>-1.3518750460473017E-2</c:v>
                </c:pt>
                <c:pt idx="604">
                  <c:v>-1.2580147925357776E-2</c:v>
                </c:pt>
                <c:pt idx="605">
                  <c:v>-4.5786340049473129E-2</c:v>
                </c:pt>
                <c:pt idx="606">
                  <c:v>-9.2647320211198148E-2</c:v>
                </c:pt>
                <c:pt idx="607">
                  <c:v>-9.3350419941162333E-2</c:v>
                </c:pt>
                <c:pt idx="608">
                  <c:v>-6.9679467897919345E-2</c:v>
                </c:pt>
                <c:pt idx="609">
                  <c:v>-0.10385188427025038</c:v>
                </c:pt>
                <c:pt idx="610">
                  <c:v>-8.0452972985717741E-2</c:v>
                </c:pt>
                <c:pt idx="611">
                  <c:v>-9.0880402967087215E-2</c:v>
                </c:pt>
                <c:pt idx="612">
                  <c:v>-3.2373776775520335E-2</c:v>
                </c:pt>
                <c:pt idx="613">
                  <c:v>-7.2187799808300035E-2</c:v>
                </c:pt>
                <c:pt idx="614">
                  <c:v>-9.0014710277803389E-2</c:v>
                </c:pt>
                <c:pt idx="615">
                  <c:v>-3.0305123956743119E-2</c:v>
                </c:pt>
                <c:pt idx="616">
                  <c:v>-3.0190863307240079E-3</c:v>
                </c:pt>
                <c:pt idx="617">
                  <c:v>-4.2591047578766084E-3</c:v>
                </c:pt>
                <c:pt idx="618">
                  <c:v>-2.2768416384871037E-2</c:v>
                </c:pt>
                <c:pt idx="619">
                  <c:v>2.495741840285004E-2</c:v>
                </c:pt>
                <c:pt idx="620">
                  <c:v>4.2293530515293165E-2</c:v>
                </c:pt>
                <c:pt idx="621">
                  <c:v>1.1928799446738969E-2</c:v>
                </c:pt>
                <c:pt idx="622">
                  <c:v>2.0310599342719282E-2</c:v>
                </c:pt>
                <c:pt idx="623">
                  <c:v>4.8278167795148486E-2</c:v>
                </c:pt>
                <c:pt idx="624">
                  <c:v>3.209203213439471E-2</c:v>
                </c:pt>
                <c:pt idx="625">
                  <c:v>9.1799814636801758E-2</c:v>
                </c:pt>
                <c:pt idx="626">
                  <c:v>7.8897253091463782E-2</c:v>
                </c:pt>
                <c:pt idx="627">
                  <c:v>5.300770003979749E-2</c:v>
                </c:pt>
                <c:pt idx="628">
                  <c:v>6.8237219995107123E-2</c:v>
                </c:pt>
                <c:pt idx="629">
                  <c:v>5.0870348056121228E-2</c:v>
                </c:pt>
                <c:pt idx="630">
                  <c:v>6.4597179764324997E-2</c:v>
                </c:pt>
                <c:pt idx="631">
                  <c:v>9.5475666203601817E-2</c:v>
                </c:pt>
                <c:pt idx="632">
                  <c:v>6.9067160524821425E-2</c:v>
                </c:pt>
                <c:pt idx="633">
                  <c:v>7.6331660791860934E-2</c:v>
                </c:pt>
                <c:pt idx="634">
                  <c:v>3.2373670990793801E-2</c:v>
                </c:pt>
                <c:pt idx="635">
                  <c:v>3.6917395936044262E-2</c:v>
                </c:pt>
                <c:pt idx="636">
                  <c:v>6.2867285933317474E-2</c:v>
                </c:pt>
                <c:pt idx="637">
                  <c:v>4.0328187207303579E-2</c:v>
                </c:pt>
                <c:pt idx="638">
                  <c:v>4.752010170799692E-2</c:v>
                </c:pt>
                <c:pt idx="639">
                  <c:v>4.4973834571585991E-2</c:v>
                </c:pt>
                <c:pt idx="640">
                  <c:v>3.0709680025145847E-2</c:v>
                </c:pt>
                <c:pt idx="641">
                  <c:v>3.3395829361333451E-2</c:v>
                </c:pt>
                <c:pt idx="642">
                  <c:v>9.4788248779553719E-3</c:v>
                </c:pt>
                <c:pt idx="643">
                  <c:v>2.828278455820521E-2</c:v>
                </c:pt>
                <c:pt idx="644">
                  <c:v>3.099616464483046E-2</c:v>
                </c:pt>
                <c:pt idx="645">
                  <c:v>4.94378512761533E-2</c:v>
                </c:pt>
                <c:pt idx="646">
                  <c:v>6.9646454449991069E-2</c:v>
                </c:pt>
                <c:pt idx="647">
                  <c:v>4.4230936246643093E-2</c:v>
                </c:pt>
                <c:pt idx="648">
                  <c:v>6.6573786743979069E-2</c:v>
                </c:pt>
                <c:pt idx="649">
                  <c:v>6.6233070585156817E-2</c:v>
                </c:pt>
                <c:pt idx="650">
                  <c:v>7.509237923422285E-2</c:v>
                </c:pt>
                <c:pt idx="651">
                  <c:v>5.8657130350313835E-2</c:v>
                </c:pt>
                <c:pt idx="652">
                  <c:v>6.5620503618877724E-2</c:v>
                </c:pt>
                <c:pt idx="653">
                  <c:v>8.5694724602890515E-2</c:v>
                </c:pt>
                <c:pt idx="654">
                  <c:v>9.7913549452452564E-2</c:v>
                </c:pt>
                <c:pt idx="655">
                  <c:v>9.2249759369797513E-2</c:v>
                </c:pt>
                <c:pt idx="656">
                  <c:v>9.3260022790632169E-2</c:v>
                </c:pt>
                <c:pt idx="657">
                  <c:v>9.1113723890352105E-2</c:v>
                </c:pt>
                <c:pt idx="658">
                  <c:v>0.1284466405555027</c:v>
                </c:pt>
                <c:pt idx="659">
                  <c:v>0.17229011255353543</c:v>
                </c:pt>
                <c:pt idx="660">
                  <c:v>0.19584480481615563</c:v>
                </c:pt>
                <c:pt idx="661">
                  <c:v>0.17484400560428193</c:v>
                </c:pt>
                <c:pt idx="662">
                  <c:v>0.1883740541679475</c:v>
                </c:pt>
                <c:pt idx="663">
                  <c:v>0.2134656255312477</c:v>
                </c:pt>
                <c:pt idx="664">
                  <c:v>0.2336213963472018</c:v>
                </c:pt>
                <c:pt idx="665">
                  <c:v>0.23693763922269517</c:v>
                </c:pt>
                <c:pt idx="666">
                  <c:v>0.22257153791062967</c:v>
                </c:pt>
                <c:pt idx="667">
                  <c:v>0.24527980759304358</c:v>
                </c:pt>
                <c:pt idx="668">
                  <c:v>0.24653656189482276</c:v>
                </c:pt>
                <c:pt idx="669">
                  <c:v>0.27336130101879208</c:v>
                </c:pt>
                <c:pt idx="670">
                  <c:v>0.2820218074254679</c:v>
                </c:pt>
                <c:pt idx="671">
                  <c:v>0.30478845371335472</c:v>
                </c:pt>
                <c:pt idx="672">
                  <c:v>0.30867127248503357</c:v>
                </c:pt>
                <c:pt idx="673">
                  <c:v>0.32573094360348054</c:v>
                </c:pt>
                <c:pt idx="674">
                  <c:v>0.28393954044022163</c:v>
                </c:pt>
                <c:pt idx="675">
                  <c:v>0.32455453495576303</c:v>
                </c:pt>
                <c:pt idx="676">
                  <c:v>0.32703481806469958</c:v>
                </c:pt>
                <c:pt idx="677">
                  <c:v>0.31750059874236247</c:v>
                </c:pt>
                <c:pt idx="678">
                  <c:v>0.36756417220295545</c:v>
                </c:pt>
                <c:pt idx="679">
                  <c:v>0.35094144734470123</c:v>
                </c:pt>
                <c:pt idx="680">
                  <c:v>0.30733302815168018</c:v>
                </c:pt>
                <c:pt idx="681">
                  <c:v>0.27835932472660829</c:v>
                </c:pt>
                <c:pt idx="682">
                  <c:v>0.28536255838122782</c:v>
                </c:pt>
                <c:pt idx="683">
                  <c:v>0.27757877027097511</c:v>
                </c:pt>
                <c:pt idx="684">
                  <c:v>0.25781091618252683</c:v>
                </c:pt>
                <c:pt idx="685">
                  <c:v>0.23811197196584533</c:v>
                </c:pt>
                <c:pt idx="686">
                  <c:v>0.24939674043882576</c:v>
                </c:pt>
                <c:pt idx="687">
                  <c:v>0.28697544372524741</c:v>
                </c:pt>
                <c:pt idx="688">
                  <c:v>0.28234593787509232</c:v>
                </c:pt>
                <c:pt idx="689">
                  <c:v>0.26865841614397845</c:v>
                </c:pt>
                <c:pt idx="690">
                  <c:v>0.25078590692215696</c:v>
                </c:pt>
                <c:pt idx="691">
                  <c:v>0.22947175026496547</c:v>
                </c:pt>
                <c:pt idx="692">
                  <c:v>0.25952581378176709</c:v>
                </c:pt>
                <c:pt idx="693">
                  <c:v>0.27167107085090225</c:v>
                </c:pt>
                <c:pt idx="694">
                  <c:v>0.26224303436723262</c:v>
                </c:pt>
                <c:pt idx="695">
                  <c:v>0.27587292202343394</c:v>
                </c:pt>
                <c:pt idx="696">
                  <c:v>0.32683123324941366</c:v>
                </c:pt>
                <c:pt idx="697">
                  <c:v>0.34679039754603602</c:v>
                </c:pt>
                <c:pt idx="698">
                  <c:v>0.33116175138383608</c:v>
                </c:pt>
                <c:pt idx="699">
                  <c:v>0.35871109448473848</c:v>
                </c:pt>
                <c:pt idx="700">
                  <c:v>0.35077031768780942</c:v>
                </c:pt>
                <c:pt idx="701">
                  <c:v>0.32807395978026488</c:v>
                </c:pt>
                <c:pt idx="702">
                  <c:v>0.32479051651450219</c:v>
                </c:pt>
                <c:pt idx="703">
                  <c:v>0.32303036862695023</c:v>
                </c:pt>
                <c:pt idx="704">
                  <c:v>0.30480529875924045</c:v>
                </c:pt>
                <c:pt idx="705">
                  <c:v>0.29456311128693269</c:v>
                </c:pt>
                <c:pt idx="706">
                  <c:v>0.31454426943172598</c:v>
                </c:pt>
                <c:pt idx="707">
                  <c:v>0.30707955652876628</c:v>
                </c:pt>
                <c:pt idx="708">
                  <c:v>0.33539598678672622</c:v>
                </c:pt>
                <c:pt idx="709">
                  <c:v>0.34256946162309698</c:v>
                </c:pt>
                <c:pt idx="710">
                  <c:v>0.33420917817505913</c:v>
                </c:pt>
                <c:pt idx="711">
                  <c:v>0.30747329124917377</c:v>
                </c:pt>
                <c:pt idx="712">
                  <c:v>0.30174182888891776</c:v>
                </c:pt>
                <c:pt idx="713">
                  <c:v>0.25790837015631696</c:v>
                </c:pt>
                <c:pt idx="714">
                  <c:v>0.27661362093861475</c:v>
                </c:pt>
                <c:pt idx="715">
                  <c:v>0.29558237890977246</c:v>
                </c:pt>
                <c:pt idx="716">
                  <c:v>0.28119403932636455</c:v>
                </c:pt>
                <c:pt idx="717">
                  <c:v>0.27919032230521945</c:v>
                </c:pt>
                <c:pt idx="718">
                  <c:v>0.26321850264337021</c:v>
                </c:pt>
                <c:pt idx="719">
                  <c:v>0.29797210443670652</c:v>
                </c:pt>
                <c:pt idx="720">
                  <c:v>0.28535540327565934</c:v>
                </c:pt>
                <c:pt idx="721">
                  <c:v>0.29503000390396061</c:v>
                </c:pt>
                <c:pt idx="722">
                  <c:v>0.27744766300337043</c:v>
                </c:pt>
                <c:pt idx="723">
                  <c:v>0.30544328347462946</c:v>
                </c:pt>
                <c:pt idx="724">
                  <c:v>0.3111960063818342</c:v>
                </c:pt>
                <c:pt idx="725">
                  <c:v>0.29024645428214391</c:v>
                </c:pt>
                <c:pt idx="726">
                  <c:v>0.30392874600783526</c:v>
                </c:pt>
                <c:pt idx="727">
                  <c:v>0.29127735748873507</c:v>
                </c:pt>
                <c:pt idx="728">
                  <c:v>0.2783478429985855</c:v>
                </c:pt>
                <c:pt idx="729">
                  <c:v>0.27059528083767215</c:v>
                </c:pt>
                <c:pt idx="730">
                  <c:v>0.27348435062080245</c:v>
                </c:pt>
                <c:pt idx="731">
                  <c:v>0.24814239970915986</c:v>
                </c:pt>
                <c:pt idx="732">
                  <c:v>0.2553749754172403</c:v>
                </c:pt>
                <c:pt idx="733">
                  <c:v>0.25417272727482132</c:v>
                </c:pt>
                <c:pt idx="734">
                  <c:v>0.23265456007534557</c:v>
                </c:pt>
                <c:pt idx="735">
                  <c:v>0.23311076922175511</c:v>
                </c:pt>
                <c:pt idx="736">
                  <c:v>0.2327179645203703</c:v>
                </c:pt>
                <c:pt idx="737">
                  <c:v>0.21916098497574277</c:v>
                </c:pt>
                <c:pt idx="738">
                  <c:v>0.23405852649815784</c:v>
                </c:pt>
                <c:pt idx="739">
                  <c:v>0.25285991047965939</c:v>
                </c:pt>
                <c:pt idx="740">
                  <c:v>0.21151765144989088</c:v>
                </c:pt>
                <c:pt idx="741">
                  <c:v>0.20560858742510746</c:v>
                </c:pt>
                <c:pt idx="742">
                  <c:v>0.23300016247138089</c:v>
                </c:pt>
                <c:pt idx="743">
                  <c:v>0.23806339308876812</c:v>
                </c:pt>
                <c:pt idx="744">
                  <c:v>0.26450336441978517</c:v>
                </c:pt>
                <c:pt idx="745">
                  <c:v>0.25702986113771109</c:v>
                </c:pt>
                <c:pt idx="746">
                  <c:v>0.28186124206643903</c:v>
                </c:pt>
                <c:pt idx="747">
                  <c:v>0.34381313074410991</c:v>
                </c:pt>
                <c:pt idx="748">
                  <c:v>0.3001802078611473</c:v>
                </c:pt>
                <c:pt idx="749">
                  <c:v>0.33775969645988257</c:v>
                </c:pt>
                <c:pt idx="750">
                  <c:v>0.34831853110898159</c:v>
                </c:pt>
                <c:pt idx="751">
                  <c:v>0.34712663709625069</c:v>
                </c:pt>
                <c:pt idx="752">
                  <c:v>0.34170073160440384</c:v>
                </c:pt>
                <c:pt idx="753">
                  <c:v>0.3389687855476422</c:v>
                </c:pt>
                <c:pt idx="754">
                  <c:v>0.28785473002619177</c:v>
                </c:pt>
                <c:pt idx="755">
                  <c:v>0.30024364776499968</c:v>
                </c:pt>
                <c:pt idx="756">
                  <c:v>0.30234106799446647</c:v>
                </c:pt>
                <c:pt idx="757">
                  <c:v>0.33018459537534062</c:v>
                </c:pt>
                <c:pt idx="758">
                  <c:v>0.3195696001219468</c:v>
                </c:pt>
                <c:pt idx="759">
                  <c:v>0.29628052417954187</c:v>
                </c:pt>
                <c:pt idx="760">
                  <c:v>0.28921804250193217</c:v>
                </c:pt>
                <c:pt idx="761">
                  <c:v>0.30676281826060481</c:v>
                </c:pt>
                <c:pt idx="762">
                  <c:v>0.30940795773884533</c:v>
                </c:pt>
                <c:pt idx="763">
                  <c:v>0.30005287652090473</c:v>
                </c:pt>
                <c:pt idx="764">
                  <c:v>0.30673092251068024</c:v>
                </c:pt>
                <c:pt idx="765">
                  <c:v>0.29390970717520326</c:v>
                </c:pt>
                <c:pt idx="766">
                  <c:v>0.31221858269549818</c:v>
                </c:pt>
                <c:pt idx="767">
                  <c:v>0.29981193715809384</c:v>
                </c:pt>
                <c:pt idx="768">
                  <c:v>0.26914687540344184</c:v>
                </c:pt>
                <c:pt idx="769">
                  <c:v>0.280928218868989</c:v>
                </c:pt>
                <c:pt idx="770">
                  <c:v>0.26179416219240248</c:v>
                </c:pt>
                <c:pt idx="771">
                  <c:v>0.27506548828504496</c:v>
                </c:pt>
                <c:pt idx="772">
                  <c:v>0.28451721672533825</c:v>
                </c:pt>
                <c:pt idx="773">
                  <c:v>0.27002675905263795</c:v>
                </c:pt>
                <c:pt idx="774">
                  <c:v>0.28169509369804024</c:v>
                </c:pt>
                <c:pt idx="775">
                  <c:v>0.28033974206055623</c:v>
                </c:pt>
                <c:pt idx="776">
                  <c:v>0.27753547804230072</c:v>
                </c:pt>
                <c:pt idx="777">
                  <c:v>0.21184162286466113</c:v>
                </c:pt>
                <c:pt idx="778">
                  <c:v>0.22768565977946964</c:v>
                </c:pt>
                <c:pt idx="779">
                  <c:v>0.22717694748969786</c:v>
                </c:pt>
                <c:pt idx="780">
                  <c:v>0.25623782118127192</c:v>
                </c:pt>
                <c:pt idx="781">
                  <c:v>0.2788691501487579</c:v>
                </c:pt>
                <c:pt idx="782">
                  <c:v>0.27157251184263642</c:v>
                </c:pt>
                <c:pt idx="783">
                  <c:v>0.25973477583352689</c:v>
                </c:pt>
                <c:pt idx="784">
                  <c:v>0.23511157669536131</c:v>
                </c:pt>
                <c:pt idx="785">
                  <c:v>0.2683557597269608</c:v>
                </c:pt>
                <c:pt idx="786">
                  <c:v>0.3038786678446419</c:v>
                </c:pt>
                <c:pt idx="787">
                  <c:v>0.31268877892974301</c:v>
                </c:pt>
                <c:pt idx="788">
                  <c:v>0.3166567102536304</c:v>
                </c:pt>
                <c:pt idx="789">
                  <c:v>0.24541613852239186</c:v>
                </c:pt>
                <c:pt idx="790">
                  <c:v>0.24495088419806388</c:v>
                </c:pt>
                <c:pt idx="791">
                  <c:v>0.25070195571429688</c:v>
                </c:pt>
                <c:pt idx="792">
                  <c:v>0.24609126459602959</c:v>
                </c:pt>
                <c:pt idx="793">
                  <c:v>0.23874324111698675</c:v>
                </c:pt>
                <c:pt idx="794">
                  <c:v>0.25525649998186162</c:v>
                </c:pt>
                <c:pt idx="795">
                  <c:v>0.26036528103181156</c:v>
                </c:pt>
                <c:pt idx="796">
                  <c:v>0.26792333261752654</c:v>
                </c:pt>
                <c:pt idx="797">
                  <c:v>0.29819188962025844</c:v>
                </c:pt>
                <c:pt idx="798">
                  <c:v>0.28483974313172267</c:v>
                </c:pt>
                <c:pt idx="799">
                  <c:v>0.28693006927474185</c:v>
                </c:pt>
                <c:pt idx="800">
                  <c:v>0</c:v>
                </c:pt>
                <c:pt idx="801">
                  <c:v>0.32159234983434493</c:v>
                </c:pt>
                <c:pt idx="802">
                  <c:v>0.33668465260401326</c:v>
                </c:pt>
                <c:pt idx="803">
                  <c:v>0.45375451988908155</c:v>
                </c:pt>
                <c:pt idx="804">
                  <c:v>0.41966087258084706</c:v>
                </c:pt>
                <c:pt idx="805">
                  <c:v>0.43430738971212679</c:v>
                </c:pt>
                <c:pt idx="806">
                  <c:v>0.4998404312864817</c:v>
                </c:pt>
                <c:pt idx="807">
                  <c:v>0.56560006107735061</c:v>
                </c:pt>
                <c:pt idx="808">
                  <c:v>0.57938985038870783</c:v>
                </c:pt>
                <c:pt idx="809">
                  <c:v>0.5563064799963704</c:v>
                </c:pt>
                <c:pt idx="810">
                  <c:v>0.56211646365170553</c:v>
                </c:pt>
                <c:pt idx="811">
                  <c:v>0.58651351614286362</c:v>
                </c:pt>
                <c:pt idx="812">
                  <c:v>0.5699087230302311</c:v>
                </c:pt>
                <c:pt idx="813">
                  <c:v>0.59772646778032823</c:v>
                </c:pt>
                <c:pt idx="814">
                  <c:v>0.55817083367517761</c:v>
                </c:pt>
                <c:pt idx="815">
                  <c:v>0.51785666348216974</c:v>
                </c:pt>
                <c:pt idx="816">
                  <c:v>0.47850719891218318</c:v>
                </c:pt>
                <c:pt idx="817">
                  <c:v>0.4855370591387389</c:v>
                </c:pt>
                <c:pt idx="818">
                  <c:v>0.48915653253785951</c:v>
                </c:pt>
                <c:pt idx="819">
                  <c:v>0.48266385996361749</c:v>
                </c:pt>
                <c:pt idx="820">
                  <c:v>0.4608360535371494</c:v>
                </c:pt>
                <c:pt idx="821">
                  <c:v>0.47877296516851198</c:v>
                </c:pt>
                <c:pt idx="822">
                  <c:v>0.48810097829459265</c:v>
                </c:pt>
                <c:pt idx="823">
                  <c:v>0.48397436244941527</c:v>
                </c:pt>
                <c:pt idx="824">
                  <c:v>0.49126848523231748</c:v>
                </c:pt>
                <c:pt idx="825">
                  <c:v>0.52046563044222127</c:v>
                </c:pt>
                <c:pt idx="826">
                  <c:v>0.5055613769898204</c:v>
                </c:pt>
                <c:pt idx="827">
                  <c:v>0.47683639834552993</c:v>
                </c:pt>
                <c:pt idx="828">
                  <c:v>0.47282347983337969</c:v>
                </c:pt>
                <c:pt idx="829">
                  <c:v>0.45354035689674488</c:v>
                </c:pt>
                <c:pt idx="830">
                  <c:v>0.4352042189473746</c:v>
                </c:pt>
                <c:pt idx="831">
                  <c:v>0.41664952518589859</c:v>
                </c:pt>
                <c:pt idx="832">
                  <c:v>0.42907204205264615</c:v>
                </c:pt>
                <c:pt idx="833">
                  <c:v>0.43965034566688344</c:v>
                </c:pt>
                <c:pt idx="834">
                  <c:v>0.42550885856082687</c:v>
                </c:pt>
                <c:pt idx="835">
                  <c:v>0.44037840818212781</c:v>
                </c:pt>
                <c:pt idx="836">
                  <c:v>0.46476394432362733</c:v>
                </c:pt>
                <c:pt idx="837">
                  <c:v>0.42954847950278463</c:v>
                </c:pt>
                <c:pt idx="838">
                  <c:v>0.42852800244427458</c:v>
                </c:pt>
                <c:pt idx="839">
                  <c:v>0.44818932203460804</c:v>
                </c:pt>
                <c:pt idx="840">
                  <c:v>0.42601850071346958</c:v>
                </c:pt>
                <c:pt idx="841">
                  <c:v>0.42232954892106433</c:v>
                </c:pt>
                <c:pt idx="842">
                  <c:v>0.39791534900406123</c:v>
                </c:pt>
                <c:pt idx="843">
                  <c:v>0.42389904207162288</c:v>
                </c:pt>
                <c:pt idx="844">
                  <c:v>0.41285847451707292</c:v>
                </c:pt>
                <c:pt idx="845">
                  <c:v>0.39688341134029859</c:v>
                </c:pt>
                <c:pt idx="846">
                  <c:v>0.38491024905551052</c:v>
                </c:pt>
                <c:pt idx="847">
                  <c:v>0.37849883935853446</c:v>
                </c:pt>
                <c:pt idx="848">
                  <c:v>0.35072936001936883</c:v>
                </c:pt>
                <c:pt idx="849">
                  <c:v>0.35021225568196268</c:v>
                </c:pt>
                <c:pt idx="850">
                  <c:v>0.36605437446992228</c:v>
                </c:pt>
                <c:pt idx="851">
                  <c:v>0.34524843663512694</c:v>
                </c:pt>
                <c:pt idx="852">
                  <c:v>0.34717609746209299</c:v>
                </c:pt>
                <c:pt idx="853">
                  <c:v>0.28842485677439633</c:v>
                </c:pt>
                <c:pt idx="854">
                  <c:v>0.30406702634319127</c:v>
                </c:pt>
                <c:pt idx="855">
                  <c:v>0.30028696703520796</c:v>
                </c:pt>
                <c:pt idx="856">
                  <c:v>0.25697946204282363</c:v>
                </c:pt>
                <c:pt idx="857">
                  <c:v>0.2364466198088524</c:v>
                </c:pt>
                <c:pt idx="858">
                  <c:v>0.22954090564248464</c:v>
                </c:pt>
                <c:pt idx="859">
                  <c:v>0.1972082565959461</c:v>
                </c:pt>
                <c:pt idx="860">
                  <c:v>0.21404720446705894</c:v>
                </c:pt>
                <c:pt idx="861">
                  <c:v>0.23438056716778854</c:v>
                </c:pt>
                <c:pt idx="862">
                  <c:v>0.27695195815258944</c:v>
                </c:pt>
                <c:pt idx="863">
                  <c:v>0.29024220532096812</c:v>
                </c:pt>
                <c:pt idx="864">
                  <c:v>0.32340071668515646</c:v>
                </c:pt>
                <c:pt idx="865">
                  <c:v>0.32857717516765472</c:v>
                </c:pt>
                <c:pt idx="866">
                  <c:v>0.2727299688117466</c:v>
                </c:pt>
                <c:pt idx="867">
                  <c:v>0.29287571994070438</c:v>
                </c:pt>
                <c:pt idx="868">
                  <c:v>0.31067453575223047</c:v>
                </c:pt>
                <c:pt idx="869">
                  <c:v>0.31208016260539551</c:v>
                </c:pt>
                <c:pt idx="870">
                  <c:v>0.32634499660386318</c:v>
                </c:pt>
                <c:pt idx="871">
                  <c:v>0.32497359501475631</c:v>
                </c:pt>
                <c:pt idx="872">
                  <c:v>0.32130877037284988</c:v>
                </c:pt>
                <c:pt idx="873">
                  <c:v>0.33275999662567446</c:v>
                </c:pt>
                <c:pt idx="874">
                  <c:v>0.32452835437279126</c:v>
                </c:pt>
                <c:pt idx="875">
                  <c:v>0.2961850903878962</c:v>
                </c:pt>
                <c:pt idx="876">
                  <c:v>0.25368637859386101</c:v>
                </c:pt>
                <c:pt idx="877">
                  <c:v>0.23602557360969123</c:v>
                </c:pt>
                <c:pt idx="878">
                  <c:v>0.2207878431960475</c:v>
                </c:pt>
                <c:pt idx="879">
                  <c:v>0.1963457878355388</c:v>
                </c:pt>
                <c:pt idx="880">
                  <c:v>0.21593941608412925</c:v>
                </c:pt>
                <c:pt idx="881">
                  <c:v>0.24485259253061109</c:v>
                </c:pt>
                <c:pt idx="882">
                  <c:v>0.23988867594541663</c:v>
                </c:pt>
                <c:pt idx="883">
                  <c:v>0.20392952952962196</c:v>
                </c:pt>
                <c:pt idx="884">
                  <c:v>0.21173976332374278</c:v>
                </c:pt>
                <c:pt idx="885">
                  <c:v>0.25920788317433563</c:v>
                </c:pt>
                <c:pt idx="886">
                  <c:v>0.2367171577925038</c:v>
                </c:pt>
                <c:pt idx="887">
                  <c:v>0.22406973421982612</c:v>
                </c:pt>
                <c:pt idx="888">
                  <c:v>0.2434901389955586</c:v>
                </c:pt>
                <c:pt idx="889">
                  <c:v>0.19777517157829538</c:v>
                </c:pt>
                <c:pt idx="890">
                  <c:v>0.21128983340988983</c:v>
                </c:pt>
                <c:pt idx="891">
                  <c:v>0.21934920054951479</c:v>
                </c:pt>
                <c:pt idx="892">
                  <c:v>0.23811536634886443</c:v>
                </c:pt>
                <c:pt idx="893">
                  <c:v>0.24981307169704015</c:v>
                </c:pt>
                <c:pt idx="894">
                  <c:v>0.23552499972771135</c:v>
                </c:pt>
                <c:pt idx="895">
                  <c:v>0.25518045966475178</c:v>
                </c:pt>
                <c:pt idx="896">
                  <c:v>0.28548929396978839</c:v>
                </c:pt>
                <c:pt idx="897">
                  <c:v>0.28116669795139915</c:v>
                </c:pt>
                <c:pt idx="898">
                  <c:v>0.30967470280673592</c:v>
                </c:pt>
                <c:pt idx="899">
                  <c:v>0.28868637092505023</c:v>
                </c:pt>
                <c:pt idx="900">
                  <c:v>0.28674471225509079</c:v>
                </c:pt>
                <c:pt idx="901">
                  <c:v>0.37208090207340261</c:v>
                </c:pt>
                <c:pt idx="902">
                  <c:v>0.30900319766480022</c:v>
                </c:pt>
                <c:pt idx="903">
                  <c:v>0.27898607447358859</c:v>
                </c:pt>
                <c:pt idx="904">
                  <c:v>0.27265573656720243</c:v>
                </c:pt>
                <c:pt idx="905">
                  <c:v>0.25819025223652425</c:v>
                </c:pt>
                <c:pt idx="906">
                  <c:v>0.25372188614033186</c:v>
                </c:pt>
                <c:pt idx="907">
                  <c:v>0.24492070286559664</c:v>
                </c:pt>
                <c:pt idx="908">
                  <c:v>0.25126208445954501</c:v>
                </c:pt>
                <c:pt idx="909">
                  <c:v>0.24689977151564713</c:v>
                </c:pt>
                <c:pt idx="910">
                  <c:v>0.31906977738149433</c:v>
                </c:pt>
                <c:pt idx="911">
                  <c:v>0.27081580908561897</c:v>
                </c:pt>
                <c:pt idx="912">
                  <c:v>0.27046257703959053</c:v>
                </c:pt>
                <c:pt idx="913">
                  <c:v>0.32777802864224337</c:v>
                </c:pt>
                <c:pt idx="914">
                  <c:v>0.30425562067562084</c:v>
                </c:pt>
                <c:pt idx="915">
                  <c:v>0.29540479674265696</c:v>
                </c:pt>
                <c:pt idx="916">
                  <c:v>0.28996896195247479</c:v>
                </c:pt>
                <c:pt idx="917">
                  <c:v>0.29106652511614417</c:v>
                </c:pt>
                <c:pt idx="918">
                  <c:v>0.27922198546486632</c:v>
                </c:pt>
                <c:pt idx="919">
                  <c:v>0.28315094418316988</c:v>
                </c:pt>
                <c:pt idx="920">
                  <c:v>0.28063685793232129</c:v>
                </c:pt>
                <c:pt idx="921">
                  <c:v>0.29835300222928773</c:v>
                </c:pt>
                <c:pt idx="922">
                  <c:v>0.27756680403621936</c:v>
                </c:pt>
                <c:pt idx="923">
                  <c:v>0.23473026749803161</c:v>
                </c:pt>
                <c:pt idx="924">
                  <c:v>0.24894120819161003</c:v>
                </c:pt>
                <c:pt idx="925">
                  <c:v>0.25730969074746457</c:v>
                </c:pt>
                <c:pt idx="926">
                  <c:v>0.21561109732048056</c:v>
                </c:pt>
                <c:pt idx="927">
                  <c:v>0.20620394768592254</c:v>
                </c:pt>
                <c:pt idx="928">
                  <c:v>0.20916448197873039</c:v>
                </c:pt>
                <c:pt idx="929">
                  <c:v>0.18644384727560182</c:v>
                </c:pt>
                <c:pt idx="930">
                  <c:v>0.18376421066215665</c:v>
                </c:pt>
                <c:pt idx="931">
                  <c:v>0.19440409623324051</c:v>
                </c:pt>
                <c:pt idx="932">
                  <c:v>0.18089764198294134</c:v>
                </c:pt>
                <c:pt idx="933">
                  <c:v>0.1962621707712926</c:v>
                </c:pt>
                <c:pt idx="934">
                  <c:v>0.19423546654296331</c:v>
                </c:pt>
                <c:pt idx="935">
                  <c:v>0.27836488707329687</c:v>
                </c:pt>
                <c:pt idx="936">
                  <c:v>0.26967501293083163</c:v>
                </c:pt>
                <c:pt idx="937">
                  <c:v>0.25318572704861309</c:v>
                </c:pt>
                <c:pt idx="938">
                  <c:v>0.25392010912980489</c:v>
                </c:pt>
                <c:pt idx="939">
                  <c:v>0.26239830566867184</c:v>
                </c:pt>
                <c:pt idx="940">
                  <c:v>0.28027577735230125</c:v>
                </c:pt>
                <c:pt idx="941">
                  <c:v>0.25728692940661024</c:v>
                </c:pt>
                <c:pt idx="942">
                  <c:v>0.26124496977107525</c:v>
                </c:pt>
                <c:pt idx="943">
                  <c:v>0.2609605876536234</c:v>
                </c:pt>
                <c:pt idx="944">
                  <c:v>0.24144005752096698</c:v>
                </c:pt>
                <c:pt idx="945">
                  <c:v>0.24965628331241829</c:v>
                </c:pt>
                <c:pt idx="946">
                  <c:v>0.26932556009457409</c:v>
                </c:pt>
                <c:pt idx="947">
                  <c:v>0.27257321573522697</c:v>
                </c:pt>
                <c:pt idx="948">
                  <c:v>0.27229564671208384</c:v>
                </c:pt>
                <c:pt idx="949">
                  <c:v>0.28817519584415585</c:v>
                </c:pt>
                <c:pt idx="950">
                  <c:v>0.28351864711122321</c:v>
                </c:pt>
                <c:pt idx="951">
                  <c:v>0.2522563309352519</c:v>
                </c:pt>
                <c:pt idx="952">
                  <c:v>0.24088106706702517</c:v>
                </c:pt>
                <c:pt idx="953">
                  <c:v>0.25432677346165189</c:v>
                </c:pt>
                <c:pt idx="954">
                  <c:v>0.25018767507002782</c:v>
                </c:pt>
                <c:pt idx="955">
                  <c:v>0.2184318081993688</c:v>
                </c:pt>
                <c:pt idx="956">
                  <c:v>0.22293197522039554</c:v>
                </c:pt>
                <c:pt idx="957">
                  <c:v>0.2252089897832521</c:v>
                </c:pt>
                <c:pt idx="958">
                  <c:v>0.21550989283331279</c:v>
                </c:pt>
                <c:pt idx="959">
                  <c:v>0.23452473153270414</c:v>
                </c:pt>
                <c:pt idx="960">
                  <c:v>0.24389061739905959</c:v>
                </c:pt>
                <c:pt idx="961">
                  <c:v>0.22022219567871759</c:v>
                </c:pt>
                <c:pt idx="962">
                  <c:v>0.20995155011817057</c:v>
                </c:pt>
                <c:pt idx="963">
                  <c:v>0.19831195268292046</c:v>
                </c:pt>
                <c:pt idx="964">
                  <c:v>0.19652395882881457</c:v>
                </c:pt>
                <c:pt idx="965">
                  <c:v>0.20284266948814178</c:v>
                </c:pt>
                <c:pt idx="966">
                  <c:v>0.201788530105796</c:v>
                </c:pt>
                <c:pt idx="967">
                  <c:v>0.21923718227302191</c:v>
                </c:pt>
                <c:pt idx="968">
                  <c:v>0.214439668042812</c:v>
                </c:pt>
                <c:pt idx="969">
                  <c:v>0.1961459251343467</c:v>
                </c:pt>
                <c:pt idx="970">
                  <c:v>0.19993184351810389</c:v>
                </c:pt>
                <c:pt idx="971">
                  <c:v>0.1728446596971458</c:v>
                </c:pt>
                <c:pt idx="972">
                  <c:v>0.16570654307332533</c:v>
                </c:pt>
                <c:pt idx="973">
                  <c:v>0.15762342348360892</c:v>
                </c:pt>
                <c:pt idx="974">
                  <c:v>0.18254425897728099</c:v>
                </c:pt>
              </c:numCache>
            </c:numRef>
          </c:val>
          <c:smooth val="0"/>
          <c:extLst>
            <c:ext xmlns:c16="http://schemas.microsoft.com/office/drawing/2014/chart" uri="{C3380CC4-5D6E-409C-BE32-E72D297353CC}">
              <c16:uniqueId val="{00000001-75F8-4BC9-8D7C-207F364633A6}"/>
            </c:ext>
          </c:extLst>
        </c:ser>
        <c:dLbls>
          <c:showLegendKey val="0"/>
          <c:showVal val="0"/>
          <c:showCatName val="0"/>
          <c:showSerName val="0"/>
          <c:showPercent val="0"/>
          <c:showBubbleSize val="0"/>
        </c:dLbls>
        <c:smooth val="0"/>
        <c:axId val="193032704"/>
        <c:axId val="286185664"/>
      </c:lineChart>
      <c:dateAx>
        <c:axId val="193032704"/>
        <c:scaling>
          <c:orientation val="minMax"/>
        </c:scaling>
        <c:delete val="0"/>
        <c:axPos val="b"/>
        <c:numFmt formatCode="dd/mm/yyyy" sourceLinked="0"/>
        <c:majorTickMark val="out"/>
        <c:minorTickMark val="none"/>
        <c:tickLblPos val="nextTo"/>
        <c:txPr>
          <a:bodyPr rot="0" vert="horz"/>
          <a:lstStyle/>
          <a:p>
            <a:pPr>
              <a:defRPr sz="800" b="1" i="0" u="none" strike="noStrike" baseline="0">
                <a:solidFill>
                  <a:srgbClr val="000000"/>
                </a:solidFill>
                <a:latin typeface="Calibri"/>
                <a:ea typeface="Calibri"/>
                <a:cs typeface="Calibri"/>
              </a:defRPr>
            </a:pPr>
            <a:endParaRPr lang="pt-BR"/>
          </a:p>
        </c:txPr>
        <c:crossAx val="286185664"/>
        <c:crosses val="autoZero"/>
        <c:auto val="0"/>
        <c:lblOffset val="100"/>
        <c:baseTimeUnit val="days"/>
        <c:majorUnit val="60"/>
        <c:majorTimeUnit val="days"/>
      </c:dateAx>
      <c:valAx>
        <c:axId val="286185664"/>
        <c:scaling>
          <c:orientation val="minMax"/>
          <c:max val="0.60000000000000064"/>
          <c:min val="-0.25"/>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93032704"/>
        <c:crosses val="autoZero"/>
        <c:crossBetween val="between"/>
        <c:majorUnit val="0.15000000000000024"/>
      </c:valAx>
      <c:spPr>
        <a:noFill/>
        <a:ln w="25400">
          <a:noFill/>
        </a:ln>
      </c:spPr>
    </c:plotArea>
    <c:legend>
      <c:legendPos val="b"/>
      <c:layout>
        <c:manualLayout>
          <c:xMode val="edge"/>
          <c:yMode val="edge"/>
          <c:x val="0.3455330071122813"/>
          <c:y val="0.93029072735771068"/>
          <c:w val="0.3762314016741598"/>
          <c:h val="6.6056304605759841E-2"/>
        </c:manualLayout>
      </c:layout>
      <c:overlay val="0"/>
      <c:txPr>
        <a:bodyPr/>
        <a:lstStyle/>
        <a:p>
          <a:pPr>
            <a:defRPr sz="920" b="0" i="0" u="none" strike="noStrike" baseline="0">
              <a:solidFill>
                <a:srgbClr val="000000"/>
              </a:solidFill>
              <a:latin typeface="Calibri"/>
              <a:ea typeface="Calibri"/>
              <a:cs typeface="Calibri"/>
            </a:defRPr>
          </a:pPr>
          <a:endParaRPr lang="pt-B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2695" footer="0.3149606200000269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01409154457161"/>
          <c:y val="0.24971883561888941"/>
          <c:w val="0.83111169821660003"/>
          <c:h val="0.67258138433571135"/>
        </c:manualLayout>
      </c:layout>
      <c:barChart>
        <c:barDir val="col"/>
        <c:grouping val="clustered"/>
        <c:varyColors val="0"/>
        <c:ser>
          <c:idx val="1"/>
          <c:order val="0"/>
          <c:tx>
            <c:strRef>
              <c:f>MDIA3!$Q$294</c:f>
              <c:strCache>
                <c:ptCount val="1"/>
                <c:pt idx="0">
                  <c:v>Volume</c:v>
                </c:pt>
              </c:strCache>
            </c:strRef>
          </c:tx>
          <c:spPr>
            <a:solidFill>
              <a:schemeClr val="bg1">
                <a:lumMod val="75000"/>
                <a:alpha val="89000"/>
              </a:schemeClr>
            </a:solidFill>
            <a:ln w="25400">
              <a:noFill/>
            </a:ln>
            <a:scene3d>
              <a:camera prst="orthographicFront"/>
              <a:lightRig rig="threePt" dir="t"/>
            </a:scene3d>
            <a:sp3d>
              <a:bevelT/>
            </a:sp3d>
          </c:spPr>
          <c:invertIfNegative val="0"/>
          <c:cat>
            <c:numRef>
              <c:f>MDIA3!$P$295:$P$349</c:f>
              <c:numCache>
                <c:formatCode>[$-416]mmm\-yy;@</c:formatCode>
                <c:ptCount val="55"/>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pt idx="19">
                  <c:v>39569</c:v>
                </c:pt>
                <c:pt idx="20">
                  <c:v>39600</c:v>
                </c:pt>
                <c:pt idx="21">
                  <c:v>39630</c:v>
                </c:pt>
                <c:pt idx="22">
                  <c:v>39661</c:v>
                </c:pt>
                <c:pt idx="23">
                  <c:v>39692</c:v>
                </c:pt>
                <c:pt idx="24">
                  <c:v>39722</c:v>
                </c:pt>
                <c:pt idx="25">
                  <c:v>39753</c:v>
                </c:pt>
                <c:pt idx="26">
                  <c:v>39783</c:v>
                </c:pt>
                <c:pt idx="27">
                  <c:v>39815</c:v>
                </c:pt>
                <c:pt idx="28">
                  <c:v>39847</c:v>
                </c:pt>
                <c:pt idx="29">
                  <c:v>39876</c:v>
                </c:pt>
                <c:pt idx="30">
                  <c:v>39908</c:v>
                </c:pt>
                <c:pt idx="31">
                  <c:v>39939</c:v>
                </c:pt>
                <c:pt idx="32">
                  <c:v>39971</c:v>
                </c:pt>
                <c:pt idx="33">
                  <c:v>40002</c:v>
                </c:pt>
                <c:pt idx="34">
                  <c:v>40034</c:v>
                </c:pt>
                <c:pt idx="35">
                  <c:v>40066</c:v>
                </c:pt>
                <c:pt idx="36">
                  <c:v>40097</c:v>
                </c:pt>
                <c:pt idx="37">
                  <c:v>40118</c:v>
                </c:pt>
                <c:pt idx="38">
                  <c:v>40148</c:v>
                </c:pt>
                <c:pt idx="39">
                  <c:v>40180</c:v>
                </c:pt>
                <c:pt idx="40">
                  <c:v>40210</c:v>
                </c:pt>
                <c:pt idx="41">
                  <c:v>40238</c:v>
                </c:pt>
                <c:pt idx="42">
                  <c:v>40269</c:v>
                </c:pt>
                <c:pt idx="43">
                  <c:v>40300</c:v>
                </c:pt>
                <c:pt idx="44">
                  <c:v>40332</c:v>
                </c:pt>
                <c:pt idx="45">
                  <c:v>40360</c:v>
                </c:pt>
                <c:pt idx="46">
                  <c:v>40391</c:v>
                </c:pt>
                <c:pt idx="47">
                  <c:v>40422</c:v>
                </c:pt>
                <c:pt idx="48">
                  <c:v>40452</c:v>
                </c:pt>
                <c:pt idx="49">
                  <c:v>40483</c:v>
                </c:pt>
                <c:pt idx="50">
                  <c:v>40513</c:v>
                </c:pt>
                <c:pt idx="51">
                  <c:v>40544</c:v>
                </c:pt>
                <c:pt idx="52">
                  <c:v>40576</c:v>
                </c:pt>
                <c:pt idx="53">
                  <c:v>40608</c:v>
                </c:pt>
                <c:pt idx="54">
                  <c:v>40640</c:v>
                </c:pt>
              </c:numCache>
            </c:numRef>
          </c:cat>
          <c:val>
            <c:numRef>
              <c:f>MDIA3!$Q$295:$Q$349</c:f>
              <c:numCache>
                <c:formatCode>#,##0</c:formatCode>
                <c:ptCount val="55"/>
                <c:pt idx="0">
                  <c:v>9245113.4000000004</c:v>
                </c:pt>
                <c:pt idx="1">
                  <c:v>1912622.3157894737</c:v>
                </c:pt>
                <c:pt idx="2">
                  <c:v>3192733.5789473685</c:v>
                </c:pt>
                <c:pt idx="3">
                  <c:v>2468470.3809523811</c:v>
                </c:pt>
                <c:pt idx="4">
                  <c:v>1790701.9444444445</c:v>
                </c:pt>
                <c:pt idx="5">
                  <c:v>2902917.6818181816</c:v>
                </c:pt>
                <c:pt idx="6">
                  <c:v>2235813.6</c:v>
                </c:pt>
                <c:pt idx="7">
                  <c:v>2590560.5</c:v>
                </c:pt>
                <c:pt idx="8">
                  <c:v>2930590.5</c:v>
                </c:pt>
                <c:pt idx="9">
                  <c:v>4595414.9047619049</c:v>
                </c:pt>
                <c:pt idx="10">
                  <c:v>3420023.1739130435</c:v>
                </c:pt>
                <c:pt idx="11">
                  <c:v>2587945.9473684211</c:v>
                </c:pt>
                <c:pt idx="12">
                  <c:v>4804673.1363636367</c:v>
                </c:pt>
                <c:pt idx="13">
                  <c:v>2835118.3157894737</c:v>
                </c:pt>
                <c:pt idx="14">
                  <c:v>2082349.111111111</c:v>
                </c:pt>
                <c:pt idx="15">
                  <c:v>1463108.7142857143</c:v>
                </c:pt>
                <c:pt idx="16">
                  <c:v>2767606.5789473685</c:v>
                </c:pt>
                <c:pt idx="17">
                  <c:v>1137647.95</c:v>
                </c:pt>
                <c:pt idx="18">
                  <c:v>2930644.2857142859</c:v>
                </c:pt>
                <c:pt idx="19">
                  <c:v>1655368.6</c:v>
                </c:pt>
                <c:pt idx="20">
                  <c:v>1308743</c:v>
                </c:pt>
                <c:pt idx="21">
                  <c:v>2982138.0909090908</c:v>
                </c:pt>
                <c:pt idx="22">
                  <c:v>1577209.0952380951</c:v>
                </c:pt>
                <c:pt idx="23">
                  <c:v>1633666.9545454546</c:v>
                </c:pt>
                <c:pt idx="24">
                  <c:v>1213775.9130434783</c:v>
                </c:pt>
                <c:pt idx="25">
                  <c:v>1359388.3157894737</c:v>
                </c:pt>
                <c:pt idx="26">
                  <c:v>827108.55</c:v>
                </c:pt>
                <c:pt idx="27" formatCode="#,##0_);\(#,##0\)">
                  <c:v>634991.38095238095</c:v>
                </c:pt>
                <c:pt idx="28" formatCode="#,##0_);\(#,##0\)">
                  <c:v>1112689.5555555555</c:v>
                </c:pt>
                <c:pt idx="29" formatCode="#,##0_);\(#,##0\)">
                  <c:v>718257.5</c:v>
                </c:pt>
                <c:pt idx="30" formatCode="#,##0_);\(#,##0\)">
                  <c:v>1751342.8</c:v>
                </c:pt>
                <c:pt idx="31" formatCode="#,##0_);\(#,##0\)">
                  <c:v>1940939.65</c:v>
                </c:pt>
                <c:pt idx="32" formatCode="#,##0_);\(#,##0\)">
                  <c:v>1836070.8095238095</c:v>
                </c:pt>
                <c:pt idx="33" formatCode="#,##0_);\(#,##0\)">
                  <c:v>1271350.9545454546</c:v>
                </c:pt>
                <c:pt idx="34" formatCode="#,##0_);\(#,##0\)">
                  <c:v>981380.85714285716</c:v>
                </c:pt>
                <c:pt idx="35" formatCode="#,##0_);\(#,##0\)">
                  <c:v>1747613.4761904762</c:v>
                </c:pt>
                <c:pt idx="36" formatCode="#,##0_);\(#,##0\)">
                  <c:v>1496824.2380952381</c:v>
                </c:pt>
                <c:pt idx="37" formatCode="#,##0_);\(#,##0\)">
                  <c:v>1620166.3157894737</c:v>
                </c:pt>
                <c:pt idx="38" formatCode="#,##0_);\(#,##0\)">
                  <c:v>2482156.6</c:v>
                </c:pt>
                <c:pt idx="39" formatCode="#,##0_);\(#,##0\)">
                  <c:v>3112507.7368421052</c:v>
                </c:pt>
                <c:pt idx="40" formatCode="#,##0_);\(#,##0\)">
                  <c:v>2434139.111111111</c:v>
                </c:pt>
                <c:pt idx="41" formatCode="#,##0_);\(#,##0\)">
                  <c:v>718257.5</c:v>
                </c:pt>
                <c:pt idx="42" formatCode="#,##0_);\(#,##0\)">
                  <c:v>1299562.1499999999</c:v>
                </c:pt>
                <c:pt idx="43">
                  <c:v>1220178.3809523811</c:v>
                </c:pt>
                <c:pt idx="44">
                  <c:v>1799636.1904761905</c:v>
                </c:pt>
                <c:pt idx="45">
                  <c:v>908938.38095238095</c:v>
                </c:pt>
                <c:pt idx="46">
                  <c:v>1521864.0909090908</c:v>
                </c:pt>
                <c:pt idx="47">
                  <c:v>711478.14285714284</c:v>
                </c:pt>
                <c:pt idx="48">
                  <c:v>615868.94999999995</c:v>
                </c:pt>
                <c:pt idx="49">
                  <c:v>23241437.5</c:v>
                </c:pt>
                <c:pt idx="50">
                  <c:v>3967615.6666666665</c:v>
                </c:pt>
                <c:pt idx="51">
                  <c:v>3335406.9</c:v>
                </c:pt>
                <c:pt idx="52">
                  <c:v>4064752.95</c:v>
                </c:pt>
                <c:pt idx="53">
                  <c:v>4952332.0952380951</c:v>
                </c:pt>
                <c:pt idx="54">
                  <c:v>4136989.3333333335</c:v>
                </c:pt>
              </c:numCache>
            </c:numRef>
          </c:val>
          <c:extLst>
            <c:ext xmlns:c16="http://schemas.microsoft.com/office/drawing/2014/chart" uri="{C3380CC4-5D6E-409C-BE32-E72D297353CC}">
              <c16:uniqueId val="{00000000-A29E-4468-9D82-5F0528249B68}"/>
            </c:ext>
          </c:extLst>
        </c:ser>
        <c:dLbls>
          <c:showLegendKey val="0"/>
          <c:showVal val="0"/>
          <c:showCatName val="0"/>
          <c:showSerName val="0"/>
          <c:showPercent val="0"/>
          <c:showBubbleSize val="0"/>
        </c:dLbls>
        <c:gapWidth val="110"/>
        <c:axId val="209432576"/>
        <c:axId val="302826048"/>
      </c:barChart>
      <c:lineChart>
        <c:grouping val="standard"/>
        <c:varyColors val="0"/>
        <c:ser>
          <c:idx val="3"/>
          <c:order val="1"/>
          <c:tx>
            <c:strRef>
              <c:f>MDIA3!$T$294</c:f>
              <c:strCache>
                <c:ptCount val="1"/>
                <c:pt idx="0">
                  <c:v>MDIA3</c:v>
                </c:pt>
              </c:strCache>
            </c:strRef>
          </c:tx>
          <c:spPr>
            <a:ln w="44450" cap="flat">
              <a:solidFill>
                <a:srgbClr val="184396"/>
              </a:solidFill>
              <a:prstDash val="solid"/>
              <a:round/>
            </a:ln>
            <a:effectLst>
              <a:outerShdw blurRad="50800" dist="38100" dir="10800000" algn="r" rotWithShape="0">
                <a:prstClr val="black">
                  <a:alpha val="40000"/>
                </a:prstClr>
              </a:outerShdw>
            </a:effectLst>
          </c:spPr>
          <c:marker>
            <c:symbol val="none"/>
          </c:marker>
          <c:cat>
            <c:numRef>
              <c:f>MDIA3!$P$322:$P$348</c:f>
              <c:numCache>
                <c:formatCode>[$-416]mmm\-yy;@</c:formatCode>
                <c:ptCount val="27"/>
                <c:pt idx="0">
                  <c:v>39815</c:v>
                </c:pt>
                <c:pt idx="1">
                  <c:v>39847</c:v>
                </c:pt>
                <c:pt idx="2">
                  <c:v>39876</c:v>
                </c:pt>
                <c:pt idx="3">
                  <c:v>39908</c:v>
                </c:pt>
                <c:pt idx="4">
                  <c:v>39939</c:v>
                </c:pt>
                <c:pt idx="5">
                  <c:v>39971</c:v>
                </c:pt>
                <c:pt idx="6">
                  <c:v>40002</c:v>
                </c:pt>
                <c:pt idx="7">
                  <c:v>40034</c:v>
                </c:pt>
                <c:pt idx="8">
                  <c:v>40066</c:v>
                </c:pt>
                <c:pt idx="9">
                  <c:v>40097</c:v>
                </c:pt>
                <c:pt idx="10">
                  <c:v>40118</c:v>
                </c:pt>
                <c:pt idx="11">
                  <c:v>40148</c:v>
                </c:pt>
                <c:pt idx="12">
                  <c:v>40180</c:v>
                </c:pt>
                <c:pt idx="13">
                  <c:v>40210</c:v>
                </c:pt>
                <c:pt idx="14">
                  <c:v>40238</c:v>
                </c:pt>
                <c:pt idx="15">
                  <c:v>40269</c:v>
                </c:pt>
                <c:pt idx="16">
                  <c:v>40300</c:v>
                </c:pt>
                <c:pt idx="17">
                  <c:v>40332</c:v>
                </c:pt>
                <c:pt idx="18">
                  <c:v>40360</c:v>
                </c:pt>
                <c:pt idx="19">
                  <c:v>40391</c:v>
                </c:pt>
                <c:pt idx="20">
                  <c:v>40422</c:v>
                </c:pt>
                <c:pt idx="21">
                  <c:v>40452</c:v>
                </c:pt>
                <c:pt idx="22">
                  <c:v>40483</c:v>
                </c:pt>
                <c:pt idx="23">
                  <c:v>40513</c:v>
                </c:pt>
                <c:pt idx="24">
                  <c:v>40544</c:v>
                </c:pt>
                <c:pt idx="25">
                  <c:v>40576</c:v>
                </c:pt>
                <c:pt idx="26">
                  <c:v>40608</c:v>
                </c:pt>
              </c:numCache>
            </c:numRef>
          </c:cat>
          <c:val>
            <c:numRef>
              <c:f>MDIA3!$T$295:$T$349</c:f>
              <c:numCache>
                <c:formatCode>0.0%</c:formatCode>
                <c:ptCount val="55"/>
                <c:pt idx="0">
                  <c:v>9.0476190476191931E-3</c:v>
                </c:pt>
                <c:pt idx="1">
                  <c:v>0.13809523809523805</c:v>
                </c:pt>
                <c:pt idx="2">
                  <c:v>0.19047619047619047</c:v>
                </c:pt>
                <c:pt idx="3">
                  <c:v>0.22666666666666679</c:v>
                </c:pt>
                <c:pt idx="4">
                  <c:v>0.33333333333333326</c:v>
                </c:pt>
                <c:pt idx="5">
                  <c:v>0.30952380952380953</c:v>
                </c:pt>
                <c:pt idx="6">
                  <c:v>0.36190476190476195</c:v>
                </c:pt>
                <c:pt idx="7">
                  <c:v>0.4285714285714286</c:v>
                </c:pt>
                <c:pt idx="8">
                  <c:v>0.4285714285714286</c:v>
                </c:pt>
                <c:pt idx="9">
                  <c:v>0.45142857142857151</c:v>
                </c:pt>
                <c:pt idx="10">
                  <c:v>0.19523809523809521</c:v>
                </c:pt>
                <c:pt idx="11">
                  <c:v>0.18952380952380965</c:v>
                </c:pt>
                <c:pt idx="12">
                  <c:v>0.16523809523809518</c:v>
                </c:pt>
                <c:pt idx="13">
                  <c:v>0.13571428571428568</c:v>
                </c:pt>
                <c:pt idx="14">
                  <c:v>0.18428571428571439</c:v>
                </c:pt>
                <c:pt idx="15">
                  <c:v>-9.5238095238095233E-2</c:v>
                </c:pt>
                <c:pt idx="16">
                  <c:v>1.4285714285714235E-2</c:v>
                </c:pt>
                <c:pt idx="17">
                  <c:v>-0.1785714285714286</c:v>
                </c:pt>
                <c:pt idx="18">
                  <c:v>0.11904761904761907</c:v>
                </c:pt>
                <c:pt idx="19">
                  <c:v>0.21428571428571419</c:v>
                </c:pt>
                <c:pt idx="20">
                  <c:v>9.5238095238095344E-2</c:v>
                </c:pt>
                <c:pt idx="21">
                  <c:v>0</c:v>
                </c:pt>
                <c:pt idx="22">
                  <c:v>-9.52380952380949E-3</c:v>
                </c:pt>
                <c:pt idx="23">
                  <c:v>-3.8095238095238182E-2</c:v>
                </c:pt>
                <c:pt idx="24">
                  <c:v>-0.22857142857142865</c:v>
                </c:pt>
                <c:pt idx="25">
                  <c:v>-8.5714285714285743E-2</c:v>
                </c:pt>
                <c:pt idx="26">
                  <c:v>-5.7619047619047681E-2</c:v>
                </c:pt>
                <c:pt idx="27">
                  <c:v>-0.13333333333333341</c:v>
                </c:pt>
                <c:pt idx="28">
                  <c:v>-9.5238095238095233E-2</c:v>
                </c:pt>
                <c:pt idx="29">
                  <c:v>-0.1428571428571429</c:v>
                </c:pt>
                <c:pt idx="30">
                  <c:v>7.6190476190476364E-2</c:v>
                </c:pt>
                <c:pt idx="31">
                  <c:v>0.15952380952380962</c:v>
                </c:pt>
                <c:pt idx="32">
                  <c:v>0.3666666666666667</c:v>
                </c:pt>
                <c:pt idx="33">
                  <c:v>0.5</c:v>
                </c:pt>
                <c:pt idx="34">
                  <c:v>0.61904761904761907</c:v>
                </c:pt>
                <c:pt idx="35">
                  <c:v>0.73571428571428577</c:v>
                </c:pt>
                <c:pt idx="36">
                  <c:v>0.8085714285714285</c:v>
                </c:pt>
                <c:pt idx="37">
                  <c:v>0.84809523809523824</c:v>
                </c:pt>
                <c:pt idx="38">
                  <c:v>1</c:v>
                </c:pt>
                <c:pt idx="39">
                  <c:v>1.3071428571428574</c:v>
                </c:pt>
                <c:pt idx="40">
                  <c:v>1.2571428571428571</c:v>
                </c:pt>
                <c:pt idx="41">
                  <c:v>1.1000000000000001</c:v>
                </c:pt>
                <c:pt idx="42">
                  <c:v>0.99285714285714288</c:v>
                </c:pt>
                <c:pt idx="43">
                  <c:v>0.72619047619047628</c:v>
                </c:pt>
                <c:pt idx="44">
                  <c:v>0.85714285714285721</c:v>
                </c:pt>
                <c:pt idx="45">
                  <c:v>0.89523809523809517</c:v>
                </c:pt>
                <c:pt idx="46">
                  <c:v>0.95238095238095233</c:v>
                </c:pt>
                <c:pt idx="47">
                  <c:v>0.97571428571428576</c:v>
                </c:pt>
                <c:pt idx="48">
                  <c:v>1.0476190476190474</c:v>
                </c:pt>
                <c:pt idx="49">
                  <c:v>1</c:v>
                </c:pt>
                <c:pt idx="50">
                  <c:v>0.88095238095238093</c:v>
                </c:pt>
                <c:pt idx="51">
                  <c:v>0.84142857142857141</c:v>
                </c:pt>
                <c:pt idx="52">
                  <c:v>0.71428571428571419</c:v>
                </c:pt>
                <c:pt idx="53">
                  <c:v>0.85714285714285721</c:v>
                </c:pt>
                <c:pt idx="54">
                  <c:v>0.9285714285714286</c:v>
                </c:pt>
              </c:numCache>
            </c:numRef>
          </c:val>
          <c:smooth val="0"/>
          <c:extLst>
            <c:ext xmlns:c16="http://schemas.microsoft.com/office/drawing/2014/chart" uri="{C3380CC4-5D6E-409C-BE32-E72D297353CC}">
              <c16:uniqueId val="{00000001-A29E-4468-9D82-5F0528249B68}"/>
            </c:ext>
          </c:extLst>
        </c:ser>
        <c:ser>
          <c:idx val="4"/>
          <c:order val="2"/>
          <c:tx>
            <c:strRef>
              <c:f>MDIA3!$U$294</c:f>
              <c:strCache>
                <c:ptCount val="1"/>
                <c:pt idx="0">
                  <c:v>IBOV</c:v>
                </c:pt>
              </c:strCache>
            </c:strRef>
          </c:tx>
          <c:spPr>
            <a:ln w="25400" cap="flat">
              <a:solidFill>
                <a:srgbClr val="FF0000"/>
              </a:solidFill>
              <a:prstDash val="solid"/>
            </a:ln>
            <a:effectLst>
              <a:outerShdw blurRad="50800" dist="38100" dir="10800000" algn="r" rotWithShape="0">
                <a:schemeClr val="accent2">
                  <a:lumMod val="50000"/>
                  <a:alpha val="40000"/>
                </a:schemeClr>
              </a:outerShdw>
            </a:effectLst>
          </c:spPr>
          <c:marker>
            <c:symbol val="none"/>
          </c:marker>
          <c:cat>
            <c:numRef>
              <c:f>MDIA3!$P$322:$P$348</c:f>
              <c:numCache>
                <c:formatCode>[$-416]mmm\-yy;@</c:formatCode>
                <c:ptCount val="27"/>
                <c:pt idx="0">
                  <c:v>39815</c:v>
                </c:pt>
                <c:pt idx="1">
                  <c:v>39847</c:v>
                </c:pt>
                <c:pt idx="2">
                  <c:v>39876</c:v>
                </c:pt>
                <c:pt idx="3">
                  <c:v>39908</c:v>
                </c:pt>
                <c:pt idx="4">
                  <c:v>39939</c:v>
                </c:pt>
                <c:pt idx="5">
                  <c:v>39971</c:v>
                </c:pt>
                <c:pt idx="6">
                  <c:v>40002</c:v>
                </c:pt>
                <c:pt idx="7">
                  <c:v>40034</c:v>
                </c:pt>
                <c:pt idx="8">
                  <c:v>40066</c:v>
                </c:pt>
                <c:pt idx="9">
                  <c:v>40097</c:v>
                </c:pt>
                <c:pt idx="10">
                  <c:v>40118</c:v>
                </c:pt>
                <c:pt idx="11">
                  <c:v>40148</c:v>
                </c:pt>
                <c:pt idx="12">
                  <c:v>40180</c:v>
                </c:pt>
                <c:pt idx="13">
                  <c:v>40210</c:v>
                </c:pt>
                <c:pt idx="14">
                  <c:v>40238</c:v>
                </c:pt>
                <c:pt idx="15">
                  <c:v>40269</c:v>
                </c:pt>
                <c:pt idx="16">
                  <c:v>40300</c:v>
                </c:pt>
                <c:pt idx="17">
                  <c:v>40332</c:v>
                </c:pt>
                <c:pt idx="18">
                  <c:v>40360</c:v>
                </c:pt>
                <c:pt idx="19">
                  <c:v>40391</c:v>
                </c:pt>
                <c:pt idx="20">
                  <c:v>40422</c:v>
                </c:pt>
                <c:pt idx="21">
                  <c:v>40452</c:v>
                </c:pt>
                <c:pt idx="22">
                  <c:v>40483</c:v>
                </c:pt>
                <c:pt idx="23">
                  <c:v>40513</c:v>
                </c:pt>
                <c:pt idx="24">
                  <c:v>40544</c:v>
                </c:pt>
                <c:pt idx="25">
                  <c:v>40576</c:v>
                </c:pt>
                <c:pt idx="26">
                  <c:v>40608</c:v>
                </c:pt>
              </c:numCache>
            </c:numRef>
          </c:cat>
          <c:val>
            <c:numRef>
              <c:f>MDIA3!$U$295:$U$349</c:f>
              <c:numCache>
                <c:formatCode>0.0%</c:formatCode>
                <c:ptCount val="55"/>
                <c:pt idx="0">
                  <c:v>9.3910919724917719E-3</c:v>
                </c:pt>
                <c:pt idx="1">
                  <c:v>7.8008612378687392E-2</c:v>
                </c:pt>
                <c:pt idx="2">
                  <c:v>0.14335651391477588</c:v>
                </c:pt>
                <c:pt idx="3">
                  <c:v>0.1476727296098721</c:v>
                </c:pt>
                <c:pt idx="4">
                  <c:v>0.12840953788803899</c:v>
                </c:pt>
                <c:pt idx="5">
                  <c:v>0.17757336589755135</c:v>
                </c:pt>
                <c:pt idx="6">
                  <c:v>0.25859991001992411</c:v>
                </c:pt>
                <c:pt idx="7">
                  <c:v>0.34374856995950887</c:v>
                </c:pt>
                <c:pt idx="8">
                  <c:v>0.3983433382608137</c:v>
                </c:pt>
                <c:pt idx="9">
                  <c:v>0.39295584549135554</c:v>
                </c:pt>
                <c:pt idx="10">
                  <c:v>0.40464657111639557</c:v>
                </c:pt>
                <c:pt idx="11">
                  <c:v>0.55447162414036888</c:v>
                </c:pt>
                <c:pt idx="12">
                  <c:v>0.67922617134777297</c:v>
                </c:pt>
                <c:pt idx="13">
                  <c:v>0.61979973005977262</c:v>
                </c:pt>
                <c:pt idx="14">
                  <c:v>0.64242174946976016</c:v>
                </c:pt>
                <c:pt idx="15">
                  <c:v>0.52941448679221037</c:v>
                </c:pt>
                <c:pt idx="16">
                  <c:v>0.63222057972877432</c:v>
                </c:pt>
                <c:pt idx="17">
                  <c:v>0.56740330355421298</c:v>
                </c:pt>
                <c:pt idx="18">
                  <c:v>0.74480262227649607</c:v>
                </c:pt>
                <c:pt idx="19">
                  <c:v>0.86625104441159451</c:v>
                </c:pt>
                <c:pt idx="20">
                  <c:v>0.67151050838742865</c:v>
                </c:pt>
                <c:pt idx="21">
                  <c:v>0.52979420271225663</c:v>
                </c:pt>
                <c:pt idx="22">
                  <c:v>0.43146500417764644</c:v>
                </c:pt>
                <c:pt idx="23">
                  <c:v>0.27363635195063951</c:v>
                </c:pt>
                <c:pt idx="24">
                  <c:v>-4.2179060350922337E-2</c:v>
                </c:pt>
                <c:pt idx="25">
                  <c:v>-5.9171669130406723E-2</c:v>
                </c:pt>
                <c:pt idx="26">
                  <c:v>-3.463435953467453E-2</c:v>
                </c:pt>
                <c:pt idx="27">
                  <c:v>1.0368018510187094E-2</c:v>
                </c:pt>
                <c:pt idx="28">
                  <c:v>-1.8360820104119879E-2</c:v>
                </c:pt>
                <c:pt idx="29">
                  <c:v>5.2146538980654356E-2</c:v>
                </c:pt>
                <c:pt idx="30">
                  <c:v>0.21574728452985403</c:v>
                </c:pt>
                <c:pt idx="31">
                  <c:v>0.36763879426698387</c:v>
                </c:pt>
                <c:pt idx="32">
                  <c:v>0.32310456970242307</c:v>
                </c:pt>
                <c:pt idx="33">
                  <c:v>0.40794961115752937</c:v>
                </c:pt>
                <c:pt idx="34">
                  <c:v>0.45225220129828414</c:v>
                </c:pt>
                <c:pt idx="35">
                  <c:v>0.58153840221093889</c:v>
                </c:pt>
                <c:pt idx="36">
                  <c:v>0.58224821646635383</c:v>
                </c:pt>
                <c:pt idx="37">
                  <c:v>0.72361822739250603</c:v>
                </c:pt>
                <c:pt idx="38">
                  <c:v>0.76331152387685597</c:v>
                </c:pt>
                <c:pt idx="39">
                  <c:v>0.68138749276945809</c:v>
                </c:pt>
                <c:pt idx="40">
                  <c:v>0.70970550806607124</c:v>
                </c:pt>
                <c:pt idx="41">
                  <c:v>0.80915328748634208</c:v>
                </c:pt>
                <c:pt idx="42">
                  <c:v>0.73609435053666683</c:v>
                </c:pt>
                <c:pt idx="43">
                  <c:v>0.62083707179124636</c:v>
                </c:pt>
                <c:pt idx="44">
                  <c:v>0.56657625811427481</c:v>
                </c:pt>
                <c:pt idx="45">
                  <c:v>0.73571566296034452</c:v>
                </c:pt>
                <c:pt idx="46">
                  <c:v>0.67478629731987927</c:v>
                </c:pt>
                <c:pt idx="47">
                  <c:v>0.78494196285108297</c:v>
                </c:pt>
                <c:pt idx="48">
                  <c:v>0.81690339996143702</c:v>
                </c:pt>
                <c:pt idx="49">
                  <c:v>0.74060029564882068</c:v>
                </c:pt>
                <c:pt idx="50">
                  <c:v>0.78170833601131173</c:v>
                </c:pt>
                <c:pt idx="51">
                  <c:v>0.80109261520663289</c:v>
                </c:pt>
                <c:pt idx="52">
                  <c:v>0.73232212867150848</c:v>
                </c:pt>
                <c:pt idx="53">
                  <c:v>0.76326756218265945</c:v>
                </c:pt>
                <c:pt idx="54">
                  <c:v>0.68836043447522344</c:v>
                </c:pt>
              </c:numCache>
            </c:numRef>
          </c:val>
          <c:smooth val="0"/>
          <c:extLst>
            <c:ext xmlns:c16="http://schemas.microsoft.com/office/drawing/2014/chart" uri="{C3380CC4-5D6E-409C-BE32-E72D297353CC}">
              <c16:uniqueId val="{00000002-A29E-4468-9D82-5F0528249B68}"/>
            </c:ext>
          </c:extLst>
        </c:ser>
        <c:ser>
          <c:idx val="5"/>
          <c:order val="3"/>
          <c:tx>
            <c:strRef>
              <c:f>MDIA3!$V$294</c:f>
              <c:strCache>
                <c:ptCount val="1"/>
                <c:pt idx="0">
                  <c:v>IGC</c:v>
                </c:pt>
              </c:strCache>
            </c:strRef>
          </c:tx>
          <c:spPr>
            <a:ln w="25400" cap="flat">
              <a:solidFill>
                <a:srgbClr val="99CC00"/>
              </a:solidFill>
              <a:prstDash val="solid"/>
            </a:ln>
            <a:effectLst>
              <a:outerShdw blurRad="50800" dist="38100" dir="10800000" algn="r" rotWithShape="0">
                <a:prstClr val="black">
                  <a:alpha val="40000"/>
                </a:prstClr>
              </a:outerShdw>
            </a:effectLst>
          </c:spPr>
          <c:marker>
            <c:symbol val="square"/>
            <c:size val="3"/>
            <c:spPr>
              <a:noFill/>
              <a:ln w="9525">
                <a:noFill/>
              </a:ln>
              <a:effectLst>
                <a:outerShdw blurRad="50800" dist="38100" dir="10800000" algn="r" rotWithShape="0">
                  <a:prstClr val="black">
                    <a:alpha val="40000"/>
                  </a:prstClr>
                </a:outerShdw>
              </a:effectLst>
            </c:spPr>
          </c:marker>
          <c:cat>
            <c:numRef>
              <c:f>MDIA3!$P$322:$P$348</c:f>
              <c:numCache>
                <c:formatCode>[$-416]mmm\-yy;@</c:formatCode>
                <c:ptCount val="27"/>
                <c:pt idx="0">
                  <c:v>39815</c:v>
                </c:pt>
                <c:pt idx="1">
                  <c:v>39847</c:v>
                </c:pt>
                <c:pt idx="2">
                  <c:v>39876</c:v>
                </c:pt>
                <c:pt idx="3">
                  <c:v>39908</c:v>
                </c:pt>
                <c:pt idx="4">
                  <c:v>39939</c:v>
                </c:pt>
                <c:pt idx="5">
                  <c:v>39971</c:v>
                </c:pt>
                <c:pt idx="6">
                  <c:v>40002</c:v>
                </c:pt>
                <c:pt idx="7">
                  <c:v>40034</c:v>
                </c:pt>
                <c:pt idx="8">
                  <c:v>40066</c:v>
                </c:pt>
                <c:pt idx="9">
                  <c:v>40097</c:v>
                </c:pt>
                <c:pt idx="10">
                  <c:v>40118</c:v>
                </c:pt>
                <c:pt idx="11">
                  <c:v>40148</c:v>
                </c:pt>
                <c:pt idx="12">
                  <c:v>40180</c:v>
                </c:pt>
                <c:pt idx="13">
                  <c:v>40210</c:v>
                </c:pt>
                <c:pt idx="14">
                  <c:v>40238</c:v>
                </c:pt>
                <c:pt idx="15">
                  <c:v>40269</c:v>
                </c:pt>
                <c:pt idx="16">
                  <c:v>40300</c:v>
                </c:pt>
                <c:pt idx="17">
                  <c:v>40332</c:v>
                </c:pt>
                <c:pt idx="18">
                  <c:v>40360</c:v>
                </c:pt>
                <c:pt idx="19">
                  <c:v>40391</c:v>
                </c:pt>
                <c:pt idx="20">
                  <c:v>40422</c:v>
                </c:pt>
                <c:pt idx="21">
                  <c:v>40452</c:v>
                </c:pt>
                <c:pt idx="22">
                  <c:v>40483</c:v>
                </c:pt>
                <c:pt idx="23">
                  <c:v>40513</c:v>
                </c:pt>
                <c:pt idx="24">
                  <c:v>40544</c:v>
                </c:pt>
                <c:pt idx="25">
                  <c:v>40576</c:v>
                </c:pt>
                <c:pt idx="26">
                  <c:v>40608</c:v>
                </c:pt>
              </c:numCache>
            </c:numRef>
          </c:cat>
          <c:val>
            <c:numRef>
              <c:f>MDIA3!$V$295:$V$349</c:f>
              <c:numCache>
                <c:formatCode>0.0%</c:formatCode>
                <c:ptCount val="55"/>
                <c:pt idx="0">
                  <c:v>1.0933932608437447E-2</c:v>
                </c:pt>
                <c:pt idx="1">
                  <c:v>8.0774427144832073E-2</c:v>
                </c:pt>
                <c:pt idx="2">
                  <c:v>0.15829108010674009</c:v>
                </c:pt>
                <c:pt idx="3">
                  <c:v>0.18640786705413426</c:v>
                </c:pt>
                <c:pt idx="4">
                  <c:v>0.17309221920742424</c:v>
                </c:pt>
                <c:pt idx="5">
                  <c:v>0.19415572339839171</c:v>
                </c:pt>
                <c:pt idx="6">
                  <c:v>0.28014617413183895</c:v>
                </c:pt>
                <c:pt idx="7">
                  <c:v>0.38568551052278988</c:v>
                </c:pt>
                <c:pt idx="8">
                  <c:v>0.42096312710472605</c:v>
                </c:pt>
                <c:pt idx="9">
                  <c:v>0.42812619729922896</c:v>
                </c:pt>
                <c:pt idx="10">
                  <c:v>0.41929166937400986</c:v>
                </c:pt>
                <c:pt idx="11">
                  <c:v>0.5616680520795756</c:v>
                </c:pt>
                <c:pt idx="12">
                  <c:v>0.63539143702794187</c:v>
                </c:pt>
                <c:pt idx="13">
                  <c:v>0.57375587306779696</c:v>
                </c:pt>
                <c:pt idx="14">
                  <c:v>0.52371296634454878</c:v>
                </c:pt>
                <c:pt idx="15">
                  <c:v>0.35638570791612234</c:v>
                </c:pt>
                <c:pt idx="16">
                  <c:v>0.44196837673671396</c:v>
                </c:pt>
                <c:pt idx="17">
                  <c:v>0.37031078807215501</c:v>
                </c:pt>
                <c:pt idx="18">
                  <c:v>0.5307348812615249</c:v>
                </c:pt>
                <c:pt idx="19">
                  <c:v>0.6206104629669047</c:v>
                </c:pt>
                <c:pt idx="20">
                  <c:v>0.42617242901345898</c:v>
                </c:pt>
                <c:pt idx="21">
                  <c:v>0.33951429141170952</c:v>
                </c:pt>
                <c:pt idx="22">
                  <c:v>0.23555679035304511</c:v>
                </c:pt>
                <c:pt idx="23">
                  <c:v>5.8955854247093376E-2</c:v>
                </c:pt>
                <c:pt idx="24">
                  <c:v>-0.1846423058050668</c:v>
                </c:pt>
                <c:pt idx="25">
                  <c:v>-0.17794527208239885</c:v>
                </c:pt>
                <c:pt idx="26">
                  <c:v>-0.17165377971262574</c:v>
                </c:pt>
                <c:pt idx="27">
                  <c:v>-0.16056076734697533</c:v>
                </c:pt>
                <c:pt idx="28">
                  <c:v>-0.19299287277876487</c:v>
                </c:pt>
                <c:pt idx="29">
                  <c:v>-0.13111084722293798</c:v>
                </c:pt>
                <c:pt idx="30">
                  <c:v>2.6626814573498248E-2</c:v>
                </c:pt>
                <c:pt idx="31">
                  <c:v>0.12763125760390048</c:v>
                </c:pt>
                <c:pt idx="32">
                  <c:v>0.10784935371047943</c:v>
                </c:pt>
                <c:pt idx="33">
                  <c:v>0.20057940880584879</c:v>
                </c:pt>
                <c:pt idx="34">
                  <c:v>0.23867564981840261</c:v>
                </c:pt>
                <c:pt idx="35">
                  <c:v>0.3577793362117061</c:v>
                </c:pt>
                <c:pt idx="36">
                  <c:v>0.35194043695400334</c:v>
                </c:pt>
                <c:pt idx="37">
                  <c:v>0.45617128632787907</c:v>
                </c:pt>
                <c:pt idx="38">
                  <c:v>0.51899882818714049</c:v>
                </c:pt>
                <c:pt idx="39">
                  <c:v>0.47364765402169318</c:v>
                </c:pt>
                <c:pt idx="40">
                  <c:v>0.48450764815142588</c:v>
                </c:pt>
                <c:pt idx="41">
                  <c:v>0.55471559452138286</c:v>
                </c:pt>
                <c:pt idx="42">
                  <c:v>0.52048207888115394</c:v>
                </c:pt>
                <c:pt idx="43">
                  <c:v>0.44116401571080632</c:v>
                </c:pt>
                <c:pt idx="44">
                  <c:v>0.40791858701326622</c:v>
                </c:pt>
                <c:pt idx="45">
                  <c:v>0.58676456419988487</c:v>
                </c:pt>
                <c:pt idx="46">
                  <c:v>0.55651700472982202</c:v>
                </c:pt>
                <c:pt idx="47">
                  <c:v>0.67073178928877897</c:v>
                </c:pt>
                <c:pt idx="48">
                  <c:v>0.72836795371899332</c:v>
                </c:pt>
                <c:pt idx="49">
                  <c:v>0.69162277036276909</c:v>
                </c:pt>
                <c:pt idx="50">
                  <c:v>0.70932319405265765</c:v>
                </c:pt>
                <c:pt idx="51">
                  <c:v>0.71806137789956459</c:v>
                </c:pt>
                <c:pt idx="52">
                  <c:v>0.642554507222445</c:v>
                </c:pt>
                <c:pt idx="53">
                  <c:v>0.69044647638337775</c:v>
                </c:pt>
                <c:pt idx="54">
                  <c:v>0.64524317917533947</c:v>
                </c:pt>
              </c:numCache>
            </c:numRef>
          </c:val>
          <c:smooth val="0"/>
          <c:extLst>
            <c:ext xmlns:c16="http://schemas.microsoft.com/office/drawing/2014/chart" uri="{C3380CC4-5D6E-409C-BE32-E72D297353CC}">
              <c16:uniqueId val="{00000003-A29E-4468-9D82-5F0528249B68}"/>
            </c:ext>
          </c:extLst>
        </c:ser>
        <c:dLbls>
          <c:showLegendKey val="0"/>
          <c:showVal val="0"/>
          <c:showCatName val="0"/>
          <c:showSerName val="0"/>
          <c:showPercent val="0"/>
          <c:showBubbleSize val="0"/>
        </c:dLbls>
        <c:marker val="1"/>
        <c:smooth val="0"/>
        <c:axId val="209434112"/>
        <c:axId val="302826624"/>
      </c:lineChart>
      <c:catAx>
        <c:axId val="20943257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pt-BR"/>
                  <a:t>10/18/2006 a 04/28/2011</a:t>
                </a:r>
              </a:p>
            </c:rich>
          </c:tx>
          <c:layout>
            <c:manualLayout>
              <c:xMode val="edge"/>
              <c:yMode val="edge"/>
              <c:x val="0.38995568685380033"/>
              <c:y val="6.8883544729322621E-2"/>
            </c:manualLayout>
          </c:layout>
          <c:overlay val="0"/>
          <c:spPr>
            <a:noFill/>
            <a:ln w="25400">
              <a:noFill/>
            </a:ln>
          </c:spPr>
        </c:title>
        <c:numFmt formatCode="[$-409]mmm\-yy;@" sourceLinked="0"/>
        <c:majorTickMark val="cross"/>
        <c:minorTickMark val="none"/>
        <c:tickLblPos val="nextTo"/>
        <c:spPr>
          <a:ln w="9525">
            <a:noFill/>
          </a:ln>
        </c:spPr>
        <c:txPr>
          <a:bodyPr rot="0" vert="horz"/>
          <a:lstStyle/>
          <a:p>
            <a:pPr rtl="1">
              <a:defRPr sz="800" b="1" i="0" u="none" strike="noStrike" baseline="0">
                <a:solidFill>
                  <a:srgbClr val="000000"/>
                </a:solidFill>
                <a:latin typeface="Arial"/>
                <a:ea typeface="Arial"/>
                <a:cs typeface="Arial"/>
              </a:defRPr>
            </a:pPr>
            <a:endParaRPr lang="pt-BR"/>
          </a:p>
        </c:txPr>
        <c:crossAx val="302826048"/>
        <c:crosses val="autoZero"/>
        <c:auto val="0"/>
        <c:lblAlgn val="ctr"/>
        <c:lblOffset val="50"/>
        <c:tickLblSkip val="6"/>
        <c:tickMarkSkip val="6"/>
        <c:noMultiLvlLbl val="0"/>
      </c:catAx>
      <c:valAx>
        <c:axId val="302826048"/>
        <c:scaling>
          <c:orientation val="minMax"/>
          <c:max val="7500000"/>
          <c:min val="0"/>
        </c:scaling>
        <c:delete val="0"/>
        <c:axPos val="l"/>
        <c:numFmt formatCode="#.##000" sourceLinked="0"/>
        <c:majorTickMark val="out"/>
        <c:minorTickMark val="none"/>
        <c:tickLblPos val="nextTo"/>
        <c:spPr>
          <a:ln w="9525">
            <a:solidFill>
              <a:schemeClr val="tx1"/>
            </a:solidFill>
          </a:ln>
        </c:spPr>
        <c:crossAx val="209432576"/>
        <c:crosses val="autoZero"/>
        <c:crossBetween val="between"/>
        <c:majorUnit val="500000"/>
        <c:dispUnits>
          <c:builtInUnit val="thousands"/>
          <c:dispUnitsLbl/>
        </c:dispUnits>
      </c:valAx>
      <c:catAx>
        <c:axId val="209434112"/>
        <c:scaling>
          <c:orientation val="minMax"/>
        </c:scaling>
        <c:delete val="1"/>
        <c:axPos val="b"/>
        <c:numFmt formatCode="[$-416]mmm\-yy;@" sourceLinked="1"/>
        <c:majorTickMark val="out"/>
        <c:minorTickMark val="none"/>
        <c:tickLblPos val="none"/>
        <c:crossAx val="302826624"/>
        <c:crosses val="autoZero"/>
        <c:auto val="0"/>
        <c:lblAlgn val="ctr"/>
        <c:lblOffset val="100"/>
        <c:noMultiLvlLbl val="0"/>
      </c:catAx>
      <c:valAx>
        <c:axId val="302826624"/>
        <c:scaling>
          <c:orientation val="minMax"/>
          <c:max val="2"/>
          <c:min val="-0.5"/>
        </c:scaling>
        <c:delete val="0"/>
        <c:axPos val="r"/>
        <c:numFmt formatCode="0%" sourceLinked="0"/>
        <c:majorTickMark val="out"/>
        <c:minorTickMark val="none"/>
        <c:tickLblPos val="nextTo"/>
        <c:spPr>
          <a:ln w="9525">
            <a:solidFill>
              <a:sysClr val="windowText" lastClr="000000"/>
            </a:solidFill>
          </a:ln>
        </c:spPr>
        <c:crossAx val="20943411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4212" footer="0.49212598500004212"/>
    <c:pageSetup paperSize="9" orientation="landscape" horizont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034465780405212E-2"/>
          <c:y val="0.20427575863361117"/>
          <c:w val="0.9025110782865583"/>
          <c:h val="0.67598929444172373"/>
        </c:manualLayout>
      </c:layout>
      <c:barChart>
        <c:barDir val="col"/>
        <c:grouping val="clustered"/>
        <c:varyColors val="0"/>
        <c:ser>
          <c:idx val="1"/>
          <c:order val="0"/>
          <c:tx>
            <c:strRef>
              <c:f>MDIA3!$Q$294</c:f>
              <c:strCache>
                <c:ptCount val="1"/>
                <c:pt idx="0">
                  <c:v>Volume</c:v>
                </c:pt>
              </c:strCache>
            </c:strRef>
          </c:tx>
          <c:spPr>
            <a:solidFill>
              <a:schemeClr val="bg1">
                <a:lumMod val="75000"/>
                <a:alpha val="89000"/>
              </a:schemeClr>
            </a:solidFill>
            <a:ln w="25400">
              <a:noFill/>
            </a:ln>
            <a:scene3d>
              <a:camera prst="orthographicFront"/>
              <a:lightRig rig="threePt" dir="t"/>
            </a:scene3d>
            <a:sp3d>
              <a:bevelT/>
            </a:sp3d>
          </c:spPr>
          <c:invertIfNegative val="0"/>
          <c:cat>
            <c:numRef>
              <c:f>MDIA3!$P$295:$P$349</c:f>
              <c:numCache>
                <c:formatCode>[$-416]mmm\-yy;@</c:formatCode>
                <c:ptCount val="55"/>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pt idx="19">
                  <c:v>39569</c:v>
                </c:pt>
                <c:pt idx="20">
                  <c:v>39600</c:v>
                </c:pt>
                <c:pt idx="21">
                  <c:v>39630</c:v>
                </c:pt>
                <c:pt idx="22">
                  <c:v>39661</c:v>
                </c:pt>
                <c:pt idx="23">
                  <c:v>39692</c:v>
                </c:pt>
                <c:pt idx="24">
                  <c:v>39722</c:v>
                </c:pt>
                <c:pt idx="25">
                  <c:v>39753</c:v>
                </c:pt>
                <c:pt idx="26">
                  <c:v>39783</c:v>
                </c:pt>
                <c:pt idx="27">
                  <c:v>39815</c:v>
                </c:pt>
                <c:pt idx="28">
                  <c:v>39847</c:v>
                </c:pt>
                <c:pt idx="29">
                  <c:v>39876</c:v>
                </c:pt>
                <c:pt idx="30">
                  <c:v>39908</c:v>
                </c:pt>
                <c:pt idx="31">
                  <c:v>39939</c:v>
                </c:pt>
                <c:pt idx="32">
                  <c:v>39971</c:v>
                </c:pt>
                <c:pt idx="33">
                  <c:v>40002</c:v>
                </c:pt>
                <c:pt idx="34">
                  <c:v>40034</c:v>
                </c:pt>
                <c:pt idx="35">
                  <c:v>40066</c:v>
                </c:pt>
                <c:pt idx="36">
                  <c:v>40097</c:v>
                </c:pt>
                <c:pt idx="37">
                  <c:v>40118</c:v>
                </c:pt>
                <c:pt idx="38">
                  <c:v>40148</c:v>
                </c:pt>
                <c:pt idx="39">
                  <c:v>40180</c:v>
                </c:pt>
                <c:pt idx="40">
                  <c:v>40210</c:v>
                </c:pt>
                <c:pt idx="41">
                  <c:v>40238</c:v>
                </c:pt>
                <c:pt idx="42">
                  <c:v>40269</c:v>
                </c:pt>
                <c:pt idx="43">
                  <c:v>40300</c:v>
                </c:pt>
                <c:pt idx="44">
                  <c:v>40332</c:v>
                </c:pt>
                <c:pt idx="45">
                  <c:v>40360</c:v>
                </c:pt>
                <c:pt idx="46">
                  <c:v>40391</c:v>
                </c:pt>
                <c:pt idx="47">
                  <c:v>40422</c:v>
                </c:pt>
                <c:pt idx="48">
                  <c:v>40452</c:v>
                </c:pt>
                <c:pt idx="49">
                  <c:v>40483</c:v>
                </c:pt>
                <c:pt idx="50">
                  <c:v>40513</c:v>
                </c:pt>
                <c:pt idx="51">
                  <c:v>40544</c:v>
                </c:pt>
                <c:pt idx="52">
                  <c:v>40576</c:v>
                </c:pt>
                <c:pt idx="53">
                  <c:v>40608</c:v>
                </c:pt>
                <c:pt idx="54">
                  <c:v>40640</c:v>
                </c:pt>
              </c:numCache>
            </c:numRef>
          </c:cat>
          <c:val>
            <c:numRef>
              <c:f>MDIA3!$Q$295:$Q$349</c:f>
              <c:numCache>
                <c:formatCode>#,##0</c:formatCode>
                <c:ptCount val="55"/>
                <c:pt idx="0">
                  <c:v>9245113.4000000004</c:v>
                </c:pt>
                <c:pt idx="1">
                  <c:v>1912622.3157894737</c:v>
                </c:pt>
                <c:pt idx="2">
                  <c:v>3192733.5789473685</c:v>
                </c:pt>
                <c:pt idx="3">
                  <c:v>2468470.3809523811</c:v>
                </c:pt>
                <c:pt idx="4">
                  <c:v>1790701.9444444445</c:v>
                </c:pt>
                <c:pt idx="5">
                  <c:v>2902917.6818181816</c:v>
                </c:pt>
                <c:pt idx="6">
                  <c:v>2235813.6</c:v>
                </c:pt>
                <c:pt idx="7">
                  <c:v>2590560.5</c:v>
                </c:pt>
                <c:pt idx="8">
                  <c:v>2930590.5</c:v>
                </c:pt>
                <c:pt idx="9">
                  <c:v>4595414.9047619049</c:v>
                </c:pt>
                <c:pt idx="10">
                  <c:v>3420023.1739130435</c:v>
                </c:pt>
                <c:pt idx="11">
                  <c:v>2587945.9473684211</c:v>
                </c:pt>
                <c:pt idx="12">
                  <c:v>4804673.1363636367</c:v>
                </c:pt>
                <c:pt idx="13">
                  <c:v>2835118.3157894737</c:v>
                </c:pt>
                <c:pt idx="14">
                  <c:v>2082349.111111111</c:v>
                </c:pt>
                <c:pt idx="15">
                  <c:v>1463108.7142857143</c:v>
                </c:pt>
                <c:pt idx="16">
                  <c:v>2767606.5789473685</c:v>
                </c:pt>
                <c:pt idx="17">
                  <c:v>1137647.95</c:v>
                </c:pt>
                <c:pt idx="18">
                  <c:v>2930644.2857142859</c:v>
                </c:pt>
                <c:pt idx="19">
                  <c:v>1655368.6</c:v>
                </c:pt>
                <c:pt idx="20">
                  <c:v>1308743</c:v>
                </c:pt>
                <c:pt idx="21">
                  <c:v>2982138.0909090908</c:v>
                </c:pt>
                <c:pt idx="22">
                  <c:v>1577209.0952380951</c:v>
                </c:pt>
                <c:pt idx="23">
                  <c:v>1633666.9545454546</c:v>
                </c:pt>
                <c:pt idx="24">
                  <c:v>1213775.9130434783</c:v>
                </c:pt>
                <c:pt idx="25">
                  <c:v>1359388.3157894737</c:v>
                </c:pt>
                <c:pt idx="26">
                  <c:v>827108.55</c:v>
                </c:pt>
                <c:pt idx="27" formatCode="#,##0_);\(#,##0\)">
                  <c:v>634991.38095238095</c:v>
                </c:pt>
                <c:pt idx="28" formatCode="#,##0_);\(#,##0\)">
                  <c:v>1112689.5555555555</c:v>
                </c:pt>
                <c:pt idx="29" formatCode="#,##0_);\(#,##0\)">
                  <c:v>718257.5</c:v>
                </c:pt>
                <c:pt idx="30" formatCode="#,##0_);\(#,##0\)">
                  <c:v>1751342.8</c:v>
                </c:pt>
                <c:pt idx="31" formatCode="#,##0_);\(#,##0\)">
                  <c:v>1940939.65</c:v>
                </c:pt>
                <c:pt idx="32" formatCode="#,##0_);\(#,##0\)">
                  <c:v>1836070.8095238095</c:v>
                </c:pt>
                <c:pt idx="33" formatCode="#,##0_);\(#,##0\)">
                  <c:v>1271350.9545454546</c:v>
                </c:pt>
                <c:pt idx="34" formatCode="#,##0_);\(#,##0\)">
                  <c:v>981380.85714285716</c:v>
                </c:pt>
                <c:pt idx="35" formatCode="#,##0_);\(#,##0\)">
                  <c:v>1747613.4761904762</c:v>
                </c:pt>
                <c:pt idx="36" formatCode="#,##0_);\(#,##0\)">
                  <c:v>1496824.2380952381</c:v>
                </c:pt>
                <c:pt idx="37" formatCode="#,##0_);\(#,##0\)">
                  <c:v>1620166.3157894737</c:v>
                </c:pt>
                <c:pt idx="38" formatCode="#,##0_);\(#,##0\)">
                  <c:v>2482156.6</c:v>
                </c:pt>
                <c:pt idx="39" formatCode="#,##0_);\(#,##0\)">
                  <c:v>3112507.7368421052</c:v>
                </c:pt>
                <c:pt idx="40" formatCode="#,##0_);\(#,##0\)">
                  <c:v>2434139.111111111</c:v>
                </c:pt>
                <c:pt idx="41" formatCode="#,##0_);\(#,##0\)">
                  <c:v>718257.5</c:v>
                </c:pt>
                <c:pt idx="42" formatCode="#,##0_);\(#,##0\)">
                  <c:v>1299562.1499999999</c:v>
                </c:pt>
                <c:pt idx="43">
                  <c:v>1220178.3809523811</c:v>
                </c:pt>
                <c:pt idx="44">
                  <c:v>1799636.1904761905</c:v>
                </c:pt>
                <c:pt idx="45">
                  <c:v>908938.38095238095</c:v>
                </c:pt>
                <c:pt idx="46">
                  <c:v>1521864.0909090908</c:v>
                </c:pt>
                <c:pt idx="47">
                  <c:v>711478.14285714284</c:v>
                </c:pt>
                <c:pt idx="48">
                  <c:v>615868.94999999995</c:v>
                </c:pt>
                <c:pt idx="49">
                  <c:v>23241437.5</c:v>
                </c:pt>
                <c:pt idx="50">
                  <c:v>3967615.6666666665</c:v>
                </c:pt>
                <c:pt idx="51">
                  <c:v>3335406.9</c:v>
                </c:pt>
                <c:pt idx="52">
                  <c:v>4064752.95</c:v>
                </c:pt>
                <c:pt idx="53">
                  <c:v>4952332.0952380951</c:v>
                </c:pt>
                <c:pt idx="54">
                  <c:v>4136989.3333333335</c:v>
                </c:pt>
              </c:numCache>
            </c:numRef>
          </c:val>
          <c:extLst>
            <c:ext xmlns:c16="http://schemas.microsoft.com/office/drawing/2014/chart" uri="{C3380CC4-5D6E-409C-BE32-E72D297353CC}">
              <c16:uniqueId val="{00000000-9876-49BD-B93A-C6A5FA7E932F}"/>
            </c:ext>
          </c:extLst>
        </c:ser>
        <c:dLbls>
          <c:showLegendKey val="0"/>
          <c:showVal val="0"/>
          <c:showCatName val="0"/>
          <c:showSerName val="0"/>
          <c:showPercent val="0"/>
          <c:showBubbleSize val="0"/>
        </c:dLbls>
        <c:gapWidth val="110"/>
        <c:axId val="209487360"/>
        <c:axId val="302828928"/>
      </c:barChart>
      <c:lineChart>
        <c:grouping val="standard"/>
        <c:varyColors val="0"/>
        <c:ser>
          <c:idx val="3"/>
          <c:order val="1"/>
          <c:tx>
            <c:strRef>
              <c:f>MDIA3!$T$294</c:f>
              <c:strCache>
                <c:ptCount val="1"/>
                <c:pt idx="0">
                  <c:v>MDIA3</c:v>
                </c:pt>
              </c:strCache>
            </c:strRef>
          </c:tx>
          <c:spPr>
            <a:ln w="44450" cap="flat">
              <a:solidFill>
                <a:srgbClr val="184396"/>
              </a:solidFill>
              <a:prstDash val="solid"/>
              <a:round/>
            </a:ln>
            <a:effectLst>
              <a:outerShdw blurRad="50800" dist="38100" dir="10800000" algn="r" rotWithShape="0">
                <a:prstClr val="black">
                  <a:alpha val="40000"/>
                </a:prstClr>
              </a:outerShdw>
            </a:effectLst>
          </c:spPr>
          <c:marker>
            <c:symbol val="none"/>
          </c:marker>
          <c:cat>
            <c:numRef>
              <c:f>MDIA3!$P$295:$P$349</c:f>
              <c:numCache>
                <c:formatCode>[$-416]mmm\-yy;@</c:formatCode>
                <c:ptCount val="55"/>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pt idx="19">
                  <c:v>39569</c:v>
                </c:pt>
                <c:pt idx="20">
                  <c:v>39600</c:v>
                </c:pt>
                <c:pt idx="21">
                  <c:v>39630</c:v>
                </c:pt>
                <c:pt idx="22">
                  <c:v>39661</c:v>
                </c:pt>
                <c:pt idx="23">
                  <c:v>39692</c:v>
                </c:pt>
                <c:pt idx="24">
                  <c:v>39722</c:v>
                </c:pt>
                <c:pt idx="25">
                  <c:v>39753</c:v>
                </c:pt>
                <c:pt idx="26">
                  <c:v>39783</c:v>
                </c:pt>
                <c:pt idx="27">
                  <c:v>39815</c:v>
                </c:pt>
                <c:pt idx="28">
                  <c:v>39847</c:v>
                </c:pt>
                <c:pt idx="29">
                  <c:v>39876</c:v>
                </c:pt>
                <c:pt idx="30">
                  <c:v>39908</c:v>
                </c:pt>
                <c:pt idx="31">
                  <c:v>39939</c:v>
                </c:pt>
                <c:pt idx="32">
                  <c:v>39971</c:v>
                </c:pt>
                <c:pt idx="33">
                  <c:v>40002</c:v>
                </c:pt>
                <c:pt idx="34">
                  <c:v>40034</c:v>
                </c:pt>
                <c:pt idx="35">
                  <c:v>40066</c:v>
                </c:pt>
                <c:pt idx="36">
                  <c:v>40097</c:v>
                </c:pt>
                <c:pt idx="37">
                  <c:v>40118</c:v>
                </c:pt>
                <c:pt idx="38">
                  <c:v>40148</c:v>
                </c:pt>
                <c:pt idx="39">
                  <c:v>40180</c:v>
                </c:pt>
                <c:pt idx="40">
                  <c:v>40210</c:v>
                </c:pt>
                <c:pt idx="41">
                  <c:v>40238</c:v>
                </c:pt>
                <c:pt idx="42">
                  <c:v>40269</c:v>
                </c:pt>
                <c:pt idx="43">
                  <c:v>40300</c:v>
                </c:pt>
                <c:pt idx="44">
                  <c:v>40332</c:v>
                </c:pt>
                <c:pt idx="45">
                  <c:v>40360</c:v>
                </c:pt>
                <c:pt idx="46">
                  <c:v>40391</c:v>
                </c:pt>
                <c:pt idx="47">
                  <c:v>40422</c:v>
                </c:pt>
                <c:pt idx="48">
                  <c:v>40452</c:v>
                </c:pt>
                <c:pt idx="49">
                  <c:v>40483</c:v>
                </c:pt>
                <c:pt idx="50">
                  <c:v>40513</c:v>
                </c:pt>
                <c:pt idx="51">
                  <c:v>40544</c:v>
                </c:pt>
                <c:pt idx="52">
                  <c:v>40576</c:v>
                </c:pt>
                <c:pt idx="53">
                  <c:v>40608</c:v>
                </c:pt>
                <c:pt idx="54">
                  <c:v>40640</c:v>
                </c:pt>
              </c:numCache>
            </c:numRef>
          </c:cat>
          <c:val>
            <c:numRef>
              <c:f>MDIA3!$T$295:$T$349</c:f>
              <c:numCache>
                <c:formatCode>0.0%</c:formatCode>
                <c:ptCount val="55"/>
                <c:pt idx="0">
                  <c:v>9.0476190476191931E-3</c:v>
                </c:pt>
                <c:pt idx="1">
                  <c:v>0.13809523809523805</c:v>
                </c:pt>
                <c:pt idx="2">
                  <c:v>0.19047619047619047</c:v>
                </c:pt>
                <c:pt idx="3">
                  <c:v>0.22666666666666679</c:v>
                </c:pt>
                <c:pt idx="4">
                  <c:v>0.33333333333333326</c:v>
                </c:pt>
                <c:pt idx="5">
                  <c:v>0.30952380952380953</c:v>
                </c:pt>
                <c:pt idx="6">
                  <c:v>0.36190476190476195</c:v>
                </c:pt>
                <c:pt idx="7">
                  <c:v>0.4285714285714286</c:v>
                </c:pt>
                <c:pt idx="8">
                  <c:v>0.4285714285714286</c:v>
                </c:pt>
                <c:pt idx="9">
                  <c:v>0.45142857142857151</c:v>
                </c:pt>
                <c:pt idx="10">
                  <c:v>0.19523809523809521</c:v>
                </c:pt>
                <c:pt idx="11">
                  <c:v>0.18952380952380965</c:v>
                </c:pt>
                <c:pt idx="12">
                  <c:v>0.16523809523809518</c:v>
                </c:pt>
                <c:pt idx="13">
                  <c:v>0.13571428571428568</c:v>
                </c:pt>
                <c:pt idx="14">
                  <c:v>0.18428571428571439</c:v>
                </c:pt>
                <c:pt idx="15">
                  <c:v>-9.5238095238095233E-2</c:v>
                </c:pt>
                <c:pt idx="16">
                  <c:v>1.4285714285714235E-2</c:v>
                </c:pt>
                <c:pt idx="17">
                  <c:v>-0.1785714285714286</c:v>
                </c:pt>
                <c:pt idx="18">
                  <c:v>0.11904761904761907</c:v>
                </c:pt>
                <c:pt idx="19">
                  <c:v>0.21428571428571419</c:v>
                </c:pt>
                <c:pt idx="20">
                  <c:v>9.5238095238095344E-2</c:v>
                </c:pt>
                <c:pt idx="21">
                  <c:v>0</c:v>
                </c:pt>
                <c:pt idx="22">
                  <c:v>-9.52380952380949E-3</c:v>
                </c:pt>
                <c:pt idx="23">
                  <c:v>-3.8095238095238182E-2</c:v>
                </c:pt>
                <c:pt idx="24">
                  <c:v>-0.22857142857142865</c:v>
                </c:pt>
                <c:pt idx="25">
                  <c:v>-8.5714285714285743E-2</c:v>
                </c:pt>
                <c:pt idx="26">
                  <c:v>-5.7619047619047681E-2</c:v>
                </c:pt>
                <c:pt idx="27">
                  <c:v>-0.13333333333333341</c:v>
                </c:pt>
                <c:pt idx="28">
                  <c:v>-9.5238095238095233E-2</c:v>
                </c:pt>
                <c:pt idx="29">
                  <c:v>-0.1428571428571429</c:v>
                </c:pt>
                <c:pt idx="30">
                  <c:v>7.6190476190476364E-2</c:v>
                </c:pt>
                <c:pt idx="31">
                  <c:v>0.15952380952380962</c:v>
                </c:pt>
                <c:pt idx="32">
                  <c:v>0.3666666666666667</c:v>
                </c:pt>
                <c:pt idx="33">
                  <c:v>0.5</c:v>
                </c:pt>
                <c:pt idx="34">
                  <c:v>0.61904761904761907</c:v>
                </c:pt>
                <c:pt idx="35">
                  <c:v>0.73571428571428577</c:v>
                </c:pt>
                <c:pt idx="36">
                  <c:v>0.8085714285714285</c:v>
                </c:pt>
                <c:pt idx="37">
                  <c:v>0.84809523809523824</c:v>
                </c:pt>
                <c:pt idx="38">
                  <c:v>1</c:v>
                </c:pt>
                <c:pt idx="39">
                  <c:v>1.3071428571428574</c:v>
                </c:pt>
                <c:pt idx="40">
                  <c:v>1.2571428571428571</c:v>
                </c:pt>
                <c:pt idx="41">
                  <c:v>1.1000000000000001</c:v>
                </c:pt>
                <c:pt idx="42">
                  <c:v>0.99285714285714288</c:v>
                </c:pt>
                <c:pt idx="43">
                  <c:v>0.72619047619047628</c:v>
                </c:pt>
                <c:pt idx="44">
                  <c:v>0.85714285714285721</c:v>
                </c:pt>
                <c:pt idx="45">
                  <c:v>0.89523809523809517</c:v>
                </c:pt>
                <c:pt idx="46">
                  <c:v>0.95238095238095233</c:v>
                </c:pt>
                <c:pt idx="47">
                  <c:v>0.97571428571428576</c:v>
                </c:pt>
                <c:pt idx="48">
                  <c:v>1.0476190476190474</c:v>
                </c:pt>
                <c:pt idx="49">
                  <c:v>1</c:v>
                </c:pt>
                <c:pt idx="50">
                  <c:v>0.88095238095238093</c:v>
                </c:pt>
                <c:pt idx="51">
                  <c:v>0.84142857142857141</c:v>
                </c:pt>
                <c:pt idx="52">
                  <c:v>0.71428571428571419</c:v>
                </c:pt>
                <c:pt idx="53">
                  <c:v>0.85714285714285721</c:v>
                </c:pt>
                <c:pt idx="54">
                  <c:v>0.9285714285714286</c:v>
                </c:pt>
              </c:numCache>
            </c:numRef>
          </c:val>
          <c:smooth val="0"/>
          <c:extLst>
            <c:ext xmlns:c16="http://schemas.microsoft.com/office/drawing/2014/chart" uri="{C3380CC4-5D6E-409C-BE32-E72D297353CC}">
              <c16:uniqueId val="{00000001-9876-49BD-B93A-C6A5FA7E932F}"/>
            </c:ext>
          </c:extLst>
        </c:ser>
        <c:ser>
          <c:idx val="4"/>
          <c:order val="2"/>
          <c:tx>
            <c:strRef>
              <c:f>MDIA3!$U$294</c:f>
              <c:strCache>
                <c:ptCount val="1"/>
                <c:pt idx="0">
                  <c:v>IBOV</c:v>
                </c:pt>
              </c:strCache>
            </c:strRef>
          </c:tx>
          <c:spPr>
            <a:ln w="25400" cap="flat">
              <a:solidFill>
                <a:srgbClr val="FF0000"/>
              </a:solidFill>
              <a:prstDash val="solid"/>
            </a:ln>
            <a:effectLst>
              <a:outerShdw blurRad="50800" dist="38100" dir="10800000" algn="r" rotWithShape="0">
                <a:schemeClr val="accent2">
                  <a:lumMod val="50000"/>
                  <a:alpha val="40000"/>
                </a:schemeClr>
              </a:outerShdw>
            </a:effectLst>
          </c:spPr>
          <c:marker>
            <c:symbol val="none"/>
          </c:marker>
          <c:cat>
            <c:numRef>
              <c:f>MDIA3!$P$295:$P$349</c:f>
              <c:numCache>
                <c:formatCode>[$-416]mmm\-yy;@</c:formatCode>
                <c:ptCount val="55"/>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pt idx="19">
                  <c:v>39569</c:v>
                </c:pt>
                <c:pt idx="20">
                  <c:v>39600</c:v>
                </c:pt>
                <c:pt idx="21">
                  <c:v>39630</c:v>
                </c:pt>
                <c:pt idx="22">
                  <c:v>39661</c:v>
                </c:pt>
                <c:pt idx="23">
                  <c:v>39692</c:v>
                </c:pt>
                <c:pt idx="24">
                  <c:v>39722</c:v>
                </c:pt>
                <c:pt idx="25">
                  <c:v>39753</c:v>
                </c:pt>
                <c:pt idx="26">
                  <c:v>39783</c:v>
                </c:pt>
                <c:pt idx="27">
                  <c:v>39815</c:v>
                </c:pt>
                <c:pt idx="28">
                  <c:v>39847</c:v>
                </c:pt>
                <c:pt idx="29">
                  <c:v>39876</c:v>
                </c:pt>
                <c:pt idx="30">
                  <c:v>39908</c:v>
                </c:pt>
                <c:pt idx="31">
                  <c:v>39939</c:v>
                </c:pt>
                <c:pt idx="32">
                  <c:v>39971</c:v>
                </c:pt>
                <c:pt idx="33">
                  <c:v>40002</c:v>
                </c:pt>
                <c:pt idx="34">
                  <c:v>40034</c:v>
                </c:pt>
                <c:pt idx="35">
                  <c:v>40066</c:v>
                </c:pt>
                <c:pt idx="36">
                  <c:v>40097</c:v>
                </c:pt>
                <c:pt idx="37">
                  <c:v>40118</c:v>
                </c:pt>
                <c:pt idx="38">
                  <c:v>40148</c:v>
                </c:pt>
                <c:pt idx="39">
                  <c:v>40180</c:v>
                </c:pt>
                <c:pt idx="40">
                  <c:v>40210</c:v>
                </c:pt>
                <c:pt idx="41">
                  <c:v>40238</c:v>
                </c:pt>
                <c:pt idx="42">
                  <c:v>40269</c:v>
                </c:pt>
                <c:pt idx="43">
                  <c:v>40300</c:v>
                </c:pt>
                <c:pt idx="44">
                  <c:v>40332</c:v>
                </c:pt>
                <c:pt idx="45">
                  <c:v>40360</c:v>
                </c:pt>
                <c:pt idx="46">
                  <c:v>40391</c:v>
                </c:pt>
                <c:pt idx="47">
                  <c:v>40422</c:v>
                </c:pt>
                <c:pt idx="48">
                  <c:v>40452</c:v>
                </c:pt>
                <c:pt idx="49">
                  <c:v>40483</c:v>
                </c:pt>
                <c:pt idx="50">
                  <c:v>40513</c:v>
                </c:pt>
                <c:pt idx="51">
                  <c:v>40544</c:v>
                </c:pt>
                <c:pt idx="52">
                  <c:v>40576</c:v>
                </c:pt>
                <c:pt idx="53">
                  <c:v>40608</c:v>
                </c:pt>
                <c:pt idx="54">
                  <c:v>40640</c:v>
                </c:pt>
              </c:numCache>
            </c:numRef>
          </c:cat>
          <c:val>
            <c:numRef>
              <c:f>MDIA3!$U$295:$U$349</c:f>
              <c:numCache>
                <c:formatCode>0.0%</c:formatCode>
                <c:ptCount val="55"/>
                <c:pt idx="0">
                  <c:v>9.3910919724917719E-3</c:v>
                </c:pt>
                <c:pt idx="1">
                  <c:v>7.8008612378687392E-2</c:v>
                </c:pt>
                <c:pt idx="2">
                  <c:v>0.14335651391477588</c:v>
                </c:pt>
                <c:pt idx="3">
                  <c:v>0.1476727296098721</c:v>
                </c:pt>
                <c:pt idx="4">
                  <c:v>0.12840953788803899</c:v>
                </c:pt>
                <c:pt idx="5">
                  <c:v>0.17757336589755135</c:v>
                </c:pt>
                <c:pt idx="6">
                  <c:v>0.25859991001992411</c:v>
                </c:pt>
                <c:pt idx="7">
                  <c:v>0.34374856995950887</c:v>
                </c:pt>
                <c:pt idx="8">
                  <c:v>0.3983433382608137</c:v>
                </c:pt>
                <c:pt idx="9">
                  <c:v>0.39295584549135554</c:v>
                </c:pt>
                <c:pt idx="10">
                  <c:v>0.40464657111639557</c:v>
                </c:pt>
                <c:pt idx="11">
                  <c:v>0.55447162414036888</c:v>
                </c:pt>
                <c:pt idx="12">
                  <c:v>0.67922617134777297</c:v>
                </c:pt>
                <c:pt idx="13">
                  <c:v>0.61979973005977262</c:v>
                </c:pt>
                <c:pt idx="14">
                  <c:v>0.64242174946976016</c:v>
                </c:pt>
                <c:pt idx="15">
                  <c:v>0.52941448679221037</c:v>
                </c:pt>
                <c:pt idx="16">
                  <c:v>0.63222057972877432</c:v>
                </c:pt>
                <c:pt idx="17">
                  <c:v>0.56740330355421298</c:v>
                </c:pt>
                <c:pt idx="18">
                  <c:v>0.74480262227649607</c:v>
                </c:pt>
                <c:pt idx="19">
                  <c:v>0.86625104441159451</c:v>
                </c:pt>
                <c:pt idx="20">
                  <c:v>0.67151050838742865</c:v>
                </c:pt>
                <c:pt idx="21">
                  <c:v>0.52979420271225663</c:v>
                </c:pt>
                <c:pt idx="22">
                  <c:v>0.43146500417764644</c:v>
                </c:pt>
                <c:pt idx="23">
                  <c:v>0.27363635195063951</c:v>
                </c:pt>
                <c:pt idx="24">
                  <c:v>-4.2179060350922337E-2</c:v>
                </c:pt>
                <c:pt idx="25">
                  <c:v>-5.9171669130406723E-2</c:v>
                </c:pt>
                <c:pt idx="26">
                  <c:v>-3.463435953467453E-2</c:v>
                </c:pt>
                <c:pt idx="27">
                  <c:v>1.0368018510187094E-2</c:v>
                </c:pt>
                <c:pt idx="28">
                  <c:v>-1.8360820104119879E-2</c:v>
                </c:pt>
                <c:pt idx="29">
                  <c:v>5.2146538980654356E-2</c:v>
                </c:pt>
                <c:pt idx="30">
                  <c:v>0.21574728452985403</c:v>
                </c:pt>
                <c:pt idx="31">
                  <c:v>0.36763879426698387</c:v>
                </c:pt>
                <c:pt idx="32">
                  <c:v>0.32310456970242307</c:v>
                </c:pt>
                <c:pt idx="33">
                  <c:v>0.40794961115752937</c:v>
                </c:pt>
                <c:pt idx="34">
                  <c:v>0.45225220129828414</c:v>
                </c:pt>
                <c:pt idx="35">
                  <c:v>0.58153840221093889</c:v>
                </c:pt>
                <c:pt idx="36">
                  <c:v>0.58224821646635383</c:v>
                </c:pt>
                <c:pt idx="37">
                  <c:v>0.72361822739250603</c:v>
                </c:pt>
                <c:pt idx="38">
                  <c:v>0.76331152387685597</c:v>
                </c:pt>
                <c:pt idx="39">
                  <c:v>0.68138749276945809</c:v>
                </c:pt>
                <c:pt idx="40">
                  <c:v>0.70970550806607124</c:v>
                </c:pt>
                <c:pt idx="41">
                  <c:v>0.80915328748634208</c:v>
                </c:pt>
                <c:pt idx="42">
                  <c:v>0.73609435053666683</c:v>
                </c:pt>
                <c:pt idx="43">
                  <c:v>0.62083707179124636</c:v>
                </c:pt>
                <c:pt idx="44">
                  <c:v>0.56657625811427481</c:v>
                </c:pt>
                <c:pt idx="45">
                  <c:v>0.73571566296034452</c:v>
                </c:pt>
                <c:pt idx="46">
                  <c:v>0.67478629731987927</c:v>
                </c:pt>
                <c:pt idx="47">
                  <c:v>0.78494196285108297</c:v>
                </c:pt>
                <c:pt idx="48">
                  <c:v>0.81690339996143702</c:v>
                </c:pt>
                <c:pt idx="49">
                  <c:v>0.74060029564882068</c:v>
                </c:pt>
                <c:pt idx="50">
                  <c:v>0.78170833601131173</c:v>
                </c:pt>
                <c:pt idx="51">
                  <c:v>0.80109261520663289</c:v>
                </c:pt>
                <c:pt idx="52">
                  <c:v>0.73232212867150848</c:v>
                </c:pt>
                <c:pt idx="53">
                  <c:v>0.76326756218265945</c:v>
                </c:pt>
                <c:pt idx="54">
                  <c:v>0.68836043447522344</c:v>
                </c:pt>
              </c:numCache>
            </c:numRef>
          </c:val>
          <c:smooth val="0"/>
          <c:extLst>
            <c:ext xmlns:c16="http://schemas.microsoft.com/office/drawing/2014/chart" uri="{C3380CC4-5D6E-409C-BE32-E72D297353CC}">
              <c16:uniqueId val="{00000002-9876-49BD-B93A-C6A5FA7E932F}"/>
            </c:ext>
          </c:extLst>
        </c:ser>
        <c:ser>
          <c:idx val="5"/>
          <c:order val="3"/>
          <c:tx>
            <c:strRef>
              <c:f>MDIA3!$V$294</c:f>
              <c:strCache>
                <c:ptCount val="1"/>
                <c:pt idx="0">
                  <c:v>IGC</c:v>
                </c:pt>
              </c:strCache>
            </c:strRef>
          </c:tx>
          <c:spPr>
            <a:ln w="25400" cap="flat">
              <a:solidFill>
                <a:srgbClr val="99CC00"/>
              </a:solidFill>
              <a:prstDash val="solid"/>
            </a:ln>
            <a:effectLst>
              <a:outerShdw blurRad="50800" dist="38100" dir="10800000" algn="r" rotWithShape="0">
                <a:prstClr val="black">
                  <a:alpha val="40000"/>
                </a:prstClr>
              </a:outerShdw>
            </a:effectLst>
          </c:spPr>
          <c:marker>
            <c:symbol val="square"/>
            <c:size val="3"/>
            <c:spPr>
              <a:noFill/>
              <a:ln w="9525">
                <a:noFill/>
              </a:ln>
              <a:effectLst>
                <a:outerShdw blurRad="50800" dist="38100" dir="10800000" algn="r" rotWithShape="0">
                  <a:prstClr val="black">
                    <a:alpha val="40000"/>
                  </a:prstClr>
                </a:outerShdw>
              </a:effectLst>
            </c:spPr>
          </c:marker>
          <c:cat>
            <c:numRef>
              <c:f>MDIA3!$P$295:$P$349</c:f>
              <c:numCache>
                <c:formatCode>[$-416]mmm\-yy;@</c:formatCode>
                <c:ptCount val="55"/>
                <c:pt idx="0">
                  <c:v>38991</c:v>
                </c:pt>
                <c:pt idx="1">
                  <c:v>39022</c:v>
                </c:pt>
                <c:pt idx="2">
                  <c:v>39052</c:v>
                </c:pt>
                <c:pt idx="3">
                  <c:v>39083</c:v>
                </c:pt>
                <c:pt idx="4">
                  <c:v>39114</c:v>
                </c:pt>
                <c:pt idx="5">
                  <c:v>39142</c:v>
                </c:pt>
                <c:pt idx="6">
                  <c:v>39173</c:v>
                </c:pt>
                <c:pt idx="7">
                  <c:v>39203</c:v>
                </c:pt>
                <c:pt idx="8">
                  <c:v>39234</c:v>
                </c:pt>
                <c:pt idx="9">
                  <c:v>39264</c:v>
                </c:pt>
                <c:pt idx="10">
                  <c:v>39295</c:v>
                </c:pt>
                <c:pt idx="11">
                  <c:v>39326</c:v>
                </c:pt>
                <c:pt idx="12">
                  <c:v>39356</c:v>
                </c:pt>
                <c:pt idx="13">
                  <c:v>39387</c:v>
                </c:pt>
                <c:pt idx="14">
                  <c:v>39417</c:v>
                </c:pt>
                <c:pt idx="15">
                  <c:v>39448</c:v>
                </c:pt>
                <c:pt idx="16">
                  <c:v>39479</c:v>
                </c:pt>
                <c:pt idx="17">
                  <c:v>39508</c:v>
                </c:pt>
                <c:pt idx="18">
                  <c:v>39539</c:v>
                </c:pt>
                <c:pt idx="19">
                  <c:v>39569</c:v>
                </c:pt>
                <c:pt idx="20">
                  <c:v>39600</c:v>
                </c:pt>
                <c:pt idx="21">
                  <c:v>39630</c:v>
                </c:pt>
                <c:pt idx="22">
                  <c:v>39661</c:v>
                </c:pt>
                <c:pt idx="23">
                  <c:v>39692</c:v>
                </c:pt>
                <c:pt idx="24">
                  <c:v>39722</c:v>
                </c:pt>
                <c:pt idx="25">
                  <c:v>39753</c:v>
                </c:pt>
                <c:pt idx="26">
                  <c:v>39783</c:v>
                </c:pt>
                <c:pt idx="27">
                  <c:v>39815</c:v>
                </c:pt>
                <c:pt idx="28">
                  <c:v>39847</c:v>
                </c:pt>
                <c:pt idx="29">
                  <c:v>39876</c:v>
                </c:pt>
                <c:pt idx="30">
                  <c:v>39908</c:v>
                </c:pt>
                <c:pt idx="31">
                  <c:v>39939</c:v>
                </c:pt>
                <c:pt idx="32">
                  <c:v>39971</c:v>
                </c:pt>
                <c:pt idx="33">
                  <c:v>40002</c:v>
                </c:pt>
                <c:pt idx="34">
                  <c:v>40034</c:v>
                </c:pt>
                <c:pt idx="35">
                  <c:v>40066</c:v>
                </c:pt>
                <c:pt idx="36">
                  <c:v>40097</c:v>
                </c:pt>
                <c:pt idx="37">
                  <c:v>40118</c:v>
                </c:pt>
                <c:pt idx="38">
                  <c:v>40148</c:v>
                </c:pt>
                <c:pt idx="39">
                  <c:v>40180</c:v>
                </c:pt>
                <c:pt idx="40">
                  <c:v>40210</c:v>
                </c:pt>
                <c:pt idx="41">
                  <c:v>40238</c:v>
                </c:pt>
                <c:pt idx="42">
                  <c:v>40269</c:v>
                </c:pt>
                <c:pt idx="43">
                  <c:v>40300</c:v>
                </c:pt>
                <c:pt idx="44">
                  <c:v>40332</c:v>
                </c:pt>
                <c:pt idx="45">
                  <c:v>40360</c:v>
                </c:pt>
                <c:pt idx="46">
                  <c:v>40391</c:v>
                </c:pt>
                <c:pt idx="47">
                  <c:v>40422</c:v>
                </c:pt>
                <c:pt idx="48">
                  <c:v>40452</c:v>
                </c:pt>
                <c:pt idx="49">
                  <c:v>40483</c:v>
                </c:pt>
                <c:pt idx="50">
                  <c:v>40513</c:v>
                </c:pt>
                <c:pt idx="51">
                  <c:v>40544</c:v>
                </c:pt>
                <c:pt idx="52">
                  <c:v>40576</c:v>
                </c:pt>
                <c:pt idx="53">
                  <c:v>40608</c:v>
                </c:pt>
                <c:pt idx="54">
                  <c:v>40640</c:v>
                </c:pt>
              </c:numCache>
            </c:numRef>
          </c:cat>
          <c:val>
            <c:numRef>
              <c:f>MDIA3!$V$295:$V$349</c:f>
              <c:numCache>
                <c:formatCode>0.0%</c:formatCode>
                <c:ptCount val="55"/>
                <c:pt idx="0">
                  <c:v>1.0933932608437447E-2</c:v>
                </c:pt>
                <c:pt idx="1">
                  <c:v>8.0774427144832073E-2</c:v>
                </c:pt>
                <c:pt idx="2">
                  <c:v>0.15829108010674009</c:v>
                </c:pt>
                <c:pt idx="3">
                  <c:v>0.18640786705413426</c:v>
                </c:pt>
                <c:pt idx="4">
                  <c:v>0.17309221920742424</c:v>
                </c:pt>
                <c:pt idx="5">
                  <c:v>0.19415572339839171</c:v>
                </c:pt>
                <c:pt idx="6">
                  <c:v>0.28014617413183895</c:v>
                </c:pt>
                <c:pt idx="7">
                  <c:v>0.38568551052278988</c:v>
                </c:pt>
                <c:pt idx="8">
                  <c:v>0.42096312710472605</c:v>
                </c:pt>
                <c:pt idx="9">
                  <c:v>0.42812619729922896</c:v>
                </c:pt>
                <c:pt idx="10">
                  <c:v>0.41929166937400986</c:v>
                </c:pt>
                <c:pt idx="11">
                  <c:v>0.5616680520795756</c:v>
                </c:pt>
                <c:pt idx="12">
                  <c:v>0.63539143702794187</c:v>
                </c:pt>
                <c:pt idx="13">
                  <c:v>0.57375587306779696</c:v>
                </c:pt>
                <c:pt idx="14">
                  <c:v>0.52371296634454878</c:v>
                </c:pt>
                <c:pt idx="15">
                  <c:v>0.35638570791612234</c:v>
                </c:pt>
                <c:pt idx="16">
                  <c:v>0.44196837673671396</c:v>
                </c:pt>
                <c:pt idx="17">
                  <c:v>0.37031078807215501</c:v>
                </c:pt>
                <c:pt idx="18">
                  <c:v>0.5307348812615249</c:v>
                </c:pt>
                <c:pt idx="19">
                  <c:v>0.6206104629669047</c:v>
                </c:pt>
                <c:pt idx="20">
                  <c:v>0.42617242901345898</c:v>
                </c:pt>
                <c:pt idx="21">
                  <c:v>0.33951429141170952</c:v>
                </c:pt>
                <c:pt idx="22">
                  <c:v>0.23555679035304511</c:v>
                </c:pt>
                <c:pt idx="23">
                  <c:v>5.8955854247093376E-2</c:v>
                </c:pt>
                <c:pt idx="24">
                  <c:v>-0.1846423058050668</c:v>
                </c:pt>
                <c:pt idx="25">
                  <c:v>-0.17794527208239885</c:v>
                </c:pt>
                <c:pt idx="26">
                  <c:v>-0.17165377971262574</c:v>
                </c:pt>
                <c:pt idx="27">
                  <c:v>-0.16056076734697533</c:v>
                </c:pt>
                <c:pt idx="28">
                  <c:v>-0.19299287277876487</c:v>
                </c:pt>
                <c:pt idx="29">
                  <c:v>-0.13111084722293798</c:v>
                </c:pt>
                <c:pt idx="30">
                  <c:v>2.6626814573498248E-2</c:v>
                </c:pt>
                <c:pt idx="31">
                  <c:v>0.12763125760390048</c:v>
                </c:pt>
                <c:pt idx="32">
                  <c:v>0.10784935371047943</c:v>
                </c:pt>
                <c:pt idx="33">
                  <c:v>0.20057940880584879</c:v>
                </c:pt>
                <c:pt idx="34">
                  <c:v>0.23867564981840261</c:v>
                </c:pt>
                <c:pt idx="35">
                  <c:v>0.3577793362117061</c:v>
                </c:pt>
                <c:pt idx="36">
                  <c:v>0.35194043695400334</c:v>
                </c:pt>
                <c:pt idx="37">
                  <c:v>0.45617128632787907</c:v>
                </c:pt>
                <c:pt idx="38">
                  <c:v>0.51899882818714049</c:v>
                </c:pt>
                <c:pt idx="39">
                  <c:v>0.47364765402169318</c:v>
                </c:pt>
                <c:pt idx="40">
                  <c:v>0.48450764815142588</c:v>
                </c:pt>
                <c:pt idx="41">
                  <c:v>0.55471559452138286</c:v>
                </c:pt>
                <c:pt idx="42">
                  <c:v>0.52048207888115394</c:v>
                </c:pt>
                <c:pt idx="43">
                  <c:v>0.44116401571080632</c:v>
                </c:pt>
                <c:pt idx="44">
                  <c:v>0.40791858701326622</c:v>
                </c:pt>
                <c:pt idx="45">
                  <c:v>0.58676456419988487</c:v>
                </c:pt>
                <c:pt idx="46">
                  <c:v>0.55651700472982202</c:v>
                </c:pt>
                <c:pt idx="47">
                  <c:v>0.67073178928877897</c:v>
                </c:pt>
                <c:pt idx="48">
                  <c:v>0.72836795371899332</c:v>
                </c:pt>
                <c:pt idx="49">
                  <c:v>0.69162277036276909</c:v>
                </c:pt>
                <c:pt idx="50">
                  <c:v>0.70932319405265765</c:v>
                </c:pt>
                <c:pt idx="51">
                  <c:v>0.71806137789956459</c:v>
                </c:pt>
                <c:pt idx="52">
                  <c:v>0.642554507222445</c:v>
                </c:pt>
                <c:pt idx="53">
                  <c:v>0.69044647638337775</c:v>
                </c:pt>
                <c:pt idx="54">
                  <c:v>0.64524317917533947</c:v>
                </c:pt>
              </c:numCache>
            </c:numRef>
          </c:val>
          <c:smooth val="0"/>
          <c:extLst>
            <c:ext xmlns:c16="http://schemas.microsoft.com/office/drawing/2014/chart" uri="{C3380CC4-5D6E-409C-BE32-E72D297353CC}">
              <c16:uniqueId val="{00000003-9876-49BD-B93A-C6A5FA7E932F}"/>
            </c:ext>
          </c:extLst>
        </c:ser>
        <c:dLbls>
          <c:showLegendKey val="0"/>
          <c:showVal val="0"/>
          <c:showCatName val="0"/>
          <c:showSerName val="0"/>
          <c:showPercent val="0"/>
          <c:showBubbleSize val="0"/>
        </c:dLbls>
        <c:marker val="1"/>
        <c:smooth val="0"/>
        <c:axId val="209488896"/>
        <c:axId val="302829504"/>
      </c:lineChart>
      <c:catAx>
        <c:axId val="209487360"/>
        <c:scaling>
          <c:orientation val="minMax"/>
        </c:scaling>
        <c:delete val="0"/>
        <c:axPos val="b"/>
        <c:title>
          <c:tx>
            <c:rich>
              <a:bodyPr/>
              <a:lstStyle/>
              <a:p>
                <a:pPr>
                  <a:defRPr b="1"/>
                </a:pPr>
                <a:r>
                  <a:rPr lang="pt-BR" b="1"/>
                  <a:t>18/10/2006 a 28/04/2011</a:t>
                </a:r>
              </a:p>
            </c:rich>
          </c:tx>
          <c:layout>
            <c:manualLayout>
              <c:xMode val="edge"/>
              <c:yMode val="edge"/>
              <c:x val="0.38995568685379911"/>
              <c:y val="6.8883544729322621E-2"/>
            </c:manualLayout>
          </c:layout>
          <c:overlay val="0"/>
          <c:spPr>
            <a:noFill/>
            <a:ln w="25400">
              <a:noFill/>
            </a:ln>
          </c:spPr>
        </c:title>
        <c:numFmt formatCode="[$-816]mmm/yy;@" sourceLinked="0"/>
        <c:majorTickMark val="cross"/>
        <c:minorTickMark val="none"/>
        <c:tickLblPos val="nextTo"/>
        <c:spPr>
          <a:ln w="9525">
            <a:noFill/>
          </a:ln>
        </c:spPr>
        <c:txPr>
          <a:bodyPr rot="0" vert="horz"/>
          <a:lstStyle/>
          <a:p>
            <a:pPr rtl="1">
              <a:defRPr b="1"/>
            </a:pPr>
            <a:endParaRPr lang="pt-BR"/>
          </a:p>
        </c:txPr>
        <c:crossAx val="302828928"/>
        <c:crosses val="autoZero"/>
        <c:auto val="0"/>
        <c:lblAlgn val="ctr"/>
        <c:lblOffset val="50"/>
        <c:tickLblSkip val="6"/>
        <c:tickMarkSkip val="6"/>
        <c:noMultiLvlLbl val="0"/>
      </c:catAx>
      <c:valAx>
        <c:axId val="302828928"/>
        <c:scaling>
          <c:orientation val="minMax"/>
          <c:max val="7500000"/>
          <c:min val="0"/>
        </c:scaling>
        <c:delete val="0"/>
        <c:axPos val="l"/>
        <c:numFmt formatCode="#,##0" sourceLinked="1"/>
        <c:majorTickMark val="out"/>
        <c:minorTickMark val="none"/>
        <c:tickLblPos val="nextTo"/>
        <c:spPr>
          <a:ln w="9525">
            <a:solidFill>
              <a:schemeClr val="tx1"/>
            </a:solidFill>
          </a:ln>
        </c:spPr>
        <c:crossAx val="209487360"/>
        <c:crosses val="autoZero"/>
        <c:crossBetween val="between"/>
        <c:majorUnit val="500000"/>
      </c:valAx>
      <c:catAx>
        <c:axId val="209488896"/>
        <c:scaling>
          <c:orientation val="minMax"/>
        </c:scaling>
        <c:delete val="1"/>
        <c:axPos val="b"/>
        <c:numFmt formatCode="[$-416]mmm\-yy;@" sourceLinked="1"/>
        <c:majorTickMark val="out"/>
        <c:minorTickMark val="none"/>
        <c:tickLblPos val="none"/>
        <c:crossAx val="302829504"/>
        <c:crosses val="autoZero"/>
        <c:auto val="0"/>
        <c:lblAlgn val="ctr"/>
        <c:lblOffset val="100"/>
        <c:noMultiLvlLbl val="0"/>
      </c:catAx>
      <c:valAx>
        <c:axId val="302829504"/>
        <c:scaling>
          <c:orientation val="minMax"/>
          <c:max val="2"/>
          <c:min val="-0.5"/>
        </c:scaling>
        <c:delete val="0"/>
        <c:axPos val="r"/>
        <c:numFmt formatCode="0%" sourceLinked="0"/>
        <c:majorTickMark val="out"/>
        <c:minorTickMark val="none"/>
        <c:tickLblPos val="nextTo"/>
        <c:spPr>
          <a:ln w="9525">
            <a:solidFill>
              <a:sysClr val="windowText" lastClr="000000"/>
            </a:solidFill>
          </a:ln>
        </c:spPr>
        <c:crossAx val="209488896"/>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399" footer="0.4921259850000399"/>
    <c:pageSetup paperSize="9" orientation="landscape" horizont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21</xdr:col>
      <xdr:colOff>485775</xdr:colOff>
      <xdr:row>5</xdr:row>
      <xdr:rowOff>114300</xdr:rowOff>
    </xdr:from>
    <xdr:to>
      <xdr:col>24</xdr:col>
      <xdr:colOff>184150</xdr:colOff>
      <xdr:row>7</xdr:row>
      <xdr:rowOff>9525</xdr:rowOff>
    </xdr:to>
    <xdr:sp macro="" textlink="">
      <xdr:nvSpPr>
        <xdr:cNvPr id="2" name="Text Box 2">
          <a:extLst>
            <a:ext uri="{FF2B5EF4-FFF2-40B4-BE49-F238E27FC236}">
              <a16:creationId xmlns:a16="http://schemas.microsoft.com/office/drawing/2014/main" id="{00000000-0008-0000-0B00-000002000000}"/>
            </a:ext>
          </a:extLst>
        </xdr:cNvPr>
        <xdr:cNvSpPr txBox="1">
          <a:spLocks noChangeArrowheads="1"/>
        </xdr:cNvSpPr>
      </xdr:nvSpPr>
      <xdr:spPr bwMode="auto">
        <a:xfrm>
          <a:off x="15954375" y="1066800"/>
          <a:ext cx="1536700" cy="276225"/>
        </a:xfrm>
        <a:prstGeom prst="rect">
          <a:avLst/>
        </a:prstGeom>
        <a:noFill/>
        <a:ln w="9525">
          <a:noFill/>
          <a:miter lim="800000"/>
          <a:headEnd/>
          <a:tailEnd/>
        </a:ln>
      </xdr:spPr>
    </xdr:sp>
    <xdr:clientData/>
  </xdr:twoCellAnchor>
  <xdr:twoCellAnchor editAs="oneCell">
    <xdr:from>
      <xdr:col>30</xdr:col>
      <xdr:colOff>2801</xdr:colOff>
      <xdr:row>314</xdr:row>
      <xdr:rowOff>187139</xdr:rowOff>
    </xdr:from>
    <xdr:to>
      <xdr:col>35</xdr:col>
      <xdr:colOff>88526</xdr:colOff>
      <xdr:row>316</xdr:row>
      <xdr:rowOff>177614</xdr:rowOff>
    </xdr:to>
    <xdr:pic>
      <xdr:nvPicPr>
        <xdr:cNvPr id="3" name="Picture 20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67326" y="60004139"/>
          <a:ext cx="3228975" cy="371475"/>
        </a:xfrm>
        <a:prstGeom prst="rect">
          <a:avLst/>
        </a:prstGeom>
        <a:noFill/>
        <a:ln w="9525">
          <a:noFill/>
          <a:miter lim="800000"/>
          <a:headEnd/>
          <a:tailEnd/>
        </a:ln>
      </xdr:spPr>
    </xdr:pic>
    <xdr:clientData/>
  </xdr:twoCellAnchor>
  <xdr:twoCellAnchor>
    <xdr:from>
      <xdr:col>36</xdr:col>
      <xdr:colOff>523314</xdr:colOff>
      <xdr:row>320</xdr:row>
      <xdr:rowOff>19610</xdr:rowOff>
    </xdr:from>
    <xdr:to>
      <xdr:col>46</xdr:col>
      <xdr:colOff>466164</xdr:colOff>
      <xdr:row>338</xdr:row>
      <xdr:rowOff>67235</xdr:rowOff>
    </xdr:to>
    <xdr:graphicFrame macro="">
      <xdr:nvGraphicFramePr>
        <xdr:cNvPr id="4" name="Gráfico 4">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112059</xdr:colOff>
      <xdr:row>319</xdr:row>
      <xdr:rowOff>145676</xdr:rowOff>
    </xdr:from>
    <xdr:to>
      <xdr:col>36</xdr:col>
      <xdr:colOff>168089</xdr:colOff>
      <xdr:row>340</xdr:row>
      <xdr:rowOff>104776</xdr:rowOff>
    </xdr:to>
    <xdr:graphicFrame macro="">
      <xdr:nvGraphicFramePr>
        <xdr:cNvPr id="5" name="Gráfico 3">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38</xdr:col>
      <xdr:colOff>301440</xdr:colOff>
      <xdr:row>292</xdr:row>
      <xdr:rowOff>135593</xdr:rowOff>
    </xdr:from>
    <xdr:to>
      <xdr:col>49</xdr:col>
      <xdr:colOff>174253</xdr:colOff>
      <xdr:row>313</xdr:row>
      <xdr:rowOff>62753</xdr:rowOff>
    </xdr:to>
    <xdr:graphicFrame macro="">
      <xdr:nvGraphicFramePr>
        <xdr:cNvPr id="6" name="Chart 1">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34</xdr:col>
      <xdr:colOff>549089</xdr:colOff>
      <xdr:row>334</xdr:row>
      <xdr:rowOff>168089</xdr:rowOff>
    </xdr:from>
    <xdr:ext cx="688907" cy="217560"/>
    <xdr:sp macro="" textlink="">
      <xdr:nvSpPr>
        <xdr:cNvPr id="7" name="CaixaDeTexto 6">
          <a:extLst>
            <a:ext uri="{FF2B5EF4-FFF2-40B4-BE49-F238E27FC236}">
              <a16:creationId xmlns:a16="http://schemas.microsoft.com/office/drawing/2014/main" id="{00000000-0008-0000-0B00-000007000000}"/>
            </a:ext>
          </a:extLst>
        </xdr:cNvPr>
        <xdr:cNvSpPr txBox="1"/>
      </xdr:nvSpPr>
      <xdr:spPr>
        <a:xfrm>
          <a:off x="24047264" y="63795089"/>
          <a:ext cx="68890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pt-BR" sz="800" b="1"/>
            <a:t>15/04/2010</a:t>
          </a:r>
        </a:p>
      </xdr:txBody>
    </xdr:sp>
    <xdr:clientData/>
  </xdr:oneCellAnchor>
  <xdr:twoCellAnchor>
    <xdr:from>
      <xdr:col>27</xdr:col>
      <xdr:colOff>11205</xdr:colOff>
      <xdr:row>292</xdr:row>
      <xdr:rowOff>175372</xdr:rowOff>
    </xdr:from>
    <xdr:to>
      <xdr:col>37</xdr:col>
      <xdr:colOff>477930</xdr:colOff>
      <xdr:row>314</xdr:row>
      <xdr:rowOff>129988</xdr:rowOff>
    </xdr:to>
    <xdr:graphicFrame macro="">
      <xdr:nvGraphicFramePr>
        <xdr:cNvPr id="8" name="Chart 1">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41</xdr:col>
      <xdr:colOff>381000</xdr:colOff>
      <xdr:row>314</xdr:row>
      <xdr:rowOff>9525</xdr:rowOff>
    </xdr:from>
    <xdr:to>
      <xdr:col>46</xdr:col>
      <xdr:colOff>561975</xdr:colOff>
      <xdr:row>316</xdr:row>
      <xdr:rowOff>0</xdr:rowOff>
    </xdr:to>
    <xdr:pic>
      <xdr:nvPicPr>
        <xdr:cNvPr id="9" name="Picture 201">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146375" y="59826525"/>
          <a:ext cx="3228975" cy="371475"/>
        </a:xfrm>
        <a:prstGeom prst="rect">
          <a:avLst/>
        </a:prstGeom>
        <a:noFill/>
        <a:ln w="9525">
          <a:noFill/>
          <a:miter lim="800000"/>
          <a:headEnd/>
          <a:tailEnd/>
        </a:ln>
      </xdr:spPr>
    </xdr:pic>
    <xdr:clientData/>
  </xdr:twoCellAnchor>
</xdr:wsDr>
</file>

<file path=xl/drawings/drawing2.xml><?xml version="1.0" encoding="utf-8"?>
<c:userShapes xmlns:c="http://schemas.openxmlformats.org/drawingml/2006/chart">
  <cdr:relSizeAnchor xmlns:cdr="http://schemas.openxmlformats.org/drawingml/2006/chartDrawing">
    <cdr:from>
      <cdr:x>0.15609</cdr:x>
      <cdr:y>0.0274</cdr:y>
    </cdr:from>
    <cdr:to>
      <cdr:x>0.90536</cdr:x>
      <cdr:y>0.11507</cdr:y>
    </cdr:to>
    <cdr:sp macro="" textlink="">
      <cdr:nvSpPr>
        <cdr:cNvPr id="2" name="CaixaDeTexto 1">
          <a:extLst xmlns:a="http://schemas.openxmlformats.org/drawingml/2006/main">
            <a:ext uri="{FF2B5EF4-FFF2-40B4-BE49-F238E27FC236}">
              <a16:creationId xmlns:a16="http://schemas.microsoft.com/office/drawing/2014/main" id="{9A4E554E-75F5-4DB7-9BC8-2B2B03F13D7D}"/>
            </a:ext>
          </a:extLst>
        </cdr:cNvPr>
        <cdr:cNvSpPr txBox="1"/>
      </cdr:nvSpPr>
      <cdr:spPr>
        <a:xfrm xmlns:a="http://schemas.openxmlformats.org/drawingml/2006/main">
          <a:off x="935608" y="95260"/>
          <a:ext cx="4491144" cy="30479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pt-BR" sz="1000" b="1">
              <a:latin typeface="Arial" pitchFamily="34" charset="0"/>
              <a:cs typeface="Arial" pitchFamily="34" charset="0"/>
            </a:rPr>
            <a:t>MDIA3 SHARE PERFORMANCE TO IBOVESPA AND IGC INDEXES</a:t>
          </a:r>
        </a:p>
        <a:p xmlns:a="http://schemas.openxmlformats.org/drawingml/2006/main">
          <a:pPr algn="ctr"/>
          <a:r>
            <a:rPr lang="pt-BR" sz="900" b="1">
              <a:latin typeface="Arial" pitchFamily="34" charset="0"/>
              <a:cs typeface="Arial" pitchFamily="34" charset="0"/>
            </a:rPr>
            <a:t>03/02/2009</a:t>
          </a:r>
          <a:r>
            <a:rPr lang="pt-BR" sz="900" b="1" baseline="0">
              <a:latin typeface="Arial" pitchFamily="34" charset="0"/>
              <a:cs typeface="Arial" pitchFamily="34" charset="0"/>
            </a:rPr>
            <a:t> a 04/15/2010</a:t>
          </a:r>
          <a:endParaRPr lang="pt-BR" sz="900" b="1">
            <a:latin typeface="Arial" pitchFamily="34" charset="0"/>
            <a:cs typeface="Arial" pitchFamily="34" charset="0"/>
          </a:endParaRPr>
        </a:p>
      </cdr:txBody>
    </cdr:sp>
  </cdr:relSizeAnchor>
  <cdr:relSizeAnchor xmlns:cdr="http://schemas.openxmlformats.org/drawingml/2006/chartDrawing">
    <cdr:from>
      <cdr:x>0.84876</cdr:x>
      <cdr:y>0.76712</cdr:y>
    </cdr:from>
    <cdr:to>
      <cdr:x>0.93766</cdr:x>
      <cdr:y>0.8297</cdr:y>
    </cdr:to>
    <cdr:sp macro="" textlink="">
      <cdr:nvSpPr>
        <cdr:cNvPr id="3" name="CaixaDeTexto 10">
          <a:extLst xmlns:a="http://schemas.openxmlformats.org/drawingml/2006/main">
            <a:ext uri="{FF2B5EF4-FFF2-40B4-BE49-F238E27FC236}">
              <a16:creationId xmlns:a16="http://schemas.microsoft.com/office/drawing/2014/main" id="{077CE220-2F2C-490E-923A-F0864BA247BB}"/>
            </a:ext>
          </a:extLst>
        </cdr:cNvPr>
        <cdr:cNvSpPr txBox="1"/>
      </cdr:nvSpPr>
      <cdr:spPr>
        <a:xfrm xmlns:a="http://schemas.openxmlformats.org/drawingml/2006/main">
          <a:off x="5087470" y="2666999"/>
          <a:ext cx="532903" cy="217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pt-BR" sz="800" b="1"/>
            <a:t>4/15/10</a:t>
          </a:r>
        </a:p>
      </cdr:txBody>
    </cdr:sp>
  </cdr:relSizeAnchor>
</c:userShapes>
</file>

<file path=xl/drawings/drawing3.xml><?xml version="1.0" encoding="utf-8"?>
<c:userShapes xmlns:c="http://schemas.openxmlformats.org/drawingml/2006/chart">
  <cdr:relSizeAnchor xmlns:cdr="http://schemas.openxmlformats.org/drawingml/2006/chartDrawing">
    <cdr:from>
      <cdr:x>0.19533</cdr:x>
      <cdr:y>0.0274</cdr:y>
    </cdr:from>
    <cdr:to>
      <cdr:x>0.83189</cdr:x>
      <cdr:y>0.11507</cdr:y>
    </cdr:to>
    <cdr:sp macro="" textlink="">
      <cdr:nvSpPr>
        <cdr:cNvPr id="2" name="CaixaDeTexto 1">
          <a:extLst xmlns:a="http://schemas.openxmlformats.org/drawingml/2006/main">
            <a:ext uri="{FF2B5EF4-FFF2-40B4-BE49-F238E27FC236}">
              <a16:creationId xmlns:a16="http://schemas.microsoft.com/office/drawing/2014/main" id="{41026464-E932-4C35-A13A-9C22BAA6D084}"/>
            </a:ext>
          </a:extLst>
        </cdr:cNvPr>
        <cdr:cNvSpPr txBox="1"/>
      </cdr:nvSpPr>
      <cdr:spPr>
        <a:xfrm xmlns:a="http://schemas.openxmlformats.org/drawingml/2006/main">
          <a:off x="1181100" y="95251"/>
          <a:ext cx="3876675" cy="3048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pt-BR" sz="1000" b="1">
              <a:latin typeface="Arial" pitchFamily="34" charset="0"/>
              <a:cs typeface="Arial" pitchFamily="34" charset="0"/>
            </a:rPr>
            <a:t>PERFORMANCE RELATIVA MDIA3 ANTE IBOVESPA e</a:t>
          </a:r>
          <a:r>
            <a:rPr lang="pt-BR" sz="1000" b="1" baseline="0">
              <a:latin typeface="Arial" pitchFamily="34" charset="0"/>
              <a:cs typeface="Arial" pitchFamily="34" charset="0"/>
            </a:rPr>
            <a:t> </a:t>
          </a:r>
          <a:r>
            <a:rPr lang="pt-BR" sz="1000" b="1">
              <a:latin typeface="Arial" pitchFamily="34" charset="0"/>
              <a:cs typeface="Arial" pitchFamily="34" charset="0"/>
            </a:rPr>
            <a:t>IGC</a:t>
          </a:r>
        </a:p>
        <a:p xmlns:a="http://schemas.openxmlformats.org/drawingml/2006/main">
          <a:pPr algn="ctr"/>
          <a:r>
            <a:rPr lang="pt-BR" sz="900" b="1">
              <a:latin typeface="Arial" pitchFamily="34" charset="0"/>
              <a:cs typeface="Arial" pitchFamily="34" charset="0"/>
            </a:rPr>
            <a:t>02/03/2009</a:t>
          </a:r>
          <a:r>
            <a:rPr lang="pt-BR" sz="900" b="1" baseline="0">
              <a:latin typeface="Arial" pitchFamily="34" charset="0"/>
              <a:cs typeface="Arial" pitchFamily="34" charset="0"/>
            </a:rPr>
            <a:t> a 15/04/2010</a:t>
          </a:r>
          <a:endParaRPr lang="pt-BR" sz="9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0.37293</cdr:x>
      <cdr:y>0.01185</cdr:y>
    </cdr:from>
    <cdr:to>
      <cdr:x>0.61481</cdr:x>
      <cdr:y>0.07116</cdr:y>
    </cdr:to>
    <cdr:sp macro="" textlink="">
      <cdr:nvSpPr>
        <cdr:cNvPr id="121857" name="Text Box 1">
          <a:extLst xmlns:a="http://schemas.openxmlformats.org/drawingml/2006/main">
            <a:ext uri="{FF2B5EF4-FFF2-40B4-BE49-F238E27FC236}">
              <a16:creationId xmlns:a16="http://schemas.microsoft.com/office/drawing/2014/main" id="{258EAB39-40D1-4764-A5F4-0D1A8922B5A2}"/>
            </a:ext>
          </a:extLst>
        </cdr:cNvPr>
        <cdr:cNvSpPr txBox="1">
          <a:spLocks xmlns:a="http://schemas.openxmlformats.org/drawingml/2006/main" noChangeArrowheads="1"/>
        </cdr:cNvSpPr>
      </cdr:nvSpPr>
      <cdr:spPr bwMode="auto">
        <a:xfrm xmlns:a="http://schemas.openxmlformats.org/drawingml/2006/main">
          <a:off x="2404791" y="45826"/>
          <a:ext cx="1559745" cy="2293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1">
            <a:defRPr sz="1000"/>
          </a:pPr>
          <a:r>
            <a:rPr lang="pt-BR" sz="1200" b="1" i="0" strike="noStrike">
              <a:solidFill>
                <a:srgbClr val="000080"/>
              </a:solidFill>
              <a:latin typeface="Arial"/>
              <a:cs typeface="Arial"/>
            </a:rPr>
            <a:t>MDIA3 X IBOV X IGC</a:t>
          </a:r>
        </a:p>
      </cdr:txBody>
    </cdr:sp>
  </cdr:relSizeAnchor>
  <cdr:relSizeAnchor xmlns:cdr="http://schemas.openxmlformats.org/drawingml/2006/chartDrawing">
    <cdr:from>
      <cdr:x>0.04264</cdr:x>
      <cdr:y>0.13052</cdr:y>
    </cdr:from>
    <cdr:to>
      <cdr:x>0.30587</cdr:x>
      <cdr:y>0.16729</cdr:y>
    </cdr:to>
    <cdr:sp macro="" textlink="">
      <cdr:nvSpPr>
        <cdr:cNvPr id="121860" name="Text Box 4">
          <a:extLst xmlns:a="http://schemas.openxmlformats.org/drawingml/2006/main">
            <a:ext uri="{FF2B5EF4-FFF2-40B4-BE49-F238E27FC236}">
              <a16:creationId xmlns:a16="http://schemas.microsoft.com/office/drawing/2014/main" id="{12FEEB10-8717-4CBB-BA33-C872B67F84C4}"/>
            </a:ext>
          </a:extLst>
        </cdr:cNvPr>
        <cdr:cNvSpPr txBox="1">
          <a:spLocks xmlns:a="http://schemas.openxmlformats.org/drawingml/2006/main" noChangeArrowheads="1"/>
        </cdr:cNvSpPr>
      </cdr:nvSpPr>
      <cdr:spPr bwMode="auto">
        <a:xfrm xmlns:a="http://schemas.openxmlformats.org/drawingml/2006/main">
          <a:off x="298517" y="605440"/>
          <a:ext cx="1842812"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1">
            <a:defRPr sz="1000"/>
          </a:pPr>
          <a:r>
            <a:rPr lang="pt-BR" sz="1000" b="1" i="0" strike="noStrike">
              <a:solidFill>
                <a:srgbClr val="000000"/>
              </a:solidFill>
              <a:latin typeface="Arial"/>
              <a:cs typeface="Arial"/>
            </a:rPr>
            <a:t>Average Daily Volume: MDIA3</a:t>
          </a:r>
        </a:p>
      </cdr:txBody>
    </cdr:sp>
  </cdr:relSizeAnchor>
  <cdr:relSizeAnchor xmlns:cdr="http://schemas.openxmlformats.org/drawingml/2006/chartDrawing">
    <cdr:from>
      <cdr:x>0.37293</cdr:x>
      <cdr:y>0.01185</cdr:y>
    </cdr:from>
    <cdr:to>
      <cdr:x>0.61481</cdr:x>
      <cdr:y>0.07116</cdr:y>
    </cdr:to>
    <cdr:sp macro="" textlink="">
      <cdr:nvSpPr>
        <cdr:cNvPr id="2" name="Text Box 1">
          <a:extLst xmlns:a="http://schemas.openxmlformats.org/drawingml/2006/main">
            <a:ext uri="{FF2B5EF4-FFF2-40B4-BE49-F238E27FC236}">
              <a16:creationId xmlns:a16="http://schemas.microsoft.com/office/drawing/2014/main" id="{9F730775-8E21-43C6-A6A1-1AC028DD80FD}"/>
            </a:ext>
          </a:extLst>
        </cdr:cNvPr>
        <cdr:cNvSpPr txBox="1">
          <a:spLocks xmlns:a="http://schemas.openxmlformats.org/drawingml/2006/main" noChangeArrowheads="1"/>
        </cdr:cNvSpPr>
      </cdr:nvSpPr>
      <cdr:spPr bwMode="auto">
        <a:xfrm xmlns:a="http://schemas.openxmlformats.org/drawingml/2006/main">
          <a:off x="2404791" y="45826"/>
          <a:ext cx="1559745" cy="2293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1">
            <a:defRPr sz="1000"/>
          </a:pPr>
          <a:r>
            <a:rPr lang="pt-BR" sz="1200" b="1" i="0" strike="noStrike">
              <a:solidFill>
                <a:srgbClr val="000080"/>
              </a:solidFill>
              <a:latin typeface="Arial"/>
              <a:cs typeface="Arial"/>
            </a:rPr>
            <a:t>MDIA3 X IBOV X IGC</a:t>
          </a:r>
        </a:p>
      </cdr:txBody>
    </cdr:sp>
  </cdr:relSizeAnchor>
  <cdr:relSizeAnchor xmlns:cdr="http://schemas.openxmlformats.org/drawingml/2006/chartDrawing">
    <cdr:from>
      <cdr:x>0.82614</cdr:x>
      <cdr:y>0.14037</cdr:y>
    </cdr:from>
    <cdr:to>
      <cdr:x>0.95702</cdr:x>
      <cdr:y>0.20799</cdr:y>
    </cdr:to>
    <cdr:sp macro="" textlink="">
      <cdr:nvSpPr>
        <cdr:cNvPr id="3" name="Text Box 2">
          <a:extLst xmlns:a="http://schemas.openxmlformats.org/drawingml/2006/main">
            <a:ext uri="{FF2B5EF4-FFF2-40B4-BE49-F238E27FC236}">
              <a16:creationId xmlns:a16="http://schemas.microsoft.com/office/drawing/2014/main" id="{ECF9B007-2C99-4535-A118-98B9A6EEACD4}"/>
            </a:ext>
          </a:extLst>
        </cdr:cNvPr>
        <cdr:cNvSpPr txBox="1">
          <a:spLocks xmlns:a="http://schemas.openxmlformats.org/drawingml/2006/main" noChangeArrowheads="1"/>
        </cdr:cNvSpPr>
      </cdr:nvSpPr>
      <cdr:spPr bwMode="auto">
        <a:xfrm xmlns:a="http://schemas.openxmlformats.org/drawingml/2006/main">
          <a:off x="5434690" y="551309"/>
          <a:ext cx="860983" cy="2655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1">
            <a:defRPr sz="1000"/>
          </a:pPr>
          <a:r>
            <a:rPr lang="pt-BR" sz="1000" b="1" i="0" strike="noStrike">
              <a:solidFill>
                <a:srgbClr val="000000"/>
              </a:solidFill>
              <a:latin typeface="Arial"/>
              <a:cs typeface="Arial"/>
            </a:rPr>
            <a:t>Profitability (%)</a:t>
          </a:r>
        </a:p>
      </cdr:txBody>
    </cdr:sp>
  </cdr:relSizeAnchor>
  <cdr:relSizeAnchor xmlns:cdr="http://schemas.openxmlformats.org/drawingml/2006/chartDrawing">
    <cdr:from>
      <cdr:x>0</cdr:x>
      <cdr:y>0</cdr:y>
    </cdr:from>
    <cdr:to>
      <cdr:x>0.07075</cdr:x>
      <cdr:y>0.05727</cdr:y>
    </cdr:to>
    <cdr:sp macro="" textlink="">
      <cdr:nvSpPr>
        <cdr:cNvPr id="6" name="CaixaDeTexto 7">
          <a:extLst xmlns:a="http://schemas.openxmlformats.org/drawingml/2006/main">
            <a:ext uri="{FF2B5EF4-FFF2-40B4-BE49-F238E27FC236}">
              <a16:creationId xmlns:a16="http://schemas.microsoft.com/office/drawing/2014/main" id="{09F41152-998B-4855-8E15-CFCDCE3C610A}"/>
            </a:ext>
          </a:extLst>
        </cdr:cNvPr>
        <cdr:cNvSpPr txBox="1"/>
      </cdr:nvSpPr>
      <cdr:spPr>
        <a:xfrm xmlns:a="http://schemas.openxmlformats.org/drawingml/2006/main">
          <a:off x="0" y="0"/>
          <a:ext cx="495299" cy="26456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pt-BR" sz="1100"/>
        </a:p>
      </cdr:txBody>
    </cdr:sp>
  </cdr:relSizeAnchor>
</c:userShapes>
</file>

<file path=xl/drawings/drawing5.xml><?xml version="1.0" encoding="utf-8"?>
<c:userShapes xmlns:c="http://schemas.openxmlformats.org/drawingml/2006/chart">
  <cdr:relSizeAnchor xmlns:cdr="http://schemas.openxmlformats.org/drawingml/2006/chartDrawing">
    <cdr:from>
      <cdr:x>0.37293</cdr:x>
      <cdr:y>0.01185</cdr:y>
    </cdr:from>
    <cdr:to>
      <cdr:x>0.61481</cdr:x>
      <cdr:y>0.07116</cdr:y>
    </cdr:to>
    <cdr:sp macro="" textlink="">
      <cdr:nvSpPr>
        <cdr:cNvPr id="121857" name="Text Box 1">
          <a:extLst xmlns:a="http://schemas.openxmlformats.org/drawingml/2006/main">
            <a:ext uri="{FF2B5EF4-FFF2-40B4-BE49-F238E27FC236}">
              <a16:creationId xmlns:a16="http://schemas.microsoft.com/office/drawing/2014/main" id="{A451939C-9735-457F-B852-4A853560F557}"/>
            </a:ext>
          </a:extLst>
        </cdr:cNvPr>
        <cdr:cNvSpPr txBox="1">
          <a:spLocks xmlns:a="http://schemas.openxmlformats.org/drawingml/2006/main" noChangeArrowheads="1"/>
        </cdr:cNvSpPr>
      </cdr:nvSpPr>
      <cdr:spPr bwMode="auto">
        <a:xfrm xmlns:a="http://schemas.openxmlformats.org/drawingml/2006/main">
          <a:off x="2404791" y="45826"/>
          <a:ext cx="1559745" cy="2293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1">
            <a:defRPr sz="1000"/>
          </a:pPr>
          <a:r>
            <a:rPr lang="pt-BR" sz="1200" b="1" i="0" strike="noStrike">
              <a:solidFill>
                <a:srgbClr val="000080"/>
              </a:solidFill>
              <a:latin typeface="Arial"/>
              <a:cs typeface="Arial"/>
            </a:rPr>
            <a:t>MDIA3 X IBOV X IGC</a:t>
          </a:r>
        </a:p>
      </cdr:txBody>
    </cdr:sp>
  </cdr:relSizeAnchor>
  <cdr:relSizeAnchor xmlns:cdr="http://schemas.openxmlformats.org/drawingml/2006/chartDrawing">
    <cdr:from>
      <cdr:x>0.79139</cdr:x>
      <cdr:y>0.12339</cdr:y>
    </cdr:from>
    <cdr:to>
      <cdr:x>0.96701</cdr:x>
      <cdr:y>0.17318</cdr:y>
    </cdr:to>
    <cdr:sp macro="" textlink="">
      <cdr:nvSpPr>
        <cdr:cNvPr id="121858" name="Text Box 2">
          <a:extLst xmlns:a="http://schemas.openxmlformats.org/drawingml/2006/main">
            <a:ext uri="{FF2B5EF4-FFF2-40B4-BE49-F238E27FC236}">
              <a16:creationId xmlns:a16="http://schemas.microsoft.com/office/drawing/2014/main" id="{4C9320AE-3C11-45A6-8B25-9706EC3EC045}"/>
            </a:ext>
          </a:extLst>
        </cdr:cNvPr>
        <cdr:cNvSpPr txBox="1">
          <a:spLocks xmlns:a="http://schemas.openxmlformats.org/drawingml/2006/main" noChangeArrowheads="1"/>
        </cdr:cNvSpPr>
      </cdr:nvSpPr>
      <cdr:spPr bwMode="auto">
        <a:xfrm xmlns:a="http://schemas.openxmlformats.org/drawingml/2006/main">
          <a:off x="5540422" y="572366"/>
          <a:ext cx="1229494" cy="2309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1">
            <a:defRPr sz="1000"/>
          </a:pPr>
          <a:r>
            <a:rPr lang="pt-BR" sz="1000" b="1" i="0" strike="noStrike">
              <a:solidFill>
                <a:srgbClr val="000000"/>
              </a:solidFill>
              <a:latin typeface="Arial"/>
              <a:cs typeface="Arial"/>
            </a:rPr>
            <a:t>Rentabilidade (%)</a:t>
          </a:r>
        </a:p>
      </cdr:txBody>
    </cdr:sp>
  </cdr:relSizeAnchor>
  <cdr:relSizeAnchor xmlns:cdr="http://schemas.openxmlformats.org/drawingml/2006/chartDrawing">
    <cdr:from>
      <cdr:x>0.04264</cdr:x>
      <cdr:y>0.13052</cdr:y>
    </cdr:from>
    <cdr:to>
      <cdr:x>0.29464</cdr:x>
      <cdr:y>0.16729</cdr:y>
    </cdr:to>
    <cdr:sp macro="" textlink="">
      <cdr:nvSpPr>
        <cdr:cNvPr id="121860" name="Text Box 4">
          <a:extLst xmlns:a="http://schemas.openxmlformats.org/drawingml/2006/main">
            <a:ext uri="{FF2B5EF4-FFF2-40B4-BE49-F238E27FC236}">
              <a16:creationId xmlns:a16="http://schemas.microsoft.com/office/drawing/2014/main" id="{F8E901FC-42C6-43EE-9855-DF8A29E20CAE}"/>
            </a:ext>
          </a:extLst>
        </cdr:cNvPr>
        <cdr:cNvSpPr txBox="1">
          <a:spLocks xmlns:a="http://schemas.openxmlformats.org/drawingml/2006/main" noChangeArrowheads="1"/>
        </cdr:cNvSpPr>
      </cdr:nvSpPr>
      <cdr:spPr bwMode="auto">
        <a:xfrm xmlns:a="http://schemas.openxmlformats.org/drawingml/2006/main">
          <a:off x="298517" y="605440"/>
          <a:ext cx="1764221" cy="1705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1">
            <a:defRPr sz="1000"/>
          </a:pPr>
          <a:r>
            <a:rPr lang="pt-BR" sz="1000" b="1" i="0" strike="noStrike">
              <a:solidFill>
                <a:srgbClr val="000000"/>
              </a:solidFill>
              <a:latin typeface="Arial"/>
              <a:cs typeface="Arial"/>
            </a:rPr>
            <a:t>Volume Médio Diário: MDIA3</a:t>
          </a:r>
        </a:p>
      </cdr:txBody>
    </cdr:sp>
  </cdr:relSizeAnchor>
  <cdr:relSizeAnchor xmlns:cdr="http://schemas.openxmlformats.org/drawingml/2006/chartDrawing">
    <cdr:from>
      <cdr:x>0.37293</cdr:x>
      <cdr:y>0.01185</cdr:y>
    </cdr:from>
    <cdr:to>
      <cdr:x>0.61481</cdr:x>
      <cdr:y>0.07116</cdr:y>
    </cdr:to>
    <cdr:sp macro="" textlink="">
      <cdr:nvSpPr>
        <cdr:cNvPr id="2" name="Text Box 1">
          <a:extLst xmlns:a="http://schemas.openxmlformats.org/drawingml/2006/main">
            <a:ext uri="{FF2B5EF4-FFF2-40B4-BE49-F238E27FC236}">
              <a16:creationId xmlns:a16="http://schemas.microsoft.com/office/drawing/2014/main" id="{3757B82B-306C-41DB-972A-66F622C951F2}"/>
            </a:ext>
          </a:extLst>
        </cdr:cNvPr>
        <cdr:cNvSpPr txBox="1">
          <a:spLocks xmlns:a="http://schemas.openxmlformats.org/drawingml/2006/main" noChangeArrowheads="1"/>
        </cdr:cNvSpPr>
      </cdr:nvSpPr>
      <cdr:spPr bwMode="auto">
        <a:xfrm xmlns:a="http://schemas.openxmlformats.org/drawingml/2006/main">
          <a:off x="2404791" y="45826"/>
          <a:ext cx="1559745" cy="2293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1">
            <a:defRPr sz="1000"/>
          </a:pPr>
          <a:r>
            <a:rPr lang="pt-BR" sz="1200" b="1" i="0" strike="noStrike">
              <a:solidFill>
                <a:srgbClr val="000080"/>
              </a:solidFill>
              <a:latin typeface="Arial"/>
              <a:cs typeface="Arial"/>
            </a:rPr>
            <a:t>MDIA3 X IBOV X IGC</a:t>
          </a:r>
        </a:p>
      </cdr:txBody>
    </cdr:sp>
  </cdr:relSizeAnchor>
  <cdr:relSizeAnchor xmlns:cdr="http://schemas.openxmlformats.org/drawingml/2006/chartDrawing">
    <cdr:from>
      <cdr:x>0.79139</cdr:x>
      <cdr:y>0.12339</cdr:y>
    </cdr:from>
    <cdr:to>
      <cdr:x>0.96701</cdr:x>
      <cdr:y>0.17318</cdr:y>
    </cdr:to>
    <cdr:sp macro="" textlink="">
      <cdr:nvSpPr>
        <cdr:cNvPr id="3" name="Text Box 2">
          <a:extLst xmlns:a="http://schemas.openxmlformats.org/drawingml/2006/main">
            <a:ext uri="{FF2B5EF4-FFF2-40B4-BE49-F238E27FC236}">
              <a16:creationId xmlns:a16="http://schemas.microsoft.com/office/drawing/2014/main" id="{47AE621A-5EEC-4535-ABD7-5AD4FD80E5E0}"/>
            </a:ext>
          </a:extLst>
        </cdr:cNvPr>
        <cdr:cNvSpPr txBox="1">
          <a:spLocks xmlns:a="http://schemas.openxmlformats.org/drawingml/2006/main" noChangeArrowheads="1"/>
        </cdr:cNvSpPr>
      </cdr:nvSpPr>
      <cdr:spPr bwMode="auto">
        <a:xfrm xmlns:a="http://schemas.openxmlformats.org/drawingml/2006/main">
          <a:off x="5540422" y="572366"/>
          <a:ext cx="1229494" cy="2309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1">
            <a:defRPr sz="1000"/>
          </a:pPr>
          <a:r>
            <a:rPr lang="pt-BR" sz="1000" b="1" i="0" strike="noStrike">
              <a:solidFill>
                <a:srgbClr val="000000"/>
              </a:solidFill>
              <a:latin typeface="Arial"/>
              <a:cs typeface="Arial"/>
            </a:rPr>
            <a:t>Rentabilidade (%)</a:t>
          </a:r>
        </a:p>
      </cdr:txBody>
    </cdr:sp>
  </cdr:relSizeAnchor>
  <cdr:relSizeAnchor xmlns:cdr="http://schemas.openxmlformats.org/drawingml/2006/chartDrawing">
    <cdr:from>
      <cdr:x>0.04264</cdr:x>
      <cdr:y>0.13052</cdr:y>
    </cdr:from>
    <cdr:to>
      <cdr:x>0.29464</cdr:x>
      <cdr:y>0.16729</cdr:y>
    </cdr:to>
    <cdr:sp macro="" textlink="">
      <cdr:nvSpPr>
        <cdr:cNvPr id="4" name="Text Box 4">
          <a:extLst xmlns:a="http://schemas.openxmlformats.org/drawingml/2006/main">
            <a:ext uri="{FF2B5EF4-FFF2-40B4-BE49-F238E27FC236}">
              <a16:creationId xmlns:a16="http://schemas.microsoft.com/office/drawing/2014/main" id="{08E49D09-CB89-4A3D-9D27-FC5A41D07383}"/>
            </a:ext>
          </a:extLst>
        </cdr:cNvPr>
        <cdr:cNvSpPr txBox="1">
          <a:spLocks xmlns:a="http://schemas.openxmlformats.org/drawingml/2006/main" noChangeArrowheads="1"/>
        </cdr:cNvSpPr>
      </cdr:nvSpPr>
      <cdr:spPr bwMode="auto">
        <a:xfrm xmlns:a="http://schemas.openxmlformats.org/drawingml/2006/main">
          <a:off x="298517" y="605440"/>
          <a:ext cx="1764221" cy="1705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1">
            <a:defRPr sz="1000"/>
          </a:pPr>
          <a:r>
            <a:rPr lang="pt-BR" sz="1000" b="1" i="0" strike="noStrike">
              <a:solidFill>
                <a:srgbClr val="000000"/>
              </a:solidFill>
              <a:latin typeface="Arial"/>
              <a:cs typeface="Arial"/>
            </a:rPr>
            <a:t>Volume Médio Diário: MDIA3</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inistracao12\Area%20Publica\WINDOWS\TEMP\c.notes.data\ECOF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er_Planejamento_Orcamentario\Or&#231;amento\2008\Valuation\Valuation%20Vitarella%20Jul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ministracao12\Area%20Publica\TORO\ECOF10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RPOMPEEM\aws\Documents%20and%20Settings\emerson.pompeu\My%20Documents\Clientes\ConsorcioSiglaSade\ECOF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O"/>
      <sheetName val="ce"/>
      <sheetName val="ce_euro"/>
      <sheetName val="C"/>
      <sheetName val="C _euro)"/>
      <sheetName val="B"/>
      <sheetName val="B _euro"/>
      <sheetName val="A"/>
      <sheetName val="A_euro"/>
      <sheetName val="n_cons"/>
      <sheetName val="NEWST.PATR"/>
      <sheetName val="NEWST.PATR_euro"/>
      <sheetName val="ST.PATR"/>
      <sheetName val="ST.PATR_euro"/>
      <sheetName val="INV_euro"/>
      <sheetName val="REDDITI"/>
      <sheetName val="REDDITI_euro"/>
      <sheetName val="RIS_TECNICHE"/>
      <sheetName val="pr_eme_toro"/>
      <sheetName val="MENS_RPR"/>
      <sheetName val="MOD 7 SIN"/>
      <sheetName val="Abertura Circulante"/>
      <sheetName val="E1"/>
      <sheetName val="US"/>
      <sheetName val="Real_Teste_orig"/>
      <sheetName val="DFLSUBS"/>
      <sheetName val="CONSMES"/>
      <sheetName val="BMSP."/>
      <sheetName val="BCO.CENTRAL"/>
      <sheetName val="CRÉDITOS"/>
      <sheetName val="A-P-DEMONST"/>
      <sheetName val="Param"/>
      <sheetName val="FF3"/>
      <sheetName val="ECOF1101"/>
      <sheetName val="K "/>
      <sheetName val="A4.3"/>
      <sheetName val="A4"/>
      <sheetName val="PC"/>
      <sheetName val="ELIM_FINANCEIRA"/>
      <sheetName val="217302"/>
      <sheetName val="Jun-01"/>
      <sheetName val="PREÇOS"/>
      <sheetName val="inc. claim 97"/>
      <sheetName val="BAL1101"/>
      <sheetName val="Menu"/>
      <sheetName val="Mp"/>
      <sheetName val="E"/>
      <sheetName val="E2"/>
      <sheetName val="G"/>
      <sheetName val="H"/>
      <sheetName val="H1"/>
      <sheetName val="I"/>
      <sheetName val="I1"/>
      <sheetName val="J"/>
      <sheetName val="K"/>
      <sheetName val="K1"/>
      <sheetName val="L"/>
      <sheetName val="M"/>
      <sheetName val="M1"/>
      <sheetName val="N"/>
      <sheetName val="N1"/>
      <sheetName val="O"/>
      <sheetName val="Q"/>
      <sheetName val="S"/>
      <sheetName val="S1"/>
      <sheetName val="T"/>
      <sheetName val="T1"/>
      <sheetName val="U"/>
      <sheetName val="U1"/>
      <sheetName val="U2"/>
      <sheetName val="U3"/>
      <sheetName val="U4"/>
      <sheetName val="Bal032002"/>
      <sheetName val="Bal300602"/>
      <sheetName val="Bal300902"/>
      <sheetName val="Bal311202"/>
      <sheetName val="July Posting"/>
      <sheetName val="C__euro)"/>
      <sheetName val="B__euro"/>
      <sheetName val="NEWST_PATR"/>
      <sheetName val="NEWST_PATR_euro"/>
      <sheetName val="ST_PATR"/>
      <sheetName val="ST_PATR_euro"/>
      <sheetName val="Abertura_Circulante"/>
      <sheetName val="BMSP_"/>
      <sheetName val="BCO_CENTRAL"/>
      <sheetName val="MOD_7_SIN"/>
      <sheetName val="A4_3"/>
      <sheetName val="K_"/>
      <sheetName val="July_Posting"/>
      <sheetName val="INFO"/>
      <sheetName val="A4.1-BRASFLEX "/>
      <sheetName val="C__euro)1"/>
      <sheetName val="B__euro1"/>
      <sheetName val="NEWST_PATR1"/>
      <sheetName val="NEWST_PATR_euro1"/>
      <sheetName val="ST_PATR1"/>
      <sheetName val="ST_PATR_euro1"/>
      <sheetName val="Abertura_Circulante1"/>
      <sheetName val="BMSP_1"/>
      <sheetName val="BCO_CENTRAL1"/>
      <sheetName val="MOD_7_SIN1"/>
      <sheetName val="A4_31"/>
      <sheetName val="K_1"/>
      <sheetName val="July_Posting1"/>
      <sheetName val="inc__claim_97"/>
      <sheetName val="A4_1-BRASFLEX_"/>
      <sheetName val="DIVIN_ARAXA"/>
      <sheetName val="A4_2-FLEXIBRAS1"/>
      <sheetName val="A4_4-MARFLEX1"/>
      <sheetName val="A4_6-SEAOIL1"/>
      <sheetName val="A4_3-SIGMA1"/>
      <sheetName val="prebdg97"/>
      <sheetName val="OUT02_REPORT2"/>
      <sheetName val="Duplicate_Rate"/>
      <sheetName val="RIEP_INC_98"/>
      <sheetName val="Res_Autor_Motivo"/>
      <sheetName val="Res_Devolv_Motivo"/>
      <sheetName val="ELIMINAÇÕES"/>
      <sheetName val="Peso_áreas_e_CPs1"/>
      <sheetName val="ACT_Input_(2)"/>
      <sheetName val="sapactivexlhiddensheet"/>
      <sheetName val="den96"/>
      <sheetName val="ABRIL_2000"/>
      <sheetName val="TELEMIG_209"/>
      <sheetName val="Resumo_CTB"/>
      <sheetName val="VENDAS_P_SUBSIDIÁRIA"/>
      <sheetName val="DF_2011"/>
      <sheetName val="Mapa Imobilizado"/>
      <sheetName val="Cover"/>
      <sheetName val="C__euro)2"/>
      <sheetName val="B__euro2"/>
      <sheetName val="NEWST_PATR2"/>
      <sheetName val="NEWST_PATR_euro2"/>
      <sheetName val="ST_PATR2"/>
      <sheetName val="ST_PATR_euro2"/>
      <sheetName val="Abertura_Circulante2"/>
      <sheetName val="BMSP_2"/>
      <sheetName val="BCO_CENTRAL2"/>
      <sheetName val="MOD_7_SIN2"/>
      <sheetName val="K_2"/>
      <sheetName val="A4_32"/>
      <sheetName val="July_Posting2"/>
      <sheetName val="A4_1-BRASFLEX_1"/>
      <sheetName val="inc__claim_971"/>
      <sheetName val="C__euro)3"/>
      <sheetName val="B__euro3"/>
      <sheetName val="NEWST_PATR3"/>
      <sheetName val="NEWST_PATR_euro3"/>
      <sheetName val="ST_PATR3"/>
      <sheetName val="ST_PATR_euro3"/>
      <sheetName val="Abertura_Circulante3"/>
      <sheetName val="BMSP_3"/>
      <sheetName val="BCO_CENTRAL3"/>
      <sheetName val="MOD_7_SIN3"/>
      <sheetName val="K_3"/>
      <sheetName val="A4_33"/>
      <sheetName val="July_Posting3"/>
      <sheetName val="A4_1-BRASFLEX_2"/>
      <sheetName val="inc__claim_972"/>
      <sheetName val="HIN-BR Detail"/>
      <sheetName val="SUMMARY (1)"/>
      <sheetName val="Patrimonial"/>
      <sheetName val="Juros79mi"/>
      <sheetName val="N  PIS COFINS"/>
      <sheetName val="Sheet1"/>
      <sheetName val="TESTE"/>
      <sheetName val="Mapa_Imobilizado"/>
      <sheetName val="DATAINFO"/>
      <sheetName val="JOB_FILTER"/>
      <sheetName val="Índices"/>
      <sheetName val="Abert vol venda x receita"/>
      <sheetName val="listas"/>
      <sheetName val="Lists"/>
      <sheetName val="F2"/>
      <sheetName val="Lista de valores"/>
      <sheetName val="Geral Contratos"/>
      <sheetName val="premi96"/>
      <sheetName val="ce99"/>
      <sheetName val="Variation Analysis"/>
      <sheetName val="suporte prime"/>
      <sheetName val="BALANÇO_PATRIMONIAL"/>
      <sheetName val="Tabela Apo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ÇÃO"/>
      <sheetName val="Margens"/>
      <sheetName val="Fluxo de Caixa"/>
      <sheetName val="WACC2"/>
      <sheetName val="Premissa Mat Prima"/>
      <sheetName val="PREMISSAS"/>
      <sheetName val="Wheat2008"/>
      <sheetName val="TRIGO"/>
      <sheetName val="Incentivos"/>
      <sheetName val="DRE 08 Sintetica"/>
      <sheetName val="Dados"/>
      <sheetName val="Sinergia Farinha"/>
      <sheetName val="Sinergia Gordura"/>
      <sheetName val="Obs"/>
      <sheetName val="DRE'08 Analitica"/>
      <sheetName val="CPV Vitarella"/>
      <sheetName val="WACC"/>
      <sheetName val="RESUMO"/>
      <sheetName val="Consolidado"/>
      <sheetName val="1S08"/>
      <sheetName val="DRE'06"/>
      <sheetName val="DRE'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premi96"/>
      <sheetName val="prebdg97"/>
      <sheetName val="mese"/>
      <sheetName val="C"/>
      <sheetName val="B"/>
      <sheetName val="A"/>
      <sheetName val="pr_emessi"/>
      <sheetName val="premi_bdg_fcst"/>
      <sheetName val="comgest"/>
      <sheetName val="comgest_den"/>
      <sheetName val="PRE_COMP"/>
      <sheetName val="MENS_RPR"/>
      <sheetName val="n_cons"/>
      <sheetName val="ELIMINAÇÕES"/>
      <sheetName val="BASE (2)"/>
      <sheetName val="Peso áreas e CPs"/>
      <sheetName val="E2.1-PCLD ANEEL 06-2006"/>
      <sheetName val="RIS_TECNICHE"/>
      <sheetName val="ANEEL"/>
      <sheetName val="PÇO"/>
      <sheetName val="SCG"/>
      <sheetName val="Infl"/>
      <sheetName val="Peso Liq."/>
      <sheetName val="Parameters"/>
      <sheetName val="Balancete"/>
      <sheetName val="E2_1_PCLD ANEEL 06_2006"/>
      <sheetName val="DISCOUNTS DDP"/>
      <sheetName val="Parcelamento_II_IPI"/>
      <sheetName val="Instituicoes2001_LP"/>
      <sheetName val="CDI"/>
      <sheetName val="NVision Detail"/>
      <sheetName val="2004"/>
      <sheetName val="TABELLEN"/>
      <sheetName val="WORDTABLE"/>
      <sheetName val="P-CLOSED"/>
      <sheetName val="INDICES"/>
      <sheetName val="Tela"/>
      <sheetName val="Deckblatt"/>
      <sheetName val="DATA WP"/>
      <sheetName val="DADOS"/>
      <sheetName val="RESIDUAL"/>
      <sheetName val="vinc"/>
      <sheetName val="Sch9  Guarantees"/>
      <sheetName val="Period Week Lookup"/>
      <sheetName val="GERREAL"/>
      <sheetName val="Macro_2003"/>
      <sheetName val="PACU"/>
      <sheetName val="PH"/>
      <sheetName val="PHReex"/>
      <sheetName val="RAcu"/>
      <sheetName val="RH"/>
      <sheetName val="RRex"/>
      <sheetName val="MATERIAIS - BRG"/>
      <sheetName val="F5 - Saldo final Inventário"/>
      <sheetName val="Sheet1"/>
      <sheetName val="ROs (12)"/>
      <sheetName val="Selic"/>
      <sheetName val="ACT Input (2)"/>
      <sheetName val="CECO"/>
      <sheetName val="FORN"/>
      <sheetName val="BASE"/>
      <sheetName val="INSSSTERCEIROS"/>
      <sheetName val="MOD 7 SIN"/>
      <sheetName val="P_Par"/>
      <sheetName val="P_Prt"/>
      <sheetName val="p&amp;l1298"/>
      <sheetName val="tar. media"/>
      <sheetName val="POCPAS"/>
      <sheetName val="INFO"/>
      <sheetName val="0201"/>
      <sheetName val="BASE_(2)"/>
      <sheetName val="Peso_áreas_e_CPs"/>
      <sheetName val="E2_1-PCLD_ANEEL_06-2006"/>
      <sheetName val="Peso_Liq_"/>
      <sheetName val="E2_1_PCLD_ANEEL_06_2006"/>
      <sheetName val="DATA_WP"/>
      <sheetName val="DISCOUNTS_DDP"/>
      <sheetName val="MATERIAIS_-_BRG"/>
      <sheetName val="F5_-_Saldo_final_Inventário"/>
      <sheetName val="Period_Week_Lookup"/>
      <sheetName val="NVision_Detail"/>
      <sheetName val="Sch9__Guarantees"/>
      <sheetName val="ROs_(12)"/>
      <sheetName val="ACT_Input_(2)"/>
      <sheetName val="CUSTO-0702"/>
      <sheetName val=" PAT"/>
      <sheetName val="Capa"/>
      <sheetName val="p.5"/>
      <sheetName val="M2 - Analise MtM"/>
      <sheetName val="BASE_(2)1"/>
      <sheetName val="E2_1-PCLD_ANEEL_06-20061"/>
      <sheetName val="Peso_áreas_e_CPs1"/>
      <sheetName val="Peso_Liq_1"/>
      <sheetName val="E2_1_PCLD_ANEEL_06_20061"/>
      <sheetName val="DISCOUNTS_DDP1"/>
      <sheetName val="NVision_Detail1"/>
      <sheetName val="Period_Week_Lookup1"/>
      <sheetName val="Sch9__Guarantees1"/>
      <sheetName val="DATA_WP1"/>
      <sheetName val="MATERIAIS_-_BRG1"/>
      <sheetName val="F5_-_Saldo_final_Inventário1"/>
      <sheetName val="ROs_(12)1"/>
      <sheetName val="ACT_Input_(2)1"/>
      <sheetName val="MOD_7_SIN"/>
      <sheetName val="_PAT"/>
      <sheetName val="p_5"/>
      <sheetName val="M2_-_Analise_MtM"/>
      <sheetName val="Consolidado"/>
      <sheetName val="tab1"/>
      <sheetName val="OUVE"/>
      <sheetName val="E 1.2 - Teste de VC"/>
      <sheetName val="FD 3 - Provisão OS  "/>
      <sheetName val="Control Sheet"/>
      <sheetName val="Res.Autor.Motivo"/>
      <sheetName val="Res.Devolv.Motivo"/>
      <sheetName val="den96"/>
      <sheetName val="Base Fiscal Cruzada"/>
      <sheetName val="WWINVQ297"/>
      <sheetName val="#REF"/>
      <sheetName val="ce99"/>
      <sheetName val="DIVIN_ARAXA"/>
      <sheetName val="Start"/>
      <sheetName val="Tab.Translate"/>
      <sheetName val="ABRIL 2000"/>
      <sheetName val="Tabelas"/>
      <sheetName val="Combo"/>
      <sheetName val="SERIES CDI E PTAX"/>
      <sheetName val="Macro"/>
      <sheetName val="Correção"/>
      <sheetName val="Gráfico"/>
      <sheetName val="MOD_7_SIN1"/>
      <sheetName val="tar__media"/>
      <sheetName val="Control_Sheet"/>
      <sheetName val="FD_3_-_Provisão_OS__"/>
      <sheetName val="Res_Autor_Motivo"/>
      <sheetName val="Res_Devolv_Motivo"/>
      <sheetName val="Base_Fiscal_Cruzada"/>
      <sheetName val="Kontensalden"/>
      <sheetName val="Bal032002"/>
      <sheetName val="Balanço de Abertura"/>
      <sheetName val="PRE0502"/>
      <sheetName val="BASE_(2)2"/>
      <sheetName val="Peso_áreas_e_CPs2"/>
      <sheetName val="E2_1-PCLD_ANEEL_06-20062"/>
      <sheetName val="Peso_Liq_2"/>
      <sheetName val="E2_1_PCLD_ANEEL_06_20062"/>
      <sheetName val="DISCOUNTS_DDP2"/>
      <sheetName val="Period_Week_Lookup2"/>
      <sheetName val="NVision_Detail2"/>
      <sheetName val="Sch9__Guarantees2"/>
      <sheetName val="DATA_WP2"/>
      <sheetName val="MATERIAIS_-_BRG2"/>
      <sheetName val="F5_-_Saldo_final_Inventário2"/>
      <sheetName val="ROs_(12)2"/>
      <sheetName val="ACT_Input_(2)2"/>
      <sheetName val="_PAT1"/>
      <sheetName val="p_51"/>
      <sheetName val="M2_-_Analise_MtM1"/>
      <sheetName val="tar__media1"/>
      <sheetName val="BASE_(2)3"/>
      <sheetName val="Peso_áreas_e_CPs3"/>
      <sheetName val="E2_1-PCLD_ANEEL_06-20063"/>
      <sheetName val="Peso_Liq_3"/>
      <sheetName val="E2_1_PCLD_ANEEL_06_20063"/>
      <sheetName val="DISCOUNTS_DDP3"/>
      <sheetName val="Period_Week_Lookup3"/>
      <sheetName val="NVision_Detail3"/>
      <sheetName val="Sch9__Guarantees3"/>
      <sheetName val="DATA_WP3"/>
      <sheetName val="MATERIAIS_-_BRG3"/>
      <sheetName val="F5_-_Saldo_final_Inventário3"/>
      <sheetName val="ROs_(12)3"/>
      <sheetName val="ACT_Input_(2)3"/>
      <sheetName val="MOD_7_SIN2"/>
      <sheetName val="_PAT2"/>
      <sheetName val="p_52"/>
      <sheetName val="M2_-_Analise_MtM2"/>
      <sheetName val="tar__media2"/>
      <sheetName val="Parameter"/>
      <sheetName val="Lexikon"/>
      <sheetName val="INTELSAT"/>
      <sheetName val="relação"/>
      <sheetName val="PROTEUS"/>
      <sheetName val="Parâmetros"/>
      <sheetName val="XREF"/>
      <sheetName val="Lead"/>
      <sheetName val="Links"/>
      <sheetName val="3 B"/>
      <sheetName val="Aj. Sazon. N. Recor"/>
      <sheetName val="BASE_(2)4"/>
      <sheetName val="Peso_áreas_e_CPs4"/>
      <sheetName val="E2_1-PCLD_ANEEL_06-20064"/>
      <sheetName val="Peso_Liq_4"/>
      <sheetName val="DISCOUNTS_DDP4"/>
      <sheetName val="E2_1_PCLD_ANEEL_06_20064"/>
      <sheetName val="NVision_Detail4"/>
      <sheetName val="Sch9__Guarantees4"/>
      <sheetName val="Period_Week_Lookup4"/>
      <sheetName val="MOD_7_SIN3"/>
      <sheetName val="_PAT3"/>
      <sheetName val="p_53"/>
      <sheetName val="M2_-_Analise_MtM3"/>
      <sheetName val="DATA_WP4"/>
      <sheetName val="MATERIAIS_-_BRG4"/>
      <sheetName val="F5_-_Saldo_final_Inventário4"/>
      <sheetName val="ROs_(12)4"/>
      <sheetName val="ACT_Input_(2)4"/>
      <sheetName val="FD_3_-_Provisão_OS__1"/>
      <sheetName val="Control_Sheet1"/>
      <sheetName val="tar__media3"/>
      <sheetName val="Res_Autor_Motivo1"/>
      <sheetName val="Res_Devolv_Motivo1"/>
      <sheetName val="Base_Fiscal_Cruzada1"/>
      <sheetName val="E_1_2_-_Teste_de_VC"/>
      <sheetName val="Tab_Translate"/>
      <sheetName val="SERIES_CDI_E_PTAX"/>
      <sheetName val="ABRIL_2000"/>
      <sheetName val=""/>
      <sheetName val="fut_jurosanual"/>
      <sheetName val="fut_juros"/>
      <sheetName val="Swaps"/>
      <sheetName val="fut_dolar"/>
      <sheetName val="ARACATI - CE"/>
      <sheetName val="ñ faturado"/>
      <sheetName val="Spot"/>
      <sheetName val="Taxes"/>
      <sheetName val="Subtotal Dia"/>
      <sheetName val="Resumo"/>
      <sheetName val="PLANT MAINT -  OPER.COST"/>
      <sheetName val="CETIP"/>
      <sheetName val="OTHERS1"/>
      <sheetName val="PERMUTA "/>
      <sheetName val="Art96.IV.RIPI"/>
      <sheetName val="Wheat2008"/>
      <sheetName val="TESTE"/>
      <sheetName val="MDB_PRODUTO_F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RIS_TECNICHE"/>
      <sheetName val="C"/>
      <sheetName val="B"/>
      <sheetName val="A"/>
      <sheetName val="n_cons"/>
      <sheetName val="comgest"/>
      <sheetName val="PREMI_EMESSI"/>
      <sheetName val="PRE_COMP_98"/>
      <sheetName val="MENS_RPR"/>
      <sheetName val="RIEP_DEN"/>
      <sheetName val="CBCP0901"/>
      <sheetName val="Lead"/>
      <sheetName val="N2.1"/>
      <sheetName val="901 N8.2.1 Bal Mai07"/>
      <sheetName val="Lit Fiber Rev"/>
      <sheetName val="Start"/>
      <sheetName val="Tab.Translate"/>
      <sheetName val="ce99"/>
      <sheetName val="prebdg97"/>
      <sheetName val="premi96"/>
      <sheetName val="INTELSAT"/>
      <sheetName val="ROs (12)"/>
      <sheetName val="lodo"/>
      <sheetName val="F5 - Saldo final Inventário"/>
      <sheetName val="Noryl"/>
      <sheetName val="N  PIS COFINS"/>
      <sheetName val="Sheet1"/>
      <sheetName val="Base Fiscal Cruzada"/>
      <sheetName val="0000000"/>
      <sheetName val="ACT Input (2)"/>
      <sheetName val="E2.1-PCLD ANEEL 06-2006"/>
      <sheetName val="sapactivexlhiddensheet"/>
      <sheetName val="COMPLETO"/>
      <sheetName val="SALDO PROJETOS"/>
      <sheetName val="ATIVO"/>
      <sheetName val="E 1.2 - Teste de VC"/>
      <sheetName val="+++ Help +++"/>
      <sheetName val="mov301"/>
      <sheetName val="CECO"/>
      <sheetName val="CONS1"/>
      <sheetName val="BP"/>
      <sheetName val="LIGADAS RURAL"/>
      <sheetName val="ROs _12_"/>
      <sheetName val="N"/>
      <sheetName val="RAC"/>
      <sheetName val="Medições a faturar"/>
      <sheetName val="SERIES CDI E PTAX"/>
      <sheetName val="Param"/>
      <sheetName val="FF3"/>
      <sheetName val="Ativos"/>
      <sheetName val="ELIMINAÇÕES"/>
      <sheetName val="INFO"/>
      <sheetName val="PÇO"/>
      <sheetName val="ICATU"/>
      <sheetName val="ECOF298"/>
      <sheetName val="Parameter"/>
      <sheetName val="PREÇOS"/>
      <sheetName val="titles"/>
      <sheetName val="X rates"/>
      <sheetName val="QUADRO"/>
      <sheetName val="Table"/>
      <sheetName val="cover_page"/>
      <sheetName val="FKT_PJK"/>
      <sheetName val="INDICADORES"/>
      <sheetName val="Spot"/>
      <sheetName val="Taxes"/>
      <sheetName val="CONSOLIDADO"/>
      <sheetName val="SOC.INSTRUMENTALES"/>
      <sheetName val="Charts"/>
      <sheetName val="Summary"/>
      <sheetName val="ANEEL"/>
      <sheetName val="RELATA"/>
      <sheetName val="DRE"/>
      <sheetName val="Principal"/>
      <sheetName val="LIGADAS"/>
      <sheetName val="volume"/>
      <sheetName val="M-Central_impr"/>
      <sheetName val="Macro1"/>
      <sheetName val="Tela"/>
      <sheetName val="04 de 09_05 RSA"/>
      <sheetName val="Peso áreas e CPs"/>
      <sheetName val="Data-sheet"/>
      <sheetName val="den96"/>
      <sheetName val="ABRIL 2000"/>
      <sheetName val="EST-0902"/>
      <sheetName val="Resumo (Contabilidade)"/>
      <sheetName val="CAPEX"/>
      <sheetName val="Human Resources"/>
      <sheetName val="Pricing Analysis"/>
      <sheetName val="Revenue"/>
      <sheetName val="Sales"/>
      <sheetName val="E1"/>
      <sheetName val="SOFITEX"/>
      <sheetName val="Dropdowns - do not change"/>
      <sheetName val="Maio 99"/>
      <sheetName val="NF"/>
      <sheetName val="SALES98"/>
      <sheetName val="044_bxorig (3)"/>
      <sheetName val="Entradas"/>
      <sheetName val="Conciliação saldo devedor"/>
      <sheetName val="Tab_Translate"/>
      <sheetName val="ROs_(12)"/>
      <sheetName val="F5_-_Saldo_final_Inventário"/>
      <sheetName val="ACT_Input_(2)"/>
      <sheetName val="E2_1-PCLD_ANEEL_06-2006"/>
      <sheetName val="SALDO_PROJETOS"/>
      <sheetName val="Base_Fiscal_Cruzada"/>
      <sheetName val="E_1_2_-_Teste_de_VC"/>
      <sheetName val="N__PIS_COFINS"/>
      <sheetName val="+++_Help_+++"/>
      <sheetName val="ROs__12_"/>
      <sheetName val="SERIES_CDI_E_PTAX"/>
      <sheetName val="901_N8_2_1_Bal_Mai07"/>
      <sheetName val="N2_1"/>
      <sheetName val="LIGADAS_RURAL"/>
      <sheetName val="X_rates"/>
      <sheetName val="Medições_a_faturar"/>
      <sheetName val="Lit_Fiber_Rev"/>
      <sheetName val="ABRIL_2000"/>
      <sheetName val="04_de_09_05_RSA"/>
      <sheetName val="Peso_áreas_e_CPs"/>
      <sheetName val="SOC_INSTRUMENTALES"/>
      <sheetName val="Resumo_(Contabilidade)"/>
      <sheetName val="RESUMO"/>
      <sheetName val="p&amp;l1298"/>
      <sheetName val="VARIABLEN"/>
      <sheetName val="Carga Periodo atual"/>
      <sheetName val="Repro"/>
      <sheetName val="Ajustes"/>
      <sheetName val="Subcategories"/>
      <sheetName val="E2_1-PCLD_ANEEL_06-20061"/>
      <sheetName val="ROs_(12)1"/>
      <sheetName val="ACT_Input_(2)1"/>
      <sheetName val="SALDO_PROJETOS1"/>
      <sheetName val="Tab_Translate1"/>
      <sheetName val="F5_-_Saldo_final_Inventário1"/>
      <sheetName val="Base_Fiscal_Cruzada1"/>
      <sheetName val="+++_Help_+++1"/>
      <sheetName val="N__PIS_COFINS1"/>
      <sheetName val="E_1_2_-_Teste_de_VC1"/>
      <sheetName val="ROs__12_1"/>
      <sheetName val="SERIES_CDI_E_PTAX1"/>
      <sheetName val="LIGADAS_RURAL1"/>
      <sheetName val="901_N8_2_1_Bal_Mai071"/>
      <sheetName val="N2_11"/>
      <sheetName val="Medições_a_faturar1"/>
      <sheetName val="Lit_Fiber_Rev1"/>
      <sheetName val="X_rates1"/>
      <sheetName val="ABRIL_20001"/>
      <sheetName val="SOC_INSTRUMENTALES1"/>
      <sheetName val="Resumo_(Contabilidade)1"/>
      <sheetName val="04_de_09_05_RSA1"/>
      <sheetName val="Peso_áreas_e_CPs1"/>
      <sheetName val="Dropdowns_-_do_not_change"/>
      <sheetName val="Human_Resources"/>
      <sheetName val="Pricing_Analysis"/>
      <sheetName val="Carga_Periodo_atual"/>
      <sheetName val="VENDAS_P_SUBSIDIÁRIA"/>
      <sheetName val="integral"/>
      <sheetName val="tabela"/>
      <sheetName val="bal"/>
      <sheetName val="ush"/>
      <sheetName val="base filtrada doc. pagto"/>
      <sheetName val="valores"/>
      <sheetName val="Índices"/>
      <sheetName val="D1 - PRA"/>
      <sheetName val="Aquisição"/>
      <sheetName val="Remeasurement Balance"/>
      <sheetName val="1.2Base_Previa"/>
      <sheetName val="E1.3 - Totalização"/>
      <sheetName val="K 1.4 - Itens Totalm. Deprec."/>
      <sheetName val=" Funding flow"/>
      <sheetName val="6140"/>
      <sheetName val="B13"/>
      <sheetName val="Metalúrgica"/>
      <sheetName val="BP vs TS"/>
      <sheetName val="Valores 30 11 2007"/>
      <sheetName val="7901"/>
      <sheetName val="Revestimento"/>
      <sheetName val="D - PRA"/>
      <sheetName val="Custo X Mercado"/>
      <sheetName val="ag. tractor"/>
      <sheetName val="GERREAL"/>
      <sheetName val="N2 1"/>
      <sheetName val="Corte"/>
      <sheetName val="Lead2"/>
      <sheetName val="Relatórios 6"/>
      <sheetName val="Registro"/>
      <sheetName val="Analítico Parte 1 "/>
      <sheetName val="SELIC"/>
      <sheetName val="saldos razao"/>
      <sheetName val="Banco Santander V. 04.10.00"/>
      <sheetName val="P2 - Lead"/>
      <sheetName val="Base"/>
      <sheetName val="Parameters"/>
      <sheetName val="INDICES"/>
      <sheetName val="Sch9  Guarantees"/>
      <sheetName val="ShellsolD60"/>
      <sheetName val="July Posting"/>
      <sheetName val="GL OCT SALES"/>
      <sheetName val="ajuste da provisão"/>
      <sheetName val="FLUXO FEVEREIRO05"/>
      <sheetName val="Premissas"/>
      <sheetName val="Invest-Atual"/>
      <sheetName val="Invest-Anterior"/>
      <sheetName val="PL-Atual"/>
      <sheetName val="DFLSUBS"/>
      <sheetName val="LFT"/>
      <sheetName val="BOLETAR"/>
      <sheetName val="contributif"/>
      <sheetName val="razaoFCA"/>
      <sheetName val="razaoSEDE"/>
      <sheetName val="4.0 Margin &amp; Cash"/>
      <sheetName val="Lista"/>
      <sheetName val="DISCOUNTS DDP"/>
      <sheetName val="#REF"/>
      <sheetName val="Balance Sheet"/>
      <sheetName val="N1 - Mestra"/>
      <sheetName val="Hedge"/>
      <sheetName val="ASSUM"/>
      <sheetName val="INDIECO1"/>
      <sheetName val="taxas"/>
      <sheetName val="PREMISSAS BÁSICAS"/>
      <sheetName val="SAC_Com_Distancias"/>
      <sheetName val="델ร_x0003_i1"/>
      <sheetName val="Input"/>
      <sheetName val="A4.1-BRASFLEX "/>
      <sheetName val="Links"/>
      <sheetName val="Raz"/>
      <sheetName val="Plan1"/>
      <sheetName val="SIG_LANGUE"/>
      <sheetName val="RESENT"/>
      <sheetName val="Query"/>
      <sheetName val="Estrutura"/>
      <sheetName val="CBP4S5D"/>
      <sheetName val="SJ2012"/>
      <sheetName val="TE2012"/>
      <sheetName val="901_N8_2_1_Bal_Mai072"/>
      <sheetName val="E2_1-PCLD_ANEEL_06-20062"/>
      <sheetName val="Tab_Translate2"/>
      <sheetName val="ROs_(12)2"/>
      <sheetName val="F5_-_Saldo_final_Inventário2"/>
      <sheetName val="N__PIS_COFINS2"/>
      <sheetName val="Base_Fiscal_Cruzada2"/>
      <sheetName val="ACT_Input_(2)2"/>
      <sheetName val="SALDO_PROJETOS2"/>
      <sheetName val="E_1_2_-_Teste_de_VC2"/>
      <sheetName val="+++_Help_+++2"/>
      <sheetName val="N2_12"/>
      <sheetName val="Lit_Fiber_Rev2"/>
      <sheetName val="LIGADAS_RURAL2"/>
      <sheetName val="ROs__12_2"/>
      <sheetName val="Medições_a_faturar2"/>
      <sheetName val="SERIES_CDI_E_PTAX2"/>
      <sheetName val="SOC_INSTRUMENTALES2"/>
      <sheetName val="ABRIL_20002"/>
      <sheetName val="044_bxorig_(3)"/>
      <sheetName val="X_rates2"/>
      <sheetName val="Human_Resources1"/>
      <sheetName val="Pricing_Analysis1"/>
      <sheetName val="04_de_09_05_RSA2"/>
      <sheetName val="Peso_áreas_e_CPs2"/>
      <sheetName val="base_filtrada_doc__pagto"/>
      <sheetName val="D1_-_PRA"/>
      <sheetName val="Remeasurement_Balance"/>
      <sheetName val="1_2Base_Previa"/>
      <sheetName val="E1_3_-_Totalização"/>
      <sheetName val="K_1_4_-_Itens_Totalm__Deprec_"/>
      <sheetName val="_Funding_flow"/>
      <sheetName val="BP_vs_TS"/>
      <sheetName val="Valores_30_11_2007"/>
      <sheetName val="D_-_PRA"/>
      <sheetName val="Custo_X_Mercado"/>
      <sheetName val="ag__tractor"/>
      <sheetName val="N2_13"/>
      <sheetName val="Resumo_(Contabilidade)2"/>
      <sheetName val="Dropdowns_-_do_not_change1"/>
      <sheetName val="Maio_99"/>
      <sheetName val="Sch9__Guarantees"/>
      <sheetName val="Analítico_Parte_1_"/>
      <sheetName val="Conciliação_saldo_devedor"/>
      <sheetName val="saldos_razao"/>
      <sheetName val="Carga_Periodo_atual1"/>
      <sheetName val="P2_-_Lead"/>
      <sheetName val="GL_OCT_SALES"/>
      <sheetName val="BALANCETE-CIE-ABRIL-01"/>
      <sheetName val="23 a 26 Out 2012"/>
      <sheetName val="102007"/>
      <sheetName val="BD1212"/>
      <sheetName val="SEMI ACAB"/>
      <sheetName val="OUT02.REPORT"/>
      <sheetName val="UFIR"/>
      <sheetName val="PIS-99"/>
      <sheetName val="SispecPSAP"/>
      <sheetName val="ANTIVIRUS"/>
      <sheetName val="Cadastro"/>
      <sheetName val="DIVERSOS"/>
      <sheetName val="DMPL"/>
      <sheetName val="Gráficos"/>
      <sheetName val="Peso Liq."/>
      <sheetName val="Resumo MC Reduzida CIF"/>
      <sheetName val="Resumo MC Reduzida FOB"/>
      <sheetName val="델ร_x005f_x0003_i1"/>
      <sheetName val="Tabelas"/>
      <sheetName val="Wheat2008"/>
      <sheetName val="델ร_x005f_x005f_x005f_x0003_i1"/>
      <sheetName val="델ร_x005f_x005f_x005f_x005f_x005f_x005f_x005f_x0003_i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6">
    <tabColor rgb="FF002060"/>
  </sheetPr>
  <dimension ref="A1:AT70"/>
  <sheetViews>
    <sheetView showGridLines="0" tabSelected="1" zoomScale="80" zoomScaleNormal="80" workbookViewId="0">
      <pane xSplit="1" topLeftCell="AP1" activePane="topRight" state="frozen"/>
      <selection activeCell="H32" sqref="H32"/>
      <selection pane="topRight" activeCell="AZ29" sqref="AZ29"/>
    </sheetView>
  </sheetViews>
  <sheetFormatPr defaultRowHeight="15" x14ac:dyDescent="0.25"/>
  <cols>
    <col min="1" max="1" width="38.140625" style="5" customWidth="1"/>
    <col min="2" max="27" width="9" style="5" customWidth="1"/>
    <col min="28" max="28" width="9.140625" style="5" bestFit="1" customWidth="1"/>
    <col min="29" max="31" width="9.140625" style="5"/>
    <col min="32" max="32" width="9.140625" style="5" bestFit="1" customWidth="1"/>
    <col min="33" max="33" width="9.140625" style="5" customWidth="1"/>
    <col min="34" max="35" width="9.5703125" style="5" customWidth="1"/>
    <col min="36" max="36" width="9.7109375" style="5" customWidth="1"/>
    <col min="37" max="37" width="8.42578125" style="5" bestFit="1" customWidth="1"/>
    <col min="38" max="38" width="8.42578125" style="5" customWidth="1"/>
    <col min="39" max="39" width="9.140625" style="5" bestFit="1" customWidth="1"/>
    <col min="40" max="16384" width="9.140625" style="5"/>
  </cols>
  <sheetData>
    <row r="1" spans="1:46" ht="15.75" x14ac:dyDescent="0.25">
      <c r="A1" s="191" t="s">
        <v>168</v>
      </c>
      <c r="AM1" s="360"/>
    </row>
    <row r="2" spans="1:46" s="187" customFormat="1" ht="15.75" x14ac:dyDescent="0.25">
      <c r="A2" s="200" t="s">
        <v>165</v>
      </c>
      <c r="B2" s="198" t="s">
        <v>135</v>
      </c>
      <c r="C2" s="198" t="s">
        <v>136</v>
      </c>
      <c r="D2" s="198" t="s">
        <v>137</v>
      </c>
      <c r="E2" s="198" t="s">
        <v>138</v>
      </c>
      <c r="F2" s="198" t="s">
        <v>139</v>
      </c>
      <c r="G2" s="198" t="s">
        <v>140</v>
      </c>
      <c r="H2" s="198" t="s">
        <v>141</v>
      </c>
      <c r="I2" s="198" t="s">
        <v>142</v>
      </c>
      <c r="J2" s="198" t="s">
        <v>143</v>
      </c>
      <c r="K2" s="198" t="s">
        <v>144</v>
      </c>
      <c r="L2" s="198" t="s">
        <v>145</v>
      </c>
      <c r="M2" s="198" t="s">
        <v>146</v>
      </c>
      <c r="N2" s="198" t="s">
        <v>147</v>
      </c>
      <c r="O2" s="198" t="s">
        <v>148</v>
      </c>
      <c r="P2" s="198" t="s">
        <v>149</v>
      </c>
      <c r="Q2" s="198" t="s">
        <v>150</v>
      </c>
      <c r="R2" s="198" t="s">
        <v>151</v>
      </c>
      <c r="S2" s="198" t="s">
        <v>152</v>
      </c>
      <c r="T2" s="198" t="s">
        <v>153</v>
      </c>
      <c r="U2" s="198" t="s">
        <v>154</v>
      </c>
      <c r="V2" s="198" t="s">
        <v>155</v>
      </c>
      <c r="W2" s="198" t="s">
        <v>156</v>
      </c>
      <c r="X2" s="198" t="s">
        <v>157</v>
      </c>
      <c r="Y2" s="198" t="s">
        <v>158</v>
      </c>
      <c r="Z2" s="198" t="s">
        <v>224</v>
      </c>
      <c r="AA2" s="198" t="s">
        <v>225</v>
      </c>
      <c r="AB2" s="198" t="s">
        <v>226</v>
      </c>
      <c r="AC2" s="198" t="s">
        <v>228</v>
      </c>
      <c r="AD2" s="198" t="s">
        <v>229</v>
      </c>
      <c r="AE2" s="198" t="s">
        <v>245</v>
      </c>
      <c r="AF2" s="198" t="s">
        <v>247</v>
      </c>
      <c r="AG2" s="198" t="s">
        <v>248</v>
      </c>
      <c r="AH2" s="200" t="s">
        <v>260</v>
      </c>
      <c r="AI2" s="200" t="s">
        <v>263</v>
      </c>
      <c r="AJ2" s="200" t="s">
        <v>268</v>
      </c>
      <c r="AK2" s="327" t="s">
        <v>269</v>
      </c>
      <c r="AL2" s="327" t="s">
        <v>270</v>
      </c>
      <c r="AM2" s="327" t="s">
        <v>279</v>
      </c>
      <c r="AN2" s="327" t="s">
        <v>281</v>
      </c>
      <c r="AO2" s="200" t="s">
        <v>286</v>
      </c>
      <c r="AP2" s="200" t="s">
        <v>295</v>
      </c>
      <c r="AQ2" s="200" t="s">
        <v>349</v>
      </c>
      <c r="AR2" s="200" t="s">
        <v>355</v>
      </c>
      <c r="AS2" s="200" t="s">
        <v>357</v>
      </c>
      <c r="AT2" s="200" t="s">
        <v>384</v>
      </c>
    </row>
    <row r="3" spans="1:46" x14ac:dyDescent="0.25">
      <c r="A3" s="5" t="s">
        <v>170</v>
      </c>
      <c r="B3" s="201">
        <v>166.7</v>
      </c>
      <c r="C3" s="194">
        <v>270.3</v>
      </c>
      <c r="D3" s="194">
        <v>305.2</v>
      </c>
      <c r="E3" s="194">
        <v>292.7</v>
      </c>
      <c r="F3" s="194">
        <v>291.3</v>
      </c>
      <c r="G3" s="194">
        <v>317.60000000000002</v>
      </c>
      <c r="H3" s="194">
        <v>331</v>
      </c>
      <c r="I3" s="194">
        <v>310.40000000000003</v>
      </c>
      <c r="J3" s="194">
        <v>303.60000000000002</v>
      </c>
      <c r="K3" s="194">
        <v>331.4</v>
      </c>
      <c r="L3" s="194">
        <v>365.5</v>
      </c>
      <c r="M3" s="194">
        <v>344.3</v>
      </c>
      <c r="N3" s="194">
        <v>347.9</v>
      </c>
      <c r="O3" s="194">
        <v>398.4</v>
      </c>
      <c r="P3" s="194">
        <v>437.7</v>
      </c>
      <c r="Q3" s="194">
        <v>402.90000000000003</v>
      </c>
      <c r="R3" s="256">
        <v>446.4</v>
      </c>
      <c r="S3" s="245">
        <v>485.4</v>
      </c>
      <c r="T3" s="245">
        <v>522.29999999999995</v>
      </c>
      <c r="U3" s="245">
        <v>488.7</v>
      </c>
      <c r="V3" s="245">
        <v>493.2</v>
      </c>
      <c r="W3" s="245">
        <v>582.9</v>
      </c>
      <c r="X3" s="245">
        <v>633.70000000000005</v>
      </c>
      <c r="Y3" s="245">
        <v>599.4</v>
      </c>
      <c r="Z3" s="245">
        <v>564.9</v>
      </c>
      <c r="AA3" s="245">
        <v>590.5</v>
      </c>
      <c r="AB3" s="245">
        <v>641</v>
      </c>
      <c r="AC3" s="245">
        <v>606</v>
      </c>
      <c r="AD3" s="245">
        <v>532.5</v>
      </c>
      <c r="AE3" s="245">
        <v>588.1</v>
      </c>
      <c r="AF3" s="245">
        <v>666.1</v>
      </c>
      <c r="AG3" s="245">
        <v>604.20000000000005</v>
      </c>
      <c r="AH3" s="311">
        <v>578.6</v>
      </c>
      <c r="AI3" s="311">
        <v>693.4</v>
      </c>
      <c r="AJ3" s="311">
        <v>758</v>
      </c>
      <c r="AK3" s="328">
        <v>715.2</v>
      </c>
      <c r="AL3" s="328">
        <v>611.79999999999995</v>
      </c>
      <c r="AM3" s="5">
        <v>726.8</v>
      </c>
      <c r="AN3" s="5">
        <v>803.6</v>
      </c>
      <c r="AO3" s="189">
        <v>727.9</v>
      </c>
      <c r="AP3" s="189">
        <v>652.1</v>
      </c>
      <c r="AQ3" s="360">
        <v>828.30000000000007</v>
      </c>
      <c r="AR3" s="5">
        <v>988.1</v>
      </c>
      <c r="AS3" s="5">
        <v>859.19999999999982</v>
      </c>
      <c r="AT3" s="5">
        <v>702.8</v>
      </c>
    </row>
    <row r="4" spans="1:46" x14ac:dyDescent="0.25">
      <c r="A4" s="5" t="s">
        <v>171</v>
      </c>
      <c r="B4" s="201">
        <v>107</v>
      </c>
      <c r="C4" s="194">
        <v>129.80000000000001</v>
      </c>
      <c r="D4" s="194">
        <v>144.9</v>
      </c>
      <c r="E4" s="194">
        <v>150.9</v>
      </c>
      <c r="F4" s="194">
        <v>143.1</v>
      </c>
      <c r="G4" s="194">
        <v>150.1</v>
      </c>
      <c r="H4" s="194">
        <v>141.80000000000001</v>
      </c>
      <c r="I4" s="194">
        <v>137.80000000000001</v>
      </c>
      <c r="J4" s="194">
        <v>128.1</v>
      </c>
      <c r="K4" s="194">
        <v>127.2</v>
      </c>
      <c r="L4" s="194">
        <v>132.30000000000001</v>
      </c>
      <c r="M4" s="194">
        <v>131.19999999999999</v>
      </c>
      <c r="N4" s="194">
        <v>135.80000000000001</v>
      </c>
      <c r="O4" s="194">
        <v>154.80000000000001</v>
      </c>
      <c r="P4" s="194">
        <v>160.4</v>
      </c>
      <c r="Q4" s="194">
        <v>171.7</v>
      </c>
      <c r="R4" s="256">
        <v>181.2</v>
      </c>
      <c r="S4" s="245">
        <v>193.7</v>
      </c>
      <c r="T4" s="245">
        <v>198.7</v>
      </c>
      <c r="U4" s="245">
        <v>207.6</v>
      </c>
      <c r="V4" s="245">
        <v>214.8</v>
      </c>
      <c r="W4" s="245">
        <v>243.9</v>
      </c>
      <c r="X4" s="245">
        <v>259</v>
      </c>
      <c r="Y4" s="245">
        <v>263.2</v>
      </c>
      <c r="Z4" s="245">
        <v>248.5</v>
      </c>
      <c r="AA4" s="245">
        <v>259.8</v>
      </c>
      <c r="AB4" s="245">
        <v>275.39999999999998</v>
      </c>
      <c r="AC4" s="245">
        <v>273.10000000000002</v>
      </c>
      <c r="AD4" s="245">
        <v>235</v>
      </c>
      <c r="AE4" s="245">
        <v>257.39999999999998</v>
      </c>
      <c r="AF4" s="245">
        <v>274.8</v>
      </c>
      <c r="AG4" s="245">
        <v>276.5</v>
      </c>
      <c r="AH4" s="311">
        <v>264.39999999999998</v>
      </c>
      <c r="AI4" s="311">
        <v>296.5</v>
      </c>
      <c r="AJ4" s="311">
        <v>321.39999999999998</v>
      </c>
      <c r="AK4" s="328">
        <v>322.7</v>
      </c>
      <c r="AL4" s="328">
        <v>261.89999999999998</v>
      </c>
      <c r="AM4" s="5">
        <v>302.60000000000002</v>
      </c>
      <c r="AN4" s="5">
        <v>311.10000000000002</v>
      </c>
      <c r="AO4" s="189">
        <v>285</v>
      </c>
      <c r="AP4" s="189">
        <v>245.1</v>
      </c>
      <c r="AQ4" s="360">
        <v>314.19999999999993</v>
      </c>
      <c r="AR4" s="5">
        <v>366.7</v>
      </c>
      <c r="AS4" s="5">
        <v>348.09999999999991</v>
      </c>
      <c r="AT4" s="5">
        <v>290.60000000000002</v>
      </c>
    </row>
    <row r="5" spans="1:46" x14ac:dyDescent="0.25">
      <c r="A5" s="5" t="s">
        <v>172</v>
      </c>
      <c r="B5" s="201">
        <v>122.1</v>
      </c>
      <c r="C5" s="194">
        <v>131.30000000000001</v>
      </c>
      <c r="D5" s="194">
        <v>133.4</v>
      </c>
      <c r="E5" s="194">
        <v>122.9</v>
      </c>
      <c r="F5" s="194">
        <v>112.2</v>
      </c>
      <c r="G5" s="194">
        <v>106</v>
      </c>
      <c r="H5" s="194">
        <v>111.6</v>
      </c>
      <c r="I5" s="194">
        <v>104.1</v>
      </c>
      <c r="J5" s="194">
        <v>105.8</v>
      </c>
      <c r="K5" s="194">
        <v>110</v>
      </c>
      <c r="L5" s="194">
        <v>133</v>
      </c>
      <c r="M5" s="194">
        <v>132.9</v>
      </c>
      <c r="N5" s="194">
        <v>137.19999999999999</v>
      </c>
      <c r="O5" s="194">
        <v>139</v>
      </c>
      <c r="P5" s="194">
        <v>155.1</v>
      </c>
      <c r="Q5" s="194">
        <v>146.80000000000001</v>
      </c>
      <c r="R5" s="256">
        <v>141.1</v>
      </c>
      <c r="S5" s="245">
        <v>146.4</v>
      </c>
      <c r="T5" s="245">
        <v>165.1</v>
      </c>
      <c r="U5" s="245">
        <v>174</v>
      </c>
      <c r="V5" s="245">
        <v>185</v>
      </c>
      <c r="W5" s="245">
        <v>187.7</v>
      </c>
      <c r="X5" s="245">
        <v>203.2</v>
      </c>
      <c r="Y5" s="245">
        <v>202.8</v>
      </c>
      <c r="Z5" s="245">
        <v>207.3</v>
      </c>
      <c r="AA5" s="245">
        <v>205.6</v>
      </c>
      <c r="AB5" s="245">
        <v>229.2</v>
      </c>
      <c r="AC5" s="245">
        <v>221.5</v>
      </c>
      <c r="AD5" s="245">
        <v>208.3</v>
      </c>
      <c r="AE5" s="245">
        <v>205.7</v>
      </c>
      <c r="AF5" s="245">
        <v>236.5</v>
      </c>
      <c r="AG5" s="245">
        <v>236.5</v>
      </c>
      <c r="AH5" s="311">
        <v>231.4</v>
      </c>
      <c r="AI5" s="311">
        <v>249.2</v>
      </c>
      <c r="AJ5" s="311">
        <v>266</v>
      </c>
      <c r="AK5" s="328">
        <v>255.9</v>
      </c>
      <c r="AL5" s="328">
        <v>231.8</v>
      </c>
      <c r="AM5" s="5">
        <v>226.00000000000003</v>
      </c>
      <c r="AN5" s="5">
        <v>229.4</v>
      </c>
      <c r="AO5" s="189">
        <v>231.4</v>
      </c>
      <c r="AP5" s="189">
        <v>211</v>
      </c>
      <c r="AQ5" s="360">
        <v>228.2</v>
      </c>
      <c r="AR5" s="5">
        <v>265.39999999999998</v>
      </c>
      <c r="AS5" s="5">
        <v>248.5</v>
      </c>
      <c r="AT5" s="5">
        <v>225.3</v>
      </c>
    </row>
    <row r="6" spans="1:46" x14ac:dyDescent="0.25">
      <c r="A6" s="5" t="s">
        <v>173</v>
      </c>
      <c r="B6" s="201">
        <v>23.2</v>
      </c>
      <c r="C6" s="194">
        <v>25</v>
      </c>
      <c r="D6" s="194">
        <v>28.8</v>
      </c>
      <c r="E6" s="194">
        <v>25.7</v>
      </c>
      <c r="F6" s="194">
        <v>24.2</v>
      </c>
      <c r="G6" s="194">
        <v>22.7</v>
      </c>
      <c r="H6" s="194">
        <v>22.4</v>
      </c>
      <c r="I6" s="194">
        <v>21.6</v>
      </c>
      <c r="J6" s="194">
        <v>22.7</v>
      </c>
      <c r="K6" s="194">
        <v>23.8</v>
      </c>
      <c r="L6" s="194">
        <v>22.5</v>
      </c>
      <c r="M6" s="194">
        <v>23.200000000000003</v>
      </c>
      <c r="N6" s="194">
        <v>24.7</v>
      </c>
      <c r="O6" s="194">
        <v>27.7</v>
      </c>
      <c r="P6" s="194">
        <v>27.8</v>
      </c>
      <c r="Q6" s="194">
        <v>32.1</v>
      </c>
      <c r="R6" s="256">
        <v>34.799999999999997</v>
      </c>
      <c r="S6" s="245">
        <v>43.1</v>
      </c>
      <c r="T6" s="245">
        <v>41.8</v>
      </c>
      <c r="U6" s="245">
        <v>40.200000000000003</v>
      </c>
      <c r="V6" s="245">
        <v>46.5</v>
      </c>
      <c r="W6" s="245">
        <v>51.8</v>
      </c>
      <c r="X6" s="245">
        <v>46.9</v>
      </c>
      <c r="Y6" s="245">
        <v>50.4</v>
      </c>
      <c r="Z6" s="245">
        <v>48.5</v>
      </c>
      <c r="AA6" s="245">
        <v>52.1</v>
      </c>
      <c r="AB6" s="245">
        <v>53.1</v>
      </c>
      <c r="AC6" s="245">
        <v>52.5</v>
      </c>
      <c r="AD6" s="245">
        <v>43.2</v>
      </c>
      <c r="AE6" s="245">
        <v>53.2</v>
      </c>
      <c r="AF6" s="245">
        <v>62.9</v>
      </c>
      <c r="AG6" s="245">
        <v>60.9</v>
      </c>
      <c r="AH6" s="311">
        <v>61.2</v>
      </c>
      <c r="AI6" s="311">
        <v>60.4</v>
      </c>
      <c r="AJ6" s="311">
        <v>68.7</v>
      </c>
      <c r="AK6" s="328">
        <v>70</v>
      </c>
      <c r="AL6" s="328">
        <v>72.900000000000006</v>
      </c>
      <c r="AM6" s="5">
        <v>83.6</v>
      </c>
      <c r="AN6" s="5">
        <v>87.6</v>
      </c>
      <c r="AO6" s="189">
        <v>82.6</v>
      </c>
      <c r="AP6" s="189">
        <v>74.599999999999994</v>
      </c>
      <c r="AQ6" s="360">
        <v>74.800000000000011</v>
      </c>
      <c r="AR6" s="5">
        <v>83.1</v>
      </c>
      <c r="AS6" s="184">
        <v>86.399999999999977</v>
      </c>
      <c r="AT6" s="184">
        <v>66.5</v>
      </c>
    </row>
    <row r="7" spans="1:46" x14ac:dyDescent="0.25">
      <c r="A7" s="5" t="s">
        <v>175</v>
      </c>
      <c r="B7" s="202" t="s">
        <v>36</v>
      </c>
      <c r="C7" s="202" t="s">
        <v>36</v>
      </c>
      <c r="D7" s="202" t="s">
        <v>36</v>
      </c>
      <c r="E7" s="202" t="s">
        <v>36</v>
      </c>
      <c r="F7" s="202" t="s">
        <v>36</v>
      </c>
      <c r="G7" s="202" t="s">
        <v>36</v>
      </c>
      <c r="H7" s="202" t="s">
        <v>36</v>
      </c>
      <c r="I7" s="202" t="s">
        <v>36</v>
      </c>
      <c r="J7" s="202" t="s">
        <v>36</v>
      </c>
      <c r="K7" s="202" t="s">
        <v>36</v>
      </c>
      <c r="L7" s="202" t="s">
        <v>36</v>
      </c>
      <c r="M7" s="202" t="s">
        <v>36</v>
      </c>
      <c r="N7" s="202" t="s">
        <v>36</v>
      </c>
      <c r="O7" s="202" t="s">
        <v>36</v>
      </c>
      <c r="P7" s="202" t="s">
        <v>36</v>
      </c>
      <c r="Q7" s="202" t="s">
        <v>36</v>
      </c>
      <c r="R7" s="256">
        <v>5.5</v>
      </c>
      <c r="S7" s="245">
        <v>6.9</v>
      </c>
      <c r="T7" s="245">
        <v>5.8</v>
      </c>
      <c r="U7" s="245">
        <v>5.3</v>
      </c>
      <c r="V7" s="245">
        <v>5.7</v>
      </c>
      <c r="W7" s="245">
        <v>8.3000000000000007</v>
      </c>
      <c r="X7" s="245">
        <v>9.3000000000000007</v>
      </c>
      <c r="Y7" s="245">
        <v>11.2</v>
      </c>
      <c r="Z7" s="245">
        <v>11.8</v>
      </c>
      <c r="AA7" s="245">
        <v>12.8</v>
      </c>
      <c r="AB7" s="245">
        <v>13.2</v>
      </c>
      <c r="AC7" s="245">
        <v>13.1</v>
      </c>
      <c r="AD7" s="262" t="s">
        <v>36</v>
      </c>
      <c r="AE7" s="262" t="s">
        <v>36</v>
      </c>
      <c r="AF7" s="262" t="s">
        <v>36</v>
      </c>
      <c r="AG7" s="262" t="s">
        <v>36</v>
      </c>
      <c r="AH7" s="311" t="s">
        <v>36</v>
      </c>
      <c r="AI7" s="311" t="s">
        <v>36</v>
      </c>
      <c r="AJ7" s="311" t="s">
        <v>36</v>
      </c>
      <c r="AK7" s="329">
        <v>0</v>
      </c>
      <c r="AL7" s="329">
        <v>0</v>
      </c>
      <c r="AM7" s="311">
        <v>0</v>
      </c>
      <c r="AN7" s="189">
        <v>0</v>
      </c>
      <c r="AO7" s="311">
        <v>0</v>
      </c>
      <c r="AP7" s="311">
        <v>0</v>
      </c>
      <c r="AQ7" s="311">
        <v>0</v>
      </c>
      <c r="AR7" s="5">
        <v>0</v>
      </c>
      <c r="AS7" s="311">
        <v>0</v>
      </c>
      <c r="AT7" s="311">
        <v>0</v>
      </c>
    </row>
    <row r="8" spans="1:46" x14ac:dyDescent="0.25">
      <c r="A8" s="5" t="s">
        <v>174</v>
      </c>
      <c r="B8" s="202" t="s">
        <v>36</v>
      </c>
      <c r="C8" s="194">
        <v>11.7</v>
      </c>
      <c r="D8" s="194">
        <v>0.9</v>
      </c>
      <c r="E8" s="203">
        <v>0</v>
      </c>
      <c r="F8" s="203" t="s">
        <v>36</v>
      </c>
      <c r="G8" s="203" t="s">
        <v>36</v>
      </c>
      <c r="H8" s="203">
        <v>0</v>
      </c>
      <c r="I8" s="203">
        <v>0</v>
      </c>
      <c r="J8" s="194">
        <v>1.8</v>
      </c>
      <c r="K8" s="194">
        <v>1.6</v>
      </c>
      <c r="L8" s="194">
        <v>0.6</v>
      </c>
      <c r="M8" s="194">
        <v>2.5</v>
      </c>
      <c r="N8" s="194">
        <v>1.6</v>
      </c>
      <c r="O8" s="194">
        <v>2.4</v>
      </c>
      <c r="P8" s="194">
        <v>3.5</v>
      </c>
      <c r="Q8" s="194">
        <v>3.5</v>
      </c>
      <c r="R8" s="256">
        <v>2.1</v>
      </c>
      <c r="S8" s="245">
        <v>2.2000000000000002</v>
      </c>
      <c r="T8" s="245">
        <v>2.9</v>
      </c>
      <c r="U8" s="245">
        <v>3.9</v>
      </c>
      <c r="V8" s="245">
        <v>3.2</v>
      </c>
      <c r="W8" s="245">
        <v>3.1</v>
      </c>
      <c r="X8" s="245">
        <v>4.5</v>
      </c>
      <c r="Y8" s="245">
        <v>1.9</v>
      </c>
      <c r="Z8" s="110" t="s">
        <v>36</v>
      </c>
      <c r="AA8" s="110" t="s">
        <v>36</v>
      </c>
      <c r="AB8" s="110" t="s">
        <v>36</v>
      </c>
      <c r="AC8" s="110" t="s">
        <v>36</v>
      </c>
      <c r="AD8" s="202" t="s">
        <v>36</v>
      </c>
      <c r="AE8" s="202" t="s">
        <v>36</v>
      </c>
      <c r="AF8" s="202" t="s">
        <v>36</v>
      </c>
      <c r="AG8" s="110" t="s">
        <v>36</v>
      </c>
      <c r="AH8" s="110" t="s">
        <v>36</v>
      </c>
      <c r="AI8" s="110" t="s">
        <v>36</v>
      </c>
      <c r="AJ8" s="110" t="s">
        <v>36</v>
      </c>
      <c r="AK8" s="329">
        <v>0</v>
      </c>
      <c r="AL8" s="329">
        <v>0</v>
      </c>
      <c r="AM8" s="311">
        <v>0</v>
      </c>
      <c r="AN8" s="189">
        <v>0</v>
      </c>
      <c r="AO8" s="311">
        <v>0</v>
      </c>
      <c r="AP8" s="311">
        <v>0</v>
      </c>
      <c r="AQ8" s="311">
        <v>0.6</v>
      </c>
      <c r="AR8" s="5">
        <v>0.2</v>
      </c>
      <c r="AS8" s="311">
        <v>0</v>
      </c>
      <c r="AT8" s="311">
        <v>0</v>
      </c>
    </row>
    <row r="9" spans="1:46" x14ac:dyDescent="0.25">
      <c r="A9" s="184" t="s">
        <v>230</v>
      </c>
      <c r="B9" s="225" t="s">
        <v>36</v>
      </c>
      <c r="C9" s="225" t="s">
        <v>36</v>
      </c>
      <c r="D9" s="225" t="s">
        <v>36</v>
      </c>
      <c r="E9" s="225" t="s">
        <v>36</v>
      </c>
      <c r="F9" s="225" t="s">
        <v>36</v>
      </c>
      <c r="G9" s="225" t="s">
        <v>36</v>
      </c>
      <c r="H9" s="225" t="s">
        <v>36</v>
      </c>
      <c r="I9" s="225" t="s">
        <v>36</v>
      </c>
      <c r="J9" s="225" t="s">
        <v>36</v>
      </c>
      <c r="K9" s="225" t="s">
        <v>36</v>
      </c>
      <c r="L9" s="225" t="s">
        <v>36</v>
      </c>
      <c r="M9" s="225" t="s">
        <v>36</v>
      </c>
      <c r="N9" s="225" t="s">
        <v>36</v>
      </c>
      <c r="O9" s="225" t="s">
        <v>36</v>
      </c>
      <c r="P9" s="225" t="s">
        <v>36</v>
      </c>
      <c r="Q9" s="225" t="s">
        <v>36</v>
      </c>
      <c r="R9" s="225" t="s">
        <v>36</v>
      </c>
      <c r="S9" s="225" t="s">
        <v>36</v>
      </c>
      <c r="T9" s="225" t="s">
        <v>36</v>
      </c>
      <c r="U9" s="225" t="s">
        <v>36</v>
      </c>
      <c r="V9" s="225" t="s">
        <v>36</v>
      </c>
      <c r="W9" s="225" t="s">
        <v>36</v>
      </c>
      <c r="X9" s="225" t="s">
        <v>36</v>
      </c>
      <c r="Y9" s="225" t="s">
        <v>36</v>
      </c>
      <c r="Z9" s="202" t="s">
        <v>36</v>
      </c>
      <c r="AA9" s="202" t="s">
        <v>36</v>
      </c>
      <c r="AB9" s="202" t="s">
        <v>36</v>
      </c>
      <c r="AC9" s="202" t="s">
        <v>36</v>
      </c>
      <c r="AD9" s="202">
        <v>14.1</v>
      </c>
      <c r="AE9" s="202">
        <v>20</v>
      </c>
      <c r="AF9" s="202">
        <v>24.8</v>
      </c>
      <c r="AG9" s="202">
        <v>21.5</v>
      </c>
      <c r="AH9" s="311">
        <v>18.2</v>
      </c>
      <c r="AI9" s="311">
        <v>27.3</v>
      </c>
      <c r="AJ9" s="311">
        <v>32.5</v>
      </c>
      <c r="AK9" s="328">
        <v>37</v>
      </c>
      <c r="AL9" s="328">
        <v>27.8</v>
      </c>
      <c r="AM9" s="184">
        <v>36.6</v>
      </c>
      <c r="AN9" s="394">
        <v>38</v>
      </c>
      <c r="AO9" s="189">
        <v>37</v>
      </c>
      <c r="AP9" s="311">
        <v>34.6</v>
      </c>
      <c r="AQ9" s="360">
        <v>37.4</v>
      </c>
      <c r="AR9" s="5">
        <v>41.1</v>
      </c>
      <c r="AS9" s="360">
        <v>37.400000000000091</v>
      </c>
      <c r="AT9" s="360">
        <v>31.7</v>
      </c>
    </row>
    <row r="10" spans="1:46" s="3" customFormat="1" x14ac:dyDescent="0.25">
      <c r="A10" s="3" t="s">
        <v>1</v>
      </c>
      <c r="B10" s="227">
        <v>418.99999999999994</v>
      </c>
      <c r="C10" s="220">
        <v>568.10000000000014</v>
      </c>
      <c r="D10" s="220">
        <v>613.19999999999993</v>
      </c>
      <c r="E10" s="220">
        <v>592.20000000000005</v>
      </c>
      <c r="F10" s="220">
        <v>570.80000000000007</v>
      </c>
      <c r="G10" s="220">
        <v>596.40000000000009</v>
      </c>
      <c r="H10" s="220">
        <v>606.79999999999995</v>
      </c>
      <c r="I10" s="220">
        <v>573.90000000000009</v>
      </c>
      <c r="J10" s="220">
        <v>562</v>
      </c>
      <c r="K10" s="220">
        <v>593.99999999999989</v>
      </c>
      <c r="L10" s="220">
        <v>653.9</v>
      </c>
      <c r="M10" s="220">
        <v>634.1</v>
      </c>
      <c r="N10" s="220">
        <v>647.20000000000005</v>
      </c>
      <c r="O10" s="220">
        <v>722.30000000000007</v>
      </c>
      <c r="P10" s="220">
        <v>784.5</v>
      </c>
      <c r="Q10" s="220">
        <v>757.00000000000011</v>
      </c>
      <c r="R10" s="246">
        <v>811.09999999999991</v>
      </c>
      <c r="S10" s="246">
        <v>877.7</v>
      </c>
      <c r="T10" s="247">
        <v>936.59999999999991</v>
      </c>
      <c r="U10" s="248">
        <v>919.7</v>
      </c>
      <c r="V10" s="248">
        <v>948.4</v>
      </c>
      <c r="W10" s="246">
        <v>1077.7</v>
      </c>
      <c r="X10" s="246">
        <v>1156.5999999999999</v>
      </c>
      <c r="Y10" s="246">
        <v>1128.9000000000001</v>
      </c>
      <c r="Z10" s="246">
        <v>1081</v>
      </c>
      <c r="AA10" s="246">
        <v>1120.8</v>
      </c>
      <c r="AB10" s="246">
        <f>SUM(AB3:AB9)</f>
        <v>1211.8999999999999</v>
      </c>
      <c r="AC10" s="246">
        <f>SUM(AC3:AC9)</f>
        <v>1166.1999999999998</v>
      </c>
      <c r="AD10" s="246">
        <f>SUM(AD3:AD9)</f>
        <v>1033.0999999999999</v>
      </c>
      <c r="AE10" s="246">
        <f>SUM(AE3:AE9)</f>
        <v>1124.4000000000001</v>
      </c>
      <c r="AF10" s="246">
        <f>SUM(AF3:AF9)</f>
        <v>1265.1000000000001</v>
      </c>
      <c r="AG10" s="246">
        <v>1199.6000000000001</v>
      </c>
      <c r="AH10" s="312">
        <v>1153.8000000000002</v>
      </c>
      <c r="AI10" s="312">
        <v>1326.8</v>
      </c>
      <c r="AJ10" s="312">
        <v>1446.7</v>
      </c>
      <c r="AK10" s="330">
        <v>1400.8000000000002</v>
      </c>
      <c r="AL10" s="330">
        <v>1206.2</v>
      </c>
      <c r="AM10" s="385">
        <v>1375.6</v>
      </c>
      <c r="AN10" s="226">
        <v>1469.7</v>
      </c>
      <c r="AO10" s="199">
        <v>1363.8999999999999</v>
      </c>
      <c r="AP10" s="199">
        <v>1217.3999999999999</v>
      </c>
      <c r="AQ10" s="450">
        <v>1483.5</v>
      </c>
      <c r="AR10" s="3">
        <v>1744.5999999999997</v>
      </c>
      <c r="AS10" s="450">
        <v>1579.6</v>
      </c>
      <c r="AT10" s="450">
        <v>1316.9</v>
      </c>
    </row>
    <row r="11" spans="1:46" s="3" customFormat="1" x14ac:dyDescent="0.25">
      <c r="A11" s="259" t="s">
        <v>231</v>
      </c>
      <c r="B11" s="227"/>
      <c r="C11" s="220"/>
      <c r="D11" s="220"/>
      <c r="E11" s="220"/>
      <c r="F11" s="220"/>
      <c r="G11" s="220"/>
      <c r="H11" s="220"/>
      <c r="I11" s="220"/>
      <c r="J11" s="220"/>
      <c r="K11" s="220"/>
      <c r="L11" s="220"/>
      <c r="M11" s="220"/>
      <c r="N11" s="220"/>
      <c r="O11" s="220"/>
      <c r="P11" s="220"/>
      <c r="Q11" s="220"/>
      <c r="R11" s="246"/>
      <c r="S11" s="246"/>
      <c r="T11" s="247"/>
      <c r="U11" s="248"/>
      <c r="V11" s="248"/>
      <c r="W11" s="246"/>
      <c r="X11" s="246"/>
      <c r="Y11" s="246"/>
      <c r="Z11" s="246"/>
      <c r="AA11" s="246"/>
      <c r="AB11" s="246"/>
      <c r="AC11" s="246"/>
      <c r="AD11" s="246"/>
      <c r="AE11" s="246"/>
      <c r="AM11" s="360"/>
      <c r="AS11" s="5"/>
    </row>
    <row r="12" spans="1:46" x14ac:dyDescent="0.25">
      <c r="B12" s="186"/>
      <c r="C12" s="186"/>
      <c r="D12" s="186"/>
      <c r="E12" s="186"/>
      <c r="F12" s="186"/>
      <c r="G12" s="186"/>
      <c r="H12" s="186"/>
      <c r="I12" s="186"/>
      <c r="J12" s="186"/>
      <c r="K12" s="186"/>
      <c r="L12" s="190"/>
      <c r="M12" s="186"/>
      <c r="O12" s="189"/>
      <c r="P12" s="190"/>
      <c r="S12" s="190"/>
      <c r="AM12" s="360"/>
    </row>
    <row r="13" spans="1:46" s="187" customFormat="1" ht="15.75" x14ac:dyDescent="0.25">
      <c r="A13" s="200" t="s">
        <v>166</v>
      </c>
      <c r="B13" s="198" t="s">
        <v>135</v>
      </c>
      <c r="C13" s="198" t="s">
        <v>136</v>
      </c>
      <c r="D13" s="198" t="s">
        <v>137</v>
      </c>
      <c r="E13" s="198" t="s">
        <v>138</v>
      </c>
      <c r="F13" s="198" t="s">
        <v>139</v>
      </c>
      <c r="G13" s="198" t="s">
        <v>140</v>
      </c>
      <c r="H13" s="198" t="s">
        <v>141</v>
      </c>
      <c r="I13" s="198" t="s">
        <v>142</v>
      </c>
      <c r="J13" s="198" t="s">
        <v>143</v>
      </c>
      <c r="K13" s="198" t="s">
        <v>144</v>
      </c>
      <c r="L13" s="198" t="s">
        <v>145</v>
      </c>
      <c r="M13" s="198" t="s">
        <v>146</v>
      </c>
      <c r="N13" s="198" t="s">
        <v>147</v>
      </c>
      <c r="O13" s="198" t="s">
        <v>148</v>
      </c>
      <c r="P13" s="198" t="s">
        <v>149</v>
      </c>
      <c r="Q13" s="198" t="s">
        <v>150</v>
      </c>
      <c r="R13" s="198" t="s">
        <v>151</v>
      </c>
      <c r="S13" s="198" t="s">
        <v>152</v>
      </c>
      <c r="T13" s="198" t="s">
        <v>153</v>
      </c>
      <c r="U13" s="198" t="s">
        <v>154</v>
      </c>
      <c r="V13" s="198" t="s">
        <v>155</v>
      </c>
      <c r="W13" s="198" t="s">
        <v>156</v>
      </c>
      <c r="X13" s="198" t="s">
        <v>157</v>
      </c>
      <c r="Y13" s="198" t="s">
        <v>158</v>
      </c>
      <c r="Z13" s="198" t="s">
        <v>224</v>
      </c>
      <c r="AA13" s="198" t="s">
        <v>225</v>
      </c>
      <c r="AB13" s="198" t="s">
        <v>226</v>
      </c>
      <c r="AC13" s="198" t="s">
        <v>228</v>
      </c>
      <c r="AD13" s="198" t="s">
        <v>229</v>
      </c>
      <c r="AE13" s="198" t="s">
        <v>245</v>
      </c>
      <c r="AF13" s="198" t="s">
        <v>247</v>
      </c>
      <c r="AG13" s="198" t="s">
        <v>248</v>
      </c>
      <c r="AH13" s="200" t="s">
        <v>260</v>
      </c>
      <c r="AI13" s="200" t="s">
        <v>263</v>
      </c>
      <c r="AJ13" s="200" t="s">
        <v>268</v>
      </c>
      <c r="AK13" s="327" t="s">
        <v>269</v>
      </c>
      <c r="AL13" s="327" t="s">
        <v>270</v>
      </c>
      <c r="AM13" s="327" t="s">
        <v>279</v>
      </c>
      <c r="AN13" s="327" t="s">
        <v>280</v>
      </c>
      <c r="AO13" s="200" t="s">
        <v>286</v>
      </c>
      <c r="AP13" s="200" t="s">
        <v>295</v>
      </c>
      <c r="AQ13" s="200" t="s">
        <v>349</v>
      </c>
      <c r="AR13" s="200" t="s">
        <v>355</v>
      </c>
      <c r="AS13" s="200" t="s">
        <v>357</v>
      </c>
      <c r="AT13" s="200" t="s">
        <v>384</v>
      </c>
    </row>
    <row r="14" spans="1:46" x14ac:dyDescent="0.25">
      <c r="A14" s="5" t="s">
        <v>170</v>
      </c>
      <c r="B14" s="201">
        <v>47.6</v>
      </c>
      <c r="C14" s="194">
        <v>77.8</v>
      </c>
      <c r="D14" s="194">
        <v>88.3</v>
      </c>
      <c r="E14" s="194">
        <v>83.4</v>
      </c>
      <c r="F14" s="194">
        <v>82.3</v>
      </c>
      <c r="G14" s="194">
        <v>92.2</v>
      </c>
      <c r="H14" s="194">
        <v>94.8</v>
      </c>
      <c r="I14" s="194">
        <v>89.8</v>
      </c>
      <c r="J14" s="194">
        <v>87.8</v>
      </c>
      <c r="K14" s="194">
        <v>95.8</v>
      </c>
      <c r="L14" s="194">
        <v>102.8</v>
      </c>
      <c r="M14" s="194">
        <v>93.6</v>
      </c>
      <c r="N14" s="194">
        <v>93.4</v>
      </c>
      <c r="O14" s="194">
        <v>106.7</v>
      </c>
      <c r="P14" s="194">
        <v>113.6</v>
      </c>
      <c r="Q14" s="194">
        <v>104.6</v>
      </c>
      <c r="R14" s="256">
        <v>115.3</v>
      </c>
      <c r="S14" s="245">
        <v>124.4</v>
      </c>
      <c r="T14" s="245">
        <v>131.80000000000001</v>
      </c>
      <c r="U14" s="245">
        <v>117.8</v>
      </c>
      <c r="V14" s="245">
        <v>117</v>
      </c>
      <c r="W14" s="245">
        <v>134.69999999999999</v>
      </c>
      <c r="X14" s="245">
        <v>143.80000000000001</v>
      </c>
      <c r="Y14" s="245">
        <v>131.9</v>
      </c>
      <c r="Z14" s="245">
        <v>124.7</v>
      </c>
      <c r="AA14" s="245">
        <v>127.8</v>
      </c>
      <c r="AB14" s="245">
        <v>139.4</v>
      </c>
      <c r="AC14" s="245">
        <v>133.5</v>
      </c>
      <c r="AD14" s="245">
        <v>115.8</v>
      </c>
      <c r="AE14" s="245">
        <v>123.6</v>
      </c>
      <c r="AF14" s="245">
        <v>140</v>
      </c>
      <c r="AG14" s="245">
        <v>124.4</v>
      </c>
      <c r="AH14" s="311">
        <v>112.3</v>
      </c>
      <c r="AI14" s="311">
        <v>130.19999999999999</v>
      </c>
      <c r="AJ14" s="311">
        <v>142.19999999999999</v>
      </c>
      <c r="AK14" s="328">
        <v>137.09999999999997</v>
      </c>
      <c r="AL14" s="328">
        <v>113.3</v>
      </c>
      <c r="AM14" s="5">
        <v>133.30000000000001</v>
      </c>
      <c r="AN14" s="5">
        <v>146.50000000000003</v>
      </c>
      <c r="AO14" s="5">
        <v>135.69999999999993</v>
      </c>
      <c r="AP14" s="5">
        <v>118.4</v>
      </c>
      <c r="AQ14" s="188">
        <v>140.1</v>
      </c>
      <c r="AR14" s="5">
        <v>160.39999999999998</v>
      </c>
      <c r="AS14" s="188">
        <v>138</v>
      </c>
      <c r="AT14" s="188">
        <v>110.2</v>
      </c>
    </row>
    <row r="15" spans="1:46" x14ac:dyDescent="0.25">
      <c r="A15" s="5" t="s">
        <v>171</v>
      </c>
      <c r="B15" s="201">
        <v>50.1</v>
      </c>
      <c r="C15" s="194">
        <v>54.8</v>
      </c>
      <c r="D15" s="194">
        <v>60.8</v>
      </c>
      <c r="E15" s="194">
        <v>62.5</v>
      </c>
      <c r="F15" s="194">
        <v>60.1</v>
      </c>
      <c r="G15" s="194">
        <v>65.7</v>
      </c>
      <c r="H15" s="194">
        <v>63.3</v>
      </c>
      <c r="I15" s="194">
        <v>62.8</v>
      </c>
      <c r="J15" s="194">
        <v>59.8</v>
      </c>
      <c r="K15" s="194">
        <v>60.2</v>
      </c>
      <c r="L15" s="194">
        <v>62.3</v>
      </c>
      <c r="M15" s="194">
        <v>58.800000000000004</v>
      </c>
      <c r="N15" s="194">
        <v>61</v>
      </c>
      <c r="O15" s="194">
        <v>69.2</v>
      </c>
      <c r="P15" s="194">
        <v>70.199999999999989</v>
      </c>
      <c r="Q15" s="194">
        <v>73</v>
      </c>
      <c r="R15" s="256">
        <v>75</v>
      </c>
      <c r="S15" s="245">
        <v>77.400000000000006</v>
      </c>
      <c r="T15" s="245">
        <v>78.5</v>
      </c>
      <c r="U15" s="245">
        <v>79</v>
      </c>
      <c r="V15" s="245">
        <v>82.2</v>
      </c>
      <c r="W15" s="245">
        <v>88.8</v>
      </c>
      <c r="X15" s="245">
        <v>92.6</v>
      </c>
      <c r="Y15" s="245">
        <v>91.1</v>
      </c>
      <c r="Z15" s="245">
        <v>85.9</v>
      </c>
      <c r="AA15" s="245">
        <v>87.1</v>
      </c>
      <c r="AB15" s="245">
        <v>93.1</v>
      </c>
      <c r="AC15" s="245">
        <v>93.7</v>
      </c>
      <c r="AD15" s="245">
        <v>80.2</v>
      </c>
      <c r="AE15" s="245">
        <v>82.8</v>
      </c>
      <c r="AF15" s="245">
        <v>89</v>
      </c>
      <c r="AG15" s="245">
        <v>88.2</v>
      </c>
      <c r="AH15" s="311">
        <v>79.5</v>
      </c>
      <c r="AI15" s="311">
        <v>87</v>
      </c>
      <c r="AJ15" s="311">
        <v>94.699999999999989</v>
      </c>
      <c r="AK15" s="328">
        <v>96.900000000000034</v>
      </c>
      <c r="AL15" s="328">
        <v>76.2</v>
      </c>
      <c r="AM15" s="5">
        <v>89.7</v>
      </c>
      <c r="AN15" s="5">
        <v>98.6</v>
      </c>
      <c r="AO15" s="5">
        <v>92.300000000000011</v>
      </c>
      <c r="AP15" s="394">
        <v>79</v>
      </c>
      <c r="AQ15" s="188">
        <v>98.4</v>
      </c>
      <c r="AR15" s="5">
        <v>109.9</v>
      </c>
      <c r="AS15" s="188">
        <v>101.5</v>
      </c>
      <c r="AT15" s="188">
        <v>82.4</v>
      </c>
    </row>
    <row r="16" spans="1:46" x14ac:dyDescent="0.25">
      <c r="A16" s="5" t="s">
        <v>172</v>
      </c>
      <c r="B16" s="201">
        <v>126</v>
      </c>
      <c r="C16" s="194">
        <v>121.8</v>
      </c>
      <c r="D16" s="194">
        <v>128.4</v>
      </c>
      <c r="E16" s="194">
        <v>127.8</v>
      </c>
      <c r="F16" s="194">
        <v>126.7</v>
      </c>
      <c r="G16" s="194">
        <v>131.80000000000001</v>
      </c>
      <c r="H16" s="194">
        <v>133</v>
      </c>
      <c r="I16" s="194">
        <v>125.2</v>
      </c>
      <c r="J16" s="194">
        <v>144.9</v>
      </c>
      <c r="K16" s="194">
        <v>148.6</v>
      </c>
      <c r="L16" s="194">
        <v>161.80000000000001</v>
      </c>
      <c r="M16" s="194">
        <v>141.79999999999998</v>
      </c>
      <c r="N16" s="194">
        <v>154.5</v>
      </c>
      <c r="O16" s="194">
        <v>151.19999999999999</v>
      </c>
      <c r="P16" s="194">
        <v>165.90000000000003</v>
      </c>
      <c r="Q16" s="194">
        <v>152.19999999999999</v>
      </c>
      <c r="R16" s="256">
        <v>165.5</v>
      </c>
      <c r="S16" s="245">
        <v>163.6</v>
      </c>
      <c r="T16" s="245">
        <v>174.7</v>
      </c>
      <c r="U16" s="245">
        <v>161</v>
      </c>
      <c r="V16" s="245">
        <v>174.7</v>
      </c>
      <c r="W16" s="245">
        <v>184.8</v>
      </c>
      <c r="X16" s="245">
        <v>200.3</v>
      </c>
      <c r="Y16" s="245">
        <v>177.7</v>
      </c>
      <c r="Z16" s="245">
        <v>184</v>
      </c>
      <c r="AA16" s="245">
        <v>185</v>
      </c>
      <c r="AB16" s="245">
        <v>202.9</v>
      </c>
      <c r="AC16" s="245">
        <v>192.1</v>
      </c>
      <c r="AD16" s="245">
        <v>181.1</v>
      </c>
      <c r="AE16" s="245">
        <v>187.3</v>
      </c>
      <c r="AF16" s="245">
        <v>202.5</v>
      </c>
      <c r="AG16" s="245">
        <v>198.4</v>
      </c>
      <c r="AH16" s="311">
        <v>187.6</v>
      </c>
      <c r="AI16" s="311">
        <v>210.3</v>
      </c>
      <c r="AJ16" s="311">
        <v>213.70000000000005</v>
      </c>
      <c r="AK16" s="328">
        <v>216.09999999999991</v>
      </c>
      <c r="AL16" s="328">
        <v>191</v>
      </c>
      <c r="AM16" s="5">
        <v>209.7</v>
      </c>
      <c r="AN16" s="5">
        <v>229.2</v>
      </c>
      <c r="AO16" s="5">
        <v>220.79999999999995</v>
      </c>
      <c r="AP16" s="5">
        <v>199.3</v>
      </c>
      <c r="AQ16" s="188">
        <v>203.2</v>
      </c>
      <c r="AR16" s="5">
        <v>200.20000000000005</v>
      </c>
      <c r="AS16" s="188">
        <v>178.5</v>
      </c>
      <c r="AT16" s="188">
        <v>176.5</v>
      </c>
    </row>
    <row r="17" spans="1:46" x14ac:dyDescent="0.25">
      <c r="A17" s="5" t="s">
        <v>173</v>
      </c>
      <c r="B17" s="201">
        <v>10</v>
      </c>
      <c r="C17" s="194">
        <v>9.8000000000000007</v>
      </c>
      <c r="D17" s="194">
        <v>11.4</v>
      </c>
      <c r="E17" s="194">
        <v>10.1</v>
      </c>
      <c r="F17" s="194">
        <v>9.8000000000000007</v>
      </c>
      <c r="G17" s="194">
        <v>9.4</v>
      </c>
      <c r="H17" s="194">
        <v>9.5</v>
      </c>
      <c r="I17" s="194">
        <v>8.7999999999999989</v>
      </c>
      <c r="J17" s="194">
        <v>9.3000000000000007</v>
      </c>
      <c r="K17" s="194">
        <v>10</v>
      </c>
      <c r="L17" s="194">
        <v>9.3000000000000007</v>
      </c>
      <c r="M17" s="194">
        <v>9.8999999999999986</v>
      </c>
      <c r="N17" s="194">
        <v>9.4</v>
      </c>
      <c r="O17" s="194">
        <v>10.3</v>
      </c>
      <c r="P17" s="194">
        <v>9.7999999999999989</v>
      </c>
      <c r="Q17" s="194">
        <v>11.1</v>
      </c>
      <c r="R17" s="256">
        <v>12.3</v>
      </c>
      <c r="S17" s="245">
        <v>14.7</v>
      </c>
      <c r="T17" s="245">
        <v>13.9</v>
      </c>
      <c r="U17" s="245">
        <v>13</v>
      </c>
      <c r="V17" s="245">
        <v>14.7</v>
      </c>
      <c r="W17" s="245">
        <v>15</v>
      </c>
      <c r="X17" s="245">
        <v>13.6</v>
      </c>
      <c r="Y17" s="245">
        <v>14.6</v>
      </c>
      <c r="Z17" s="245">
        <v>14.6</v>
      </c>
      <c r="AA17" s="245">
        <v>15.8</v>
      </c>
      <c r="AB17" s="245">
        <v>15.8</v>
      </c>
      <c r="AC17" s="245">
        <v>15.7</v>
      </c>
      <c r="AD17" s="245">
        <v>12.9</v>
      </c>
      <c r="AE17" s="245">
        <v>15.6</v>
      </c>
      <c r="AF17" s="245">
        <v>19</v>
      </c>
      <c r="AG17" s="245">
        <v>18.399999999999999</v>
      </c>
      <c r="AH17" s="311">
        <v>17.7</v>
      </c>
      <c r="AI17" s="311">
        <v>16.899999999999999</v>
      </c>
      <c r="AJ17" s="311">
        <v>17.5</v>
      </c>
      <c r="AK17" s="328">
        <v>17.899999999999999</v>
      </c>
      <c r="AL17" s="328">
        <v>18.2</v>
      </c>
      <c r="AM17" s="5">
        <v>21.3</v>
      </c>
      <c r="AN17" s="5">
        <v>22.5</v>
      </c>
      <c r="AO17" s="5">
        <v>21.599999999999994</v>
      </c>
      <c r="AP17" s="5">
        <v>19.3</v>
      </c>
      <c r="AQ17" s="188">
        <v>18.3</v>
      </c>
      <c r="AR17" s="5">
        <v>20.399999999999999</v>
      </c>
      <c r="AS17" s="473">
        <v>22</v>
      </c>
      <c r="AT17" s="473">
        <v>16.8</v>
      </c>
    </row>
    <row r="18" spans="1:46" x14ac:dyDescent="0.25">
      <c r="A18" s="5" t="s">
        <v>175</v>
      </c>
      <c r="B18" s="202" t="s">
        <v>36</v>
      </c>
      <c r="C18" s="202" t="s">
        <v>36</v>
      </c>
      <c r="D18" s="202" t="s">
        <v>36</v>
      </c>
      <c r="E18" s="202" t="s">
        <v>36</v>
      </c>
      <c r="F18" s="202" t="s">
        <v>36</v>
      </c>
      <c r="G18" s="202" t="s">
        <v>36</v>
      </c>
      <c r="H18" s="202" t="s">
        <v>36</v>
      </c>
      <c r="I18" s="202" t="s">
        <v>36</v>
      </c>
      <c r="J18" s="202" t="s">
        <v>36</v>
      </c>
      <c r="K18" s="202" t="s">
        <v>36</v>
      </c>
      <c r="L18" s="202" t="s">
        <v>36</v>
      </c>
      <c r="M18" s="202" t="s">
        <v>36</v>
      </c>
      <c r="N18" s="202" t="s">
        <v>36</v>
      </c>
      <c r="O18" s="202" t="s">
        <v>36</v>
      </c>
      <c r="P18" s="202" t="s">
        <v>36</v>
      </c>
      <c r="Q18" s="202" t="s">
        <v>36</v>
      </c>
      <c r="R18" s="256">
        <v>0.5</v>
      </c>
      <c r="S18" s="245">
        <v>0.6</v>
      </c>
      <c r="T18" s="245">
        <v>0.5</v>
      </c>
      <c r="U18" s="245">
        <v>0.5</v>
      </c>
      <c r="V18" s="245">
        <v>0.5</v>
      </c>
      <c r="W18" s="245">
        <v>0.8</v>
      </c>
      <c r="X18" s="245">
        <v>0.8</v>
      </c>
      <c r="Y18" s="245">
        <v>0.9</v>
      </c>
      <c r="Z18" s="245">
        <v>1</v>
      </c>
      <c r="AA18" s="245">
        <v>1.1000000000000001</v>
      </c>
      <c r="AB18" s="245">
        <v>1.2</v>
      </c>
      <c r="AC18" s="245">
        <v>1.2</v>
      </c>
      <c r="AD18" s="262" t="s">
        <v>36</v>
      </c>
      <c r="AE18" s="262" t="s">
        <v>36</v>
      </c>
      <c r="AF18" s="262" t="s">
        <v>36</v>
      </c>
      <c r="AG18" s="262" t="s">
        <v>36</v>
      </c>
      <c r="AH18" s="313" t="s">
        <v>36</v>
      </c>
      <c r="AI18" s="313" t="s">
        <v>36</v>
      </c>
      <c r="AJ18" s="313" t="s">
        <v>36</v>
      </c>
      <c r="AK18" s="331">
        <v>0</v>
      </c>
      <c r="AL18" s="331">
        <v>0</v>
      </c>
      <c r="AM18" s="313">
        <v>0</v>
      </c>
      <c r="AN18" s="189">
        <v>0</v>
      </c>
      <c r="AO18" s="185">
        <v>0</v>
      </c>
      <c r="AP18" s="185">
        <v>0</v>
      </c>
      <c r="AQ18" s="188">
        <v>0</v>
      </c>
      <c r="AR18" s="5">
        <v>0</v>
      </c>
      <c r="AS18" s="474">
        <v>0</v>
      </c>
      <c r="AT18" s="474">
        <v>0</v>
      </c>
    </row>
    <row r="19" spans="1:46" x14ac:dyDescent="0.25">
      <c r="A19" s="5" t="s">
        <v>174</v>
      </c>
      <c r="B19" s="202" t="s">
        <v>36</v>
      </c>
      <c r="C19" s="194">
        <v>4.3</v>
      </c>
      <c r="D19" s="194">
        <v>0.3</v>
      </c>
      <c r="E19" s="203">
        <v>0</v>
      </c>
      <c r="F19" s="203" t="s">
        <v>36</v>
      </c>
      <c r="G19" s="203" t="s">
        <v>36</v>
      </c>
      <c r="H19" s="203">
        <v>0</v>
      </c>
      <c r="I19" s="203">
        <v>0</v>
      </c>
      <c r="J19" s="194">
        <v>2.9</v>
      </c>
      <c r="K19" s="194">
        <v>2.4</v>
      </c>
      <c r="L19" s="194">
        <v>0.9</v>
      </c>
      <c r="M19" s="194">
        <v>3.3</v>
      </c>
      <c r="N19" s="194">
        <v>2.1</v>
      </c>
      <c r="O19" s="194">
        <v>1.4</v>
      </c>
      <c r="P19" s="194">
        <v>4.4000000000000004</v>
      </c>
      <c r="Q19" s="194">
        <v>3.8</v>
      </c>
      <c r="R19" s="256">
        <v>3.3</v>
      </c>
      <c r="S19" s="245">
        <v>2.9</v>
      </c>
      <c r="T19" s="245">
        <v>3.5</v>
      </c>
      <c r="U19" s="245">
        <v>3.5</v>
      </c>
      <c r="V19" s="245">
        <v>3.1</v>
      </c>
      <c r="W19" s="245">
        <v>3.2</v>
      </c>
      <c r="X19" s="245">
        <v>4.4000000000000004</v>
      </c>
      <c r="Y19" s="245">
        <v>1.9</v>
      </c>
      <c r="Z19" s="110" t="s">
        <v>36</v>
      </c>
      <c r="AA19" s="110" t="s">
        <v>36</v>
      </c>
      <c r="AB19" s="110" t="s">
        <v>36</v>
      </c>
      <c r="AC19" s="110" t="s">
        <v>36</v>
      </c>
      <c r="AD19" s="202" t="s">
        <v>36</v>
      </c>
      <c r="AE19" s="202" t="s">
        <v>36</v>
      </c>
      <c r="AF19" s="202" t="s">
        <v>36</v>
      </c>
      <c r="AG19" s="110" t="s">
        <v>36</v>
      </c>
      <c r="AH19" s="110" t="s">
        <v>36</v>
      </c>
      <c r="AI19" s="110" t="s">
        <v>36</v>
      </c>
      <c r="AJ19" s="110" t="s">
        <v>36</v>
      </c>
      <c r="AK19" s="110" t="s">
        <v>36</v>
      </c>
      <c r="AL19" s="110" t="s">
        <v>36</v>
      </c>
      <c r="AM19" s="110" t="s">
        <v>36</v>
      </c>
      <c r="AN19" s="360">
        <v>0</v>
      </c>
      <c r="AO19" s="421">
        <v>0</v>
      </c>
      <c r="AP19" s="421">
        <v>0</v>
      </c>
      <c r="AQ19" s="188">
        <v>0.6</v>
      </c>
      <c r="AR19" s="5">
        <v>0</v>
      </c>
      <c r="AS19" s="474">
        <v>0</v>
      </c>
      <c r="AT19" s="474">
        <v>0</v>
      </c>
    </row>
    <row r="20" spans="1:46" x14ac:dyDescent="0.25">
      <c r="A20" s="184" t="s">
        <v>230</v>
      </c>
      <c r="B20" s="225" t="s">
        <v>36</v>
      </c>
      <c r="C20" s="225" t="s">
        <v>36</v>
      </c>
      <c r="D20" s="225" t="s">
        <v>36</v>
      </c>
      <c r="E20" s="225" t="s">
        <v>36</v>
      </c>
      <c r="F20" s="225" t="s">
        <v>36</v>
      </c>
      <c r="G20" s="225" t="s">
        <v>36</v>
      </c>
      <c r="H20" s="225" t="s">
        <v>36</v>
      </c>
      <c r="I20" s="225" t="s">
        <v>36</v>
      </c>
      <c r="J20" s="225" t="s">
        <v>36</v>
      </c>
      <c r="K20" s="225" t="s">
        <v>36</v>
      </c>
      <c r="L20" s="225" t="s">
        <v>36</v>
      </c>
      <c r="M20" s="225" t="s">
        <v>36</v>
      </c>
      <c r="N20" s="225" t="s">
        <v>36</v>
      </c>
      <c r="O20" s="225" t="s">
        <v>36</v>
      </c>
      <c r="P20" s="225" t="s">
        <v>36</v>
      </c>
      <c r="Q20" s="225" t="s">
        <v>36</v>
      </c>
      <c r="R20" s="225" t="s">
        <v>36</v>
      </c>
      <c r="S20" s="225" t="s">
        <v>36</v>
      </c>
      <c r="T20" s="225" t="s">
        <v>36</v>
      </c>
      <c r="U20" s="225" t="s">
        <v>36</v>
      </c>
      <c r="V20" s="225" t="s">
        <v>36</v>
      </c>
      <c r="W20" s="225" t="s">
        <v>36</v>
      </c>
      <c r="X20" s="225" t="s">
        <v>36</v>
      </c>
      <c r="Y20" s="225" t="s">
        <v>36</v>
      </c>
      <c r="Z20" s="202" t="s">
        <v>36</v>
      </c>
      <c r="AA20" s="202" t="s">
        <v>36</v>
      </c>
      <c r="AB20" s="202" t="s">
        <v>36</v>
      </c>
      <c r="AC20" s="202" t="s">
        <v>36</v>
      </c>
      <c r="AD20" s="202">
        <v>1.4</v>
      </c>
      <c r="AE20" s="202">
        <v>1.9</v>
      </c>
      <c r="AF20" s="202">
        <v>2.5</v>
      </c>
      <c r="AG20" s="202">
        <v>2.1</v>
      </c>
      <c r="AH20" s="311">
        <v>1.8</v>
      </c>
      <c r="AI20" s="311">
        <v>2.8</v>
      </c>
      <c r="AJ20" s="311">
        <v>3.8</v>
      </c>
      <c r="AK20" s="328">
        <v>4.5</v>
      </c>
      <c r="AL20" s="328">
        <v>3.2</v>
      </c>
      <c r="AM20" s="184">
        <v>4.4000000000000004</v>
      </c>
      <c r="AN20" s="5">
        <v>4.2</v>
      </c>
      <c r="AO20" s="5">
        <v>4.4000000000000004</v>
      </c>
      <c r="AP20" s="394">
        <v>4</v>
      </c>
      <c r="AQ20" s="188">
        <v>4.0246514749999998</v>
      </c>
      <c r="AR20" s="5">
        <v>4.2</v>
      </c>
      <c r="AS20" s="475">
        <f>AS21-SUM(AS14:AS19)</f>
        <v>4.3328335999999581</v>
      </c>
      <c r="AT20" s="475">
        <v>3.4</v>
      </c>
    </row>
    <row r="21" spans="1:46" s="3" customFormat="1" x14ac:dyDescent="0.25">
      <c r="A21" s="3" t="s">
        <v>1</v>
      </c>
      <c r="B21" s="227">
        <v>233.7</v>
      </c>
      <c r="C21" s="220">
        <v>268.5</v>
      </c>
      <c r="D21" s="220">
        <v>289.2</v>
      </c>
      <c r="E21" s="220">
        <v>283.8</v>
      </c>
      <c r="F21" s="220">
        <v>278.90000000000003</v>
      </c>
      <c r="G21" s="220">
        <v>299.10000000000002</v>
      </c>
      <c r="H21" s="220">
        <v>300.60000000000002</v>
      </c>
      <c r="I21" s="220">
        <v>286.60000000000002</v>
      </c>
      <c r="J21" s="220">
        <v>304.7</v>
      </c>
      <c r="K21" s="220">
        <v>317</v>
      </c>
      <c r="L21" s="220">
        <v>337.09999999999997</v>
      </c>
      <c r="M21" s="220">
        <v>307.39999999999998</v>
      </c>
      <c r="N21" s="220">
        <v>320.39999999999998</v>
      </c>
      <c r="O21" s="220">
        <v>338.8</v>
      </c>
      <c r="P21" s="220">
        <v>363.90000000000003</v>
      </c>
      <c r="Q21" s="220">
        <v>344.7</v>
      </c>
      <c r="R21" s="246">
        <v>371.90000000000003</v>
      </c>
      <c r="S21" s="246">
        <v>383.59999999999997</v>
      </c>
      <c r="T21" s="247">
        <v>402.9</v>
      </c>
      <c r="U21" s="248">
        <v>374.8</v>
      </c>
      <c r="V21" s="248">
        <v>392.2</v>
      </c>
      <c r="W21" s="248">
        <v>427.3</v>
      </c>
      <c r="X21" s="248">
        <v>455.5</v>
      </c>
      <c r="Y21" s="248">
        <v>418.1</v>
      </c>
      <c r="Z21" s="248">
        <v>410.2</v>
      </c>
      <c r="AA21" s="248">
        <v>416.8</v>
      </c>
      <c r="AB21" s="248">
        <f>SUM(AB14:AB20)</f>
        <v>452.4</v>
      </c>
      <c r="AC21" s="248">
        <f>SUM(AC14:AC20)</f>
        <v>436.19999999999993</v>
      </c>
      <c r="AD21" s="248">
        <f>SUM(AD14:AD20)</f>
        <v>391.4</v>
      </c>
      <c r="AE21" s="248">
        <f>SUM(AE14:AE20)</f>
        <v>411.2</v>
      </c>
      <c r="AF21" s="261">
        <f>SUM(AF14:AF20)</f>
        <v>453</v>
      </c>
      <c r="AG21" s="261">
        <v>431.5</v>
      </c>
      <c r="AH21" s="314">
        <v>398.9</v>
      </c>
      <c r="AI21" s="314">
        <v>447.2</v>
      </c>
      <c r="AJ21" s="314">
        <v>471.90000000000003</v>
      </c>
      <c r="AK21" s="332">
        <v>472.49999999999989</v>
      </c>
      <c r="AL21" s="332">
        <v>401.9</v>
      </c>
      <c r="AM21" s="386">
        <v>458.4</v>
      </c>
      <c r="AN21" s="226">
        <v>501</v>
      </c>
      <c r="AO21" s="199">
        <v>474.79999999999984</v>
      </c>
      <c r="AP21" s="199">
        <v>420.00000000000006</v>
      </c>
      <c r="AQ21" s="199">
        <v>464.62465147500001</v>
      </c>
      <c r="AR21" s="3">
        <v>495.09999999999997</v>
      </c>
      <c r="AS21" s="199">
        <v>444.33283359999996</v>
      </c>
      <c r="AT21" s="199">
        <v>389.3</v>
      </c>
    </row>
    <row r="22" spans="1:46" s="3" customFormat="1" x14ac:dyDescent="0.25">
      <c r="A22" s="259" t="s">
        <v>231</v>
      </c>
      <c r="B22" s="227"/>
      <c r="C22" s="220"/>
      <c r="D22" s="220"/>
      <c r="E22" s="220"/>
      <c r="F22" s="220"/>
      <c r="G22" s="220"/>
      <c r="H22" s="220"/>
      <c r="I22" s="220"/>
      <c r="J22" s="220"/>
      <c r="K22" s="220"/>
      <c r="L22" s="220"/>
      <c r="M22" s="220"/>
      <c r="N22" s="220"/>
      <c r="O22" s="220"/>
      <c r="P22" s="220"/>
      <c r="Q22" s="220"/>
      <c r="R22" s="246"/>
      <c r="S22" s="246"/>
      <c r="T22" s="247"/>
      <c r="U22" s="248"/>
      <c r="V22" s="248"/>
      <c r="W22" s="248"/>
      <c r="X22" s="248"/>
      <c r="Y22" s="248"/>
      <c r="Z22" s="248"/>
      <c r="AA22" s="248"/>
      <c r="AB22" s="248"/>
      <c r="AC22" s="247"/>
      <c r="AD22" s="247"/>
      <c r="AE22" s="247"/>
      <c r="AK22" s="333"/>
      <c r="AL22" s="333"/>
      <c r="AM22" s="360"/>
    </row>
    <row r="23" spans="1:46" x14ac:dyDescent="0.25">
      <c r="B23" s="188"/>
      <c r="C23" s="188"/>
      <c r="D23" s="188"/>
      <c r="E23" s="188"/>
      <c r="F23" s="188"/>
      <c r="G23" s="188"/>
      <c r="H23" s="188"/>
      <c r="I23" s="188"/>
      <c r="J23" s="188"/>
      <c r="K23" s="188"/>
      <c r="L23" s="190"/>
      <c r="M23" s="188"/>
      <c r="P23" s="190"/>
      <c r="AK23" s="334"/>
      <c r="AL23" s="334"/>
      <c r="AM23" s="360"/>
    </row>
    <row r="24" spans="1:46" s="187" customFormat="1" ht="15.75" x14ac:dyDescent="0.25">
      <c r="A24" s="200" t="s">
        <v>167</v>
      </c>
      <c r="B24" s="198" t="s">
        <v>135</v>
      </c>
      <c r="C24" s="198" t="s">
        <v>136</v>
      </c>
      <c r="D24" s="198" t="s">
        <v>137</v>
      </c>
      <c r="E24" s="198" t="s">
        <v>138</v>
      </c>
      <c r="F24" s="198" t="s">
        <v>139</v>
      </c>
      <c r="G24" s="198" t="s">
        <v>140</v>
      </c>
      <c r="H24" s="198" t="s">
        <v>141</v>
      </c>
      <c r="I24" s="198" t="s">
        <v>142</v>
      </c>
      <c r="J24" s="198" t="s">
        <v>143</v>
      </c>
      <c r="K24" s="198" t="s">
        <v>144</v>
      </c>
      <c r="L24" s="198" t="s">
        <v>145</v>
      </c>
      <c r="M24" s="198" t="s">
        <v>146</v>
      </c>
      <c r="N24" s="198" t="s">
        <v>147</v>
      </c>
      <c r="O24" s="198" t="s">
        <v>148</v>
      </c>
      <c r="P24" s="198" t="s">
        <v>149</v>
      </c>
      <c r="Q24" s="198" t="s">
        <v>150</v>
      </c>
      <c r="R24" s="198" t="s">
        <v>151</v>
      </c>
      <c r="S24" s="198" t="s">
        <v>152</v>
      </c>
      <c r="T24" s="198" t="s">
        <v>153</v>
      </c>
      <c r="U24" s="198" t="s">
        <v>154</v>
      </c>
      <c r="V24" s="198" t="s">
        <v>155</v>
      </c>
      <c r="W24" s="198" t="s">
        <v>156</v>
      </c>
      <c r="X24" s="198" t="s">
        <v>157</v>
      </c>
      <c r="Y24" s="198" t="s">
        <v>158</v>
      </c>
      <c r="Z24" s="198" t="s">
        <v>224</v>
      </c>
      <c r="AA24" s="198" t="s">
        <v>225</v>
      </c>
      <c r="AB24" s="198" t="s">
        <v>226</v>
      </c>
      <c r="AC24" s="198" t="s">
        <v>228</v>
      </c>
      <c r="AD24" s="198" t="s">
        <v>229</v>
      </c>
      <c r="AE24" s="198" t="s">
        <v>245</v>
      </c>
      <c r="AF24" s="198" t="s">
        <v>247</v>
      </c>
      <c r="AG24" s="198" t="s">
        <v>248</v>
      </c>
      <c r="AH24" s="200" t="s">
        <v>260</v>
      </c>
      <c r="AI24" s="200" t="s">
        <v>263</v>
      </c>
      <c r="AJ24" s="200" t="s">
        <v>268</v>
      </c>
      <c r="AK24" s="327" t="s">
        <v>269</v>
      </c>
      <c r="AL24" s="327" t="s">
        <v>270</v>
      </c>
      <c r="AM24" s="398" t="s">
        <v>279</v>
      </c>
      <c r="AN24" s="398" t="s">
        <v>281</v>
      </c>
      <c r="AO24" s="200" t="s">
        <v>286</v>
      </c>
      <c r="AP24" s="200" t="s">
        <v>295</v>
      </c>
      <c r="AQ24" s="200" t="s">
        <v>349</v>
      </c>
      <c r="AR24" s="200" t="s">
        <v>355</v>
      </c>
      <c r="AS24" s="200" t="s">
        <v>357</v>
      </c>
      <c r="AT24" s="200" t="s">
        <v>384</v>
      </c>
    </row>
    <row r="25" spans="1:46" x14ac:dyDescent="0.25">
      <c r="A25" s="5" t="s">
        <v>170</v>
      </c>
      <c r="B25" s="228">
        <v>3.5</v>
      </c>
      <c r="C25" s="205">
        <v>3.47</v>
      </c>
      <c r="D25" s="205">
        <v>3.46</v>
      </c>
      <c r="E25" s="205">
        <v>3.51</v>
      </c>
      <c r="F25" s="205">
        <v>3.54</v>
      </c>
      <c r="G25" s="205">
        <v>3.44</v>
      </c>
      <c r="H25" s="205">
        <v>3.49</v>
      </c>
      <c r="I25" s="205">
        <v>3.46</v>
      </c>
      <c r="J25" s="205">
        <v>3.46</v>
      </c>
      <c r="K25" s="205">
        <v>3.46</v>
      </c>
      <c r="L25" s="205">
        <v>3.56</v>
      </c>
      <c r="M25" s="205">
        <v>3.68</v>
      </c>
      <c r="N25" s="205">
        <v>3.72</v>
      </c>
      <c r="O25" s="205">
        <v>3.73</v>
      </c>
      <c r="P25" s="205">
        <v>3.85</v>
      </c>
      <c r="Q25" s="205">
        <v>3.85</v>
      </c>
      <c r="R25" s="205">
        <v>3.87</v>
      </c>
      <c r="S25" s="221">
        <v>3.9</v>
      </c>
      <c r="T25" s="221">
        <v>3.96</v>
      </c>
      <c r="U25" s="221">
        <v>4.1500000000000004</v>
      </c>
      <c r="V25" s="221">
        <v>4.22</v>
      </c>
      <c r="W25" s="221">
        <v>4.33</v>
      </c>
      <c r="X25" s="221">
        <v>4.4068150208623091</v>
      </c>
      <c r="Y25" s="221">
        <v>4.54</v>
      </c>
      <c r="Z25" s="221">
        <v>4.5300721732157179</v>
      </c>
      <c r="AA25" s="221">
        <v>4.62</v>
      </c>
      <c r="AB25" s="221">
        <v>4.5982783357245332</v>
      </c>
      <c r="AC25" s="221">
        <v>4.5393258426966296</v>
      </c>
      <c r="AD25" s="221">
        <v>4.5984455958549226</v>
      </c>
      <c r="AE25" s="221">
        <v>4.7580906148867319</v>
      </c>
      <c r="AF25" s="221">
        <v>4.7578571428571435</v>
      </c>
      <c r="AG25" s="221">
        <v>4.856913183279743</v>
      </c>
      <c r="AH25" s="315">
        <v>5.1522707034728406</v>
      </c>
      <c r="AI25" s="315">
        <v>5.33</v>
      </c>
      <c r="AJ25" s="315">
        <v>5.3305203938115335</v>
      </c>
      <c r="AK25" s="335">
        <v>5.22</v>
      </c>
      <c r="AL25" s="335">
        <v>5.4</v>
      </c>
      <c r="AM25" s="5">
        <v>5.45</v>
      </c>
      <c r="AN25" s="404">
        <v>5.49</v>
      </c>
      <c r="AO25" s="5">
        <v>5.36</v>
      </c>
      <c r="AP25" s="5">
        <v>5.51</v>
      </c>
      <c r="AQ25" s="5">
        <v>5.91</v>
      </c>
      <c r="AR25" s="5">
        <v>6.16</v>
      </c>
      <c r="AS25" s="5">
        <v>6.23</v>
      </c>
      <c r="AT25" s="5">
        <v>6.38</v>
      </c>
    </row>
    <row r="26" spans="1:46" x14ac:dyDescent="0.25">
      <c r="A26" s="5" t="s">
        <v>171</v>
      </c>
      <c r="B26" s="228">
        <v>2.14</v>
      </c>
      <c r="C26" s="205">
        <v>2.37</v>
      </c>
      <c r="D26" s="205">
        <v>2.38</v>
      </c>
      <c r="E26" s="205">
        <v>2.41</v>
      </c>
      <c r="F26" s="205">
        <v>2.38</v>
      </c>
      <c r="G26" s="205">
        <v>2.2799999999999998</v>
      </c>
      <c r="H26" s="205">
        <v>2.2400000000000002</v>
      </c>
      <c r="I26" s="205">
        <v>2.19</v>
      </c>
      <c r="J26" s="205">
        <v>2.14</v>
      </c>
      <c r="K26" s="205">
        <v>2.11</v>
      </c>
      <c r="L26" s="205">
        <v>2.12</v>
      </c>
      <c r="M26" s="205">
        <v>2.23</v>
      </c>
      <c r="N26" s="205">
        <v>2.23</v>
      </c>
      <c r="O26" s="205">
        <v>2.2400000000000002</v>
      </c>
      <c r="P26" s="205">
        <v>2.2799999999999998</v>
      </c>
      <c r="Q26" s="205">
        <v>2.35</v>
      </c>
      <c r="R26" s="205">
        <v>2.42</v>
      </c>
      <c r="S26" s="221">
        <v>2.5</v>
      </c>
      <c r="T26" s="221">
        <v>2.5299999999999998</v>
      </c>
      <c r="U26" s="221">
        <v>2.63</v>
      </c>
      <c r="V26" s="221">
        <v>2.61</v>
      </c>
      <c r="W26" s="221">
        <v>2.75</v>
      </c>
      <c r="X26" s="221">
        <v>2.7969762419006483</v>
      </c>
      <c r="Y26" s="221">
        <v>2.89</v>
      </c>
      <c r="Z26" s="221">
        <v>2.8928987194412104</v>
      </c>
      <c r="AA26" s="221">
        <v>2.98</v>
      </c>
      <c r="AB26" s="221">
        <v>2.9581095596133191</v>
      </c>
      <c r="AC26" s="221">
        <v>2.9146211312700108</v>
      </c>
      <c r="AD26" s="221">
        <v>2.9301745635910224</v>
      </c>
      <c r="AE26" s="221">
        <v>3.1086956521739131</v>
      </c>
      <c r="AF26" s="221">
        <v>3.0876404494382026</v>
      </c>
      <c r="AG26" s="221">
        <v>3.1349206349206349</v>
      </c>
      <c r="AH26" s="315">
        <v>3.3257861635220123</v>
      </c>
      <c r="AI26" s="315">
        <v>3.41</v>
      </c>
      <c r="AJ26" s="315">
        <v>3.4065469904963046</v>
      </c>
      <c r="AK26" s="335">
        <v>3.33</v>
      </c>
      <c r="AL26" s="335">
        <v>3.44</v>
      </c>
      <c r="AM26" s="5">
        <v>3.37</v>
      </c>
      <c r="AN26" s="404">
        <v>3.16</v>
      </c>
      <c r="AO26" s="5">
        <v>3.09</v>
      </c>
      <c r="AP26" s="432">
        <v>3.1</v>
      </c>
      <c r="AQ26" s="5">
        <v>3.19</v>
      </c>
      <c r="AR26" s="5">
        <v>3.34</v>
      </c>
      <c r="AS26" s="5">
        <v>3.43</v>
      </c>
      <c r="AT26" s="184">
        <v>3.53</v>
      </c>
    </row>
    <row r="27" spans="1:46" x14ac:dyDescent="0.25">
      <c r="A27" s="5" t="s">
        <v>172</v>
      </c>
      <c r="B27" s="228">
        <v>0.97</v>
      </c>
      <c r="C27" s="205">
        <v>1.08</v>
      </c>
      <c r="D27" s="205">
        <v>1.04</v>
      </c>
      <c r="E27" s="205">
        <v>0.96</v>
      </c>
      <c r="F27" s="205">
        <v>0.89</v>
      </c>
      <c r="G27" s="205">
        <v>0.8</v>
      </c>
      <c r="H27" s="205">
        <v>0.84</v>
      </c>
      <c r="I27" s="205">
        <v>0.83</v>
      </c>
      <c r="J27" s="205">
        <v>0.73</v>
      </c>
      <c r="K27" s="205">
        <v>0.74</v>
      </c>
      <c r="L27" s="205">
        <v>0.82</v>
      </c>
      <c r="M27" s="205">
        <v>0.94</v>
      </c>
      <c r="N27" s="205">
        <v>0.89</v>
      </c>
      <c r="O27" s="205">
        <v>0.92</v>
      </c>
      <c r="P27" s="205">
        <v>0.93</v>
      </c>
      <c r="Q27" s="205">
        <v>0.96</v>
      </c>
      <c r="R27" s="205">
        <v>0.85</v>
      </c>
      <c r="S27" s="221">
        <v>0.89</v>
      </c>
      <c r="T27" s="221">
        <v>0.95</v>
      </c>
      <c r="U27" s="221">
        <v>1.08</v>
      </c>
      <c r="V27" s="221">
        <v>1.06</v>
      </c>
      <c r="W27" s="221">
        <v>1.02</v>
      </c>
      <c r="X27" s="221">
        <v>1.0144782825761356</v>
      </c>
      <c r="Y27" s="221">
        <v>1.1399999999999999</v>
      </c>
      <c r="Z27" s="221">
        <v>1.1266304347826088</v>
      </c>
      <c r="AA27" s="221">
        <v>1.1100000000000001</v>
      </c>
      <c r="AB27" s="221">
        <v>1.1296205027106949</v>
      </c>
      <c r="AC27" s="221">
        <v>1.1530452889120251</v>
      </c>
      <c r="AD27" s="221">
        <v>1.1501932633903922</v>
      </c>
      <c r="AE27" s="221">
        <v>1.0982381206620393</v>
      </c>
      <c r="AF27" s="221">
        <v>1.1679012345679012</v>
      </c>
      <c r="AG27" s="221">
        <v>1.1920362903225805</v>
      </c>
      <c r="AH27" s="315">
        <v>1.2334754797441365</v>
      </c>
      <c r="AI27" s="315">
        <v>1.18</v>
      </c>
      <c r="AJ27" s="315">
        <v>1.2447356106691621</v>
      </c>
      <c r="AK27" s="335">
        <v>1.18</v>
      </c>
      <c r="AL27" s="335">
        <v>1.21</v>
      </c>
      <c r="AM27" s="5">
        <v>1.08</v>
      </c>
      <c r="AN27" s="404">
        <v>1</v>
      </c>
      <c r="AO27" s="5">
        <v>1.05</v>
      </c>
      <c r="AP27" s="5">
        <v>1.06</v>
      </c>
      <c r="AQ27" s="5">
        <v>1.1200000000000001</v>
      </c>
      <c r="AR27" s="5">
        <v>1.33</v>
      </c>
      <c r="AS27" s="5">
        <v>1.39</v>
      </c>
      <c r="AT27" s="184">
        <v>1.28</v>
      </c>
    </row>
    <row r="28" spans="1:46" x14ac:dyDescent="0.25">
      <c r="A28" s="5" t="s">
        <v>173</v>
      </c>
      <c r="B28" s="228">
        <v>2.3199999999999998</v>
      </c>
      <c r="C28" s="205">
        <v>2.5499999999999998</v>
      </c>
      <c r="D28" s="205">
        <v>2.5299999999999998</v>
      </c>
      <c r="E28" s="205">
        <v>2.54</v>
      </c>
      <c r="F28" s="205">
        <v>2.4700000000000002</v>
      </c>
      <c r="G28" s="205">
        <v>2.41</v>
      </c>
      <c r="H28" s="205">
        <v>2.36</v>
      </c>
      <c r="I28" s="205">
        <v>2.4500000000000002</v>
      </c>
      <c r="J28" s="205">
        <v>2.44</v>
      </c>
      <c r="K28" s="205">
        <v>2.38</v>
      </c>
      <c r="L28" s="205">
        <v>2.42</v>
      </c>
      <c r="M28" s="205">
        <v>2.34</v>
      </c>
      <c r="N28" s="205">
        <v>2.63</v>
      </c>
      <c r="O28" s="205">
        <v>2.69</v>
      </c>
      <c r="P28" s="205">
        <v>2.84</v>
      </c>
      <c r="Q28" s="251">
        <v>2.89</v>
      </c>
      <c r="R28" s="205">
        <v>2.83</v>
      </c>
      <c r="S28" s="221">
        <v>2.93</v>
      </c>
      <c r="T28" s="221">
        <v>3.01</v>
      </c>
      <c r="U28" s="221">
        <v>3.09</v>
      </c>
      <c r="V28" s="221">
        <v>3.16</v>
      </c>
      <c r="W28" s="221">
        <v>3.45</v>
      </c>
      <c r="X28" s="221">
        <v>3.4485294117647061</v>
      </c>
      <c r="Y28" s="221">
        <v>3.45</v>
      </c>
      <c r="Z28" s="221">
        <v>3.3219178082191783</v>
      </c>
      <c r="AA28" s="221">
        <v>3.3</v>
      </c>
      <c r="AB28" s="221">
        <v>3.3607594936708862</v>
      </c>
      <c r="AC28" s="221">
        <v>3.3439490445859876</v>
      </c>
      <c r="AD28" s="221">
        <v>3.3488372093023258</v>
      </c>
      <c r="AE28" s="221">
        <v>3.4102564102564106</v>
      </c>
      <c r="AF28" s="221">
        <v>3.3105263157894735</v>
      </c>
      <c r="AG28" s="221">
        <v>3.3097826086956523</v>
      </c>
      <c r="AH28" s="315">
        <v>3.4576271186440679</v>
      </c>
      <c r="AI28" s="315">
        <v>3.57</v>
      </c>
      <c r="AJ28" s="315">
        <v>3.9257142857142857</v>
      </c>
      <c r="AK28" s="335">
        <v>3.91</v>
      </c>
      <c r="AL28" s="335">
        <v>4.01</v>
      </c>
      <c r="AM28" s="5">
        <v>3.92</v>
      </c>
      <c r="AN28" s="404">
        <v>3.89</v>
      </c>
      <c r="AO28" s="5">
        <v>3.82</v>
      </c>
      <c r="AP28" s="5">
        <v>3.87</v>
      </c>
      <c r="AQ28" s="5">
        <v>4.09</v>
      </c>
      <c r="AR28" s="5">
        <v>4.07</v>
      </c>
      <c r="AS28" s="184">
        <v>3.93</v>
      </c>
      <c r="AT28" s="184">
        <v>3.96</v>
      </c>
    </row>
    <row r="29" spans="1:46" x14ac:dyDescent="0.25">
      <c r="A29" s="5" t="s">
        <v>175</v>
      </c>
      <c r="B29" s="204" t="s">
        <v>36</v>
      </c>
      <c r="C29" s="204" t="s">
        <v>36</v>
      </c>
      <c r="D29" s="204" t="s">
        <v>36</v>
      </c>
      <c r="E29" s="204" t="s">
        <v>36</v>
      </c>
      <c r="F29" s="204" t="s">
        <v>36</v>
      </c>
      <c r="G29" s="204" t="s">
        <v>36</v>
      </c>
      <c r="H29" s="204" t="s">
        <v>36</v>
      </c>
      <c r="I29" s="204" t="s">
        <v>36</v>
      </c>
      <c r="J29" s="204" t="s">
        <v>36</v>
      </c>
      <c r="K29" s="204" t="s">
        <v>36</v>
      </c>
      <c r="L29" s="204" t="s">
        <v>36</v>
      </c>
      <c r="M29" s="204" t="s">
        <v>36</v>
      </c>
      <c r="N29" s="204" t="s">
        <v>36</v>
      </c>
      <c r="O29" s="204" t="s">
        <v>36</v>
      </c>
      <c r="P29" s="204" t="s">
        <v>36</v>
      </c>
      <c r="Q29" s="252" t="s">
        <v>36</v>
      </c>
      <c r="R29" s="251">
        <v>11</v>
      </c>
      <c r="S29" s="249">
        <v>11.76</v>
      </c>
      <c r="T29" s="249">
        <v>11.36</v>
      </c>
      <c r="U29" s="249">
        <v>10.6</v>
      </c>
      <c r="V29" s="249">
        <v>11.4</v>
      </c>
      <c r="W29" s="249">
        <v>10.38</v>
      </c>
      <c r="X29" s="249">
        <v>11.63</v>
      </c>
      <c r="Y29" s="249">
        <v>12.44</v>
      </c>
      <c r="Z29" s="249">
        <v>11.8</v>
      </c>
      <c r="AA29" s="249">
        <v>11.64</v>
      </c>
      <c r="AB29" s="249">
        <v>11</v>
      </c>
      <c r="AC29" s="249">
        <v>10.916666666666666</v>
      </c>
      <c r="AD29" s="263" t="s">
        <v>36</v>
      </c>
      <c r="AE29" s="263" t="s">
        <v>36</v>
      </c>
      <c r="AF29" s="263" t="s">
        <v>36</v>
      </c>
      <c r="AG29" s="263" t="s">
        <v>36</v>
      </c>
      <c r="AH29" s="316" t="s">
        <v>36</v>
      </c>
      <c r="AI29" s="316" t="s">
        <v>36</v>
      </c>
      <c r="AJ29" s="316" t="s">
        <v>36</v>
      </c>
      <c r="AK29" s="336">
        <v>0</v>
      </c>
      <c r="AL29" s="336">
        <v>0</v>
      </c>
      <c r="AM29" s="316">
        <v>0</v>
      </c>
      <c r="AN29" s="405">
        <v>0</v>
      </c>
      <c r="AO29" s="405">
        <v>0</v>
      </c>
      <c r="AP29" s="405">
        <v>0</v>
      </c>
      <c r="AQ29" s="5">
        <v>0</v>
      </c>
      <c r="AR29" s="5">
        <v>0</v>
      </c>
      <c r="AS29" s="405">
        <v>0</v>
      </c>
      <c r="AT29" s="405">
        <v>0</v>
      </c>
    </row>
    <row r="30" spans="1:46" x14ac:dyDescent="0.25">
      <c r="A30" s="5" t="s">
        <v>174</v>
      </c>
      <c r="B30" s="202" t="s">
        <v>36</v>
      </c>
      <c r="C30" s="205">
        <v>2.72</v>
      </c>
      <c r="D30" s="205">
        <v>3</v>
      </c>
      <c r="E30" s="202" t="s">
        <v>36</v>
      </c>
      <c r="F30" s="202" t="s">
        <v>36</v>
      </c>
      <c r="G30" s="202" t="s">
        <v>36</v>
      </c>
      <c r="H30" s="202" t="s">
        <v>36</v>
      </c>
      <c r="I30" s="202" t="s">
        <v>36</v>
      </c>
      <c r="J30" s="205">
        <v>0.62</v>
      </c>
      <c r="K30" s="205">
        <v>0.67</v>
      </c>
      <c r="L30" s="205">
        <v>0.67</v>
      </c>
      <c r="M30" s="205">
        <v>0.76</v>
      </c>
      <c r="N30" s="205">
        <v>0.76</v>
      </c>
      <c r="O30" s="205">
        <v>1.71</v>
      </c>
      <c r="P30" s="205">
        <v>0.8</v>
      </c>
      <c r="Q30" s="251">
        <v>0.92</v>
      </c>
      <c r="R30" s="251">
        <v>0.64</v>
      </c>
      <c r="S30" s="249">
        <v>0.76</v>
      </c>
      <c r="T30" s="249">
        <v>0.83</v>
      </c>
      <c r="U30" s="249">
        <v>1.1100000000000001</v>
      </c>
      <c r="V30" s="249">
        <v>1.03</v>
      </c>
      <c r="W30" s="249">
        <v>0.97</v>
      </c>
      <c r="X30" s="249">
        <v>1.0227272727272727</v>
      </c>
      <c r="Y30" s="249">
        <v>1</v>
      </c>
      <c r="Z30" s="110" t="s">
        <v>36</v>
      </c>
      <c r="AA30" s="110" t="s">
        <v>36</v>
      </c>
      <c r="AB30" s="110" t="s">
        <v>36</v>
      </c>
      <c r="AC30" s="110" t="s">
        <v>36</v>
      </c>
      <c r="AD30" s="202" t="s">
        <v>36</v>
      </c>
      <c r="AE30" s="202" t="s">
        <v>36</v>
      </c>
      <c r="AF30" s="202" t="s">
        <v>36</v>
      </c>
      <c r="AG30" s="110" t="s">
        <v>36</v>
      </c>
      <c r="AH30" s="110" t="s">
        <v>36</v>
      </c>
      <c r="AI30" s="110" t="s">
        <v>36</v>
      </c>
      <c r="AJ30" s="110" t="s">
        <v>36</v>
      </c>
      <c r="AK30" s="110" t="s">
        <v>36</v>
      </c>
      <c r="AL30" s="337">
        <v>0</v>
      </c>
      <c r="AM30" s="315">
        <v>0</v>
      </c>
      <c r="AN30" s="405">
        <v>0</v>
      </c>
      <c r="AO30" s="405">
        <v>0</v>
      </c>
      <c r="AP30" s="405">
        <v>0</v>
      </c>
      <c r="AQ30" s="5">
        <v>1</v>
      </c>
      <c r="AR30" s="5">
        <v>0</v>
      </c>
      <c r="AS30" s="405">
        <v>0</v>
      </c>
      <c r="AT30" s="405">
        <v>0</v>
      </c>
    </row>
    <row r="31" spans="1:46" x14ac:dyDescent="0.25">
      <c r="A31" s="184" t="s">
        <v>230</v>
      </c>
      <c r="B31" s="225" t="s">
        <v>36</v>
      </c>
      <c r="C31" s="225" t="s">
        <v>36</v>
      </c>
      <c r="D31" s="225" t="s">
        <v>36</v>
      </c>
      <c r="E31" s="225" t="s">
        <v>36</v>
      </c>
      <c r="F31" s="225" t="s">
        <v>36</v>
      </c>
      <c r="G31" s="225" t="s">
        <v>36</v>
      </c>
      <c r="H31" s="225" t="s">
        <v>36</v>
      </c>
      <c r="I31" s="225" t="s">
        <v>36</v>
      </c>
      <c r="J31" s="225" t="s">
        <v>36</v>
      </c>
      <c r="K31" s="225" t="s">
        <v>36</v>
      </c>
      <c r="L31" s="225" t="s">
        <v>36</v>
      </c>
      <c r="M31" s="225" t="s">
        <v>36</v>
      </c>
      <c r="N31" s="225" t="s">
        <v>36</v>
      </c>
      <c r="O31" s="225" t="s">
        <v>36</v>
      </c>
      <c r="P31" s="225" t="s">
        <v>36</v>
      </c>
      <c r="Q31" s="225" t="s">
        <v>36</v>
      </c>
      <c r="R31" s="225" t="s">
        <v>36</v>
      </c>
      <c r="S31" s="225" t="s">
        <v>36</v>
      </c>
      <c r="T31" s="225" t="s">
        <v>36</v>
      </c>
      <c r="U31" s="225" t="s">
        <v>36</v>
      </c>
      <c r="V31" s="225" t="s">
        <v>36</v>
      </c>
      <c r="W31" s="225" t="s">
        <v>36</v>
      </c>
      <c r="X31" s="225" t="s">
        <v>36</v>
      </c>
      <c r="Y31" s="225" t="s">
        <v>36</v>
      </c>
      <c r="Z31" s="202" t="s">
        <v>36</v>
      </c>
      <c r="AA31" s="202" t="s">
        <v>36</v>
      </c>
      <c r="AB31" s="202" t="s">
        <v>36</v>
      </c>
      <c r="AC31" s="202" t="s">
        <v>36</v>
      </c>
      <c r="AD31" s="202">
        <v>10.071428571428571</v>
      </c>
      <c r="AE31" s="202">
        <v>10.526315789473685</v>
      </c>
      <c r="AF31" s="202">
        <v>9.92</v>
      </c>
      <c r="AG31" s="202">
        <v>10.24</v>
      </c>
      <c r="AH31" s="315">
        <v>10.111111111111111</v>
      </c>
      <c r="AI31" s="315">
        <v>9.75</v>
      </c>
      <c r="AJ31" s="315">
        <v>8.2631578947368425</v>
      </c>
      <c r="AK31" s="335">
        <v>8.2200000000000006</v>
      </c>
      <c r="AL31" s="335">
        <v>8.69</v>
      </c>
      <c r="AM31" s="387">
        <v>8.32</v>
      </c>
      <c r="AN31" s="404">
        <v>9.0500000000000007</v>
      </c>
      <c r="AO31" s="5">
        <v>8.41</v>
      </c>
      <c r="AP31" s="5">
        <v>8.65</v>
      </c>
      <c r="AQ31" s="5">
        <v>9.35</v>
      </c>
      <c r="AR31" s="5">
        <v>9.7899999999999991</v>
      </c>
      <c r="AS31" s="476">
        <v>8.6999999999999993</v>
      </c>
      <c r="AT31" s="476">
        <v>9.32</v>
      </c>
    </row>
    <row r="32" spans="1:46" s="3" customFormat="1" x14ac:dyDescent="0.25">
      <c r="A32" s="3" t="s">
        <v>1</v>
      </c>
      <c r="B32" s="229">
        <v>1.79</v>
      </c>
      <c r="C32" s="222">
        <v>2.12</v>
      </c>
      <c r="D32" s="222">
        <v>2.12</v>
      </c>
      <c r="E32" s="222">
        <v>2.09</v>
      </c>
      <c r="F32" s="222">
        <v>2.0499999999999998</v>
      </c>
      <c r="G32" s="222">
        <v>1.99</v>
      </c>
      <c r="H32" s="222">
        <v>2.02</v>
      </c>
      <c r="I32" s="222">
        <v>2</v>
      </c>
      <c r="J32" s="222">
        <v>1.84</v>
      </c>
      <c r="K32" s="222">
        <v>1.87</v>
      </c>
      <c r="L32" s="222">
        <v>1.94</v>
      </c>
      <c r="M32" s="222">
        <v>2.06</v>
      </c>
      <c r="N32" s="222">
        <v>2.02</v>
      </c>
      <c r="O32" s="222">
        <v>2.13</v>
      </c>
      <c r="P32" s="222">
        <v>2.16</v>
      </c>
      <c r="Q32" s="253">
        <v>2.2000000000000002</v>
      </c>
      <c r="R32" s="253">
        <v>2.1800000000000002</v>
      </c>
      <c r="S32" s="253">
        <v>2.29</v>
      </c>
      <c r="T32" s="253">
        <v>2.3199999999999998</v>
      </c>
      <c r="U32" s="253">
        <v>2.4500000000000002</v>
      </c>
      <c r="V32" s="253">
        <v>2.42</v>
      </c>
      <c r="W32" s="253">
        <v>2.52</v>
      </c>
      <c r="X32" s="250">
        <v>2.5391877058177825</v>
      </c>
      <c r="Y32" s="250">
        <v>2.7</v>
      </c>
      <c r="Z32" s="250">
        <v>2.635299853729888</v>
      </c>
      <c r="AA32" s="250">
        <v>2.69</v>
      </c>
      <c r="AB32" s="250">
        <v>2.6788240495137043</v>
      </c>
      <c r="AC32" s="250">
        <v>2.6735442457588263</v>
      </c>
      <c r="AD32" s="250">
        <v>2.639499233520695</v>
      </c>
      <c r="AE32" s="250">
        <v>2.7344357976653701</v>
      </c>
      <c r="AF32" s="250">
        <v>2.7927152317880797</v>
      </c>
      <c r="AG32" s="250">
        <v>2.780069524913094</v>
      </c>
      <c r="AH32" s="317">
        <v>2.8924542491852603</v>
      </c>
      <c r="AI32" s="317">
        <v>2.97</v>
      </c>
      <c r="AJ32" s="317">
        <v>3.065691883873702</v>
      </c>
      <c r="AK32" s="338">
        <v>2.96</v>
      </c>
      <c r="AL32" s="338">
        <v>3</v>
      </c>
      <c r="AM32" s="388">
        <v>3</v>
      </c>
      <c r="AN32" s="408">
        <v>2.93</v>
      </c>
      <c r="AO32" s="3">
        <v>2.87</v>
      </c>
      <c r="AP32" s="433">
        <v>2.9</v>
      </c>
      <c r="AQ32" s="3">
        <v>3.19</v>
      </c>
      <c r="AR32" s="3">
        <v>3.52</v>
      </c>
      <c r="AS32" s="3">
        <v>3.55</v>
      </c>
      <c r="AT32" s="3">
        <v>3.38</v>
      </c>
    </row>
    <row r="33" spans="1:39" s="3" customFormat="1" x14ac:dyDescent="0.25">
      <c r="A33" s="259" t="s">
        <v>231</v>
      </c>
      <c r="B33" s="229"/>
      <c r="C33" s="222"/>
      <c r="D33" s="222"/>
      <c r="E33" s="222"/>
      <c r="F33" s="222"/>
      <c r="G33" s="222"/>
      <c r="H33" s="222"/>
      <c r="I33" s="222"/>
      <c r="J33" s="222"/>
      <c r="K33" s="222"/>
      <c r="L33" s="222"/>
      <c r="M33" s="222"/>
      <c r="N33" s="222"/>
      <c r="O33" s="222"/>
      <c r="P33" s="222"/>
      <c r="Q33" s="253"/>
      <c r="R33" s="253"/>
      <c r="S33" s="253"/>
      <c r="T33" s="253"/>
      <c r="U33" s="253"/>
      <c r="V33" s="253"/>
      <c r="W33" s="253"/>
      <c r="X33" s="250"/>
      <c r="Y33" s="250"/>
      <c r="Z33" s="250"/>
      <c r="AA33" s="250"/>
      <c r="AB33" s="250"/>
      <c r="AC33" s="250"/>
      <c r="AD33" s="250"/>
      <c r="AE33" s="250"/>
      <c r="AM33" s="360"/>
    </row>
    <row r="34" spans="1:39" x14ac:dyDescent="0.25">
      <c r="Q34" s="184"/>
      <c r="R34" s="184"/>
      <c r="S34" s="254"/>
      <c r="T34" s="184"/>
      <c r="U34" s="255"/>
      <c r="V34" s="255"/>
      <c r="W34" s="255"/>
      <c r="X34" s="184"/>
      <c r="Y34" s="184"/>
      <c r="AM34" s="360"/>
    </row>
    <row r="35" spans="1:39" x14ac:dyDescent="0.25">
      <c r="Q35" s="184"/>
      <c r="R35" s="184"/>
      <c r="S35" s="255"/>
      <c r="T35" s="255"/>
      <c r="U35" s="184"/>
      <c r="V35" s="255"/>
      <c r="W35" s="255"/>
      <c r="X35" s="255"/>
      <c r="Y35" s="184"/>
    </row>
    <row r="36" spans="1:39" x14ac:dyDescent="0.25">
      <c r="Q36" s="184"/>
      <c r="R36" s="184"/>
      <c r="S36" s="184"/>
      <c r="T36" s="184"/>
      <c r="U36" s="184"/>
      <c r="V36" s="184"/>
      <c r="W36" s="184"/>
      <c r="X36" s="184"/>
      <c r="Y36" s="184"/>
    </row>
    <row r="37" spans="1:39" ht="15.75" x14ac:dyDescent="0.25">
      <c r="A37" s="191" t="s">
        <v>169</v>
      </c>
      <c r="Q37" s="184"/>
      <c r="R37" s="184"/>
      <c r="S37" s="184"/>
      <c r="T37" s="184"/>
      <c r="U37" s="184"/>
      <c r="V37" s="184"/>
      <c r="W37" s="184"/>
      <c r="X37" s="184"/>
      <c r="Y37" s="184"/>
    </row>
    <row r="38" spans="1:39" s="187" customFormat="1" ht="15.75" x14ac:dyDescent="0.25">
      <c r="A38" s="200" t="s">
        <v>165</v>
      </c>
      <c r="B38" s="198">
        <v>2008</v>
      </c>
      <c r="C38" s="198">
        <v>2009</v>
      </c>
      <c r="D38" s="198">
        <v>2010</v>
      </c>
      <c r="E38" s="198">
        <v>2011</v>
      </c>
      <c r="F38" s="198">
        <v>2012</v>
      </c>
      <c r="G38" s="198">
        <v>2013</v>
      </c>
      <c r="H38" s="198">
        <v>2014</v>
      </c>
      <c r="I38" s="198">
        <v>2015</v>
      </c>
      <c r="J38" s="198">
        <v>2016</v>
      </c>
      <c r="K38" s="198">
        <v>2017</v>
      </c>
      <c r="L38" s="198">
        <v>2018</v>
      </c>
    </row>
    <row r="39" spans="1:39" x14ac:dyDescent="0.25">
      <c r="A39" s="5" t="s">
        <v>170</v>
      </c>
      <c r="B39" s="194">
        <v>1034.9000000000001</v>
      </c>
      <c r="C39" s="194">
        <v>1250.3</v>
      </c>
      <c r="D39" s="194">
        <v>1344.8</v>
      </c>
      <c r="E39" s="194">
        <v>1586.9</v>
      </c>
      <c r="F39" s="194">
        <v>1942.8</v>
      </c>
      <c r="G39" s="194">
        <v>2309.1999999999998</v>
      </c>
      <c r="H39" s="194">
        <v>2402.4</v>
      </c>
      <c r="I39" s="194">
        <v>2390.9</v>
      </c>
      <c r="J39" s="354">
        <v>2745.2</v>
      </c>
      <c r="K39" s="188">
        <v>2870.1</v>
      </c>
      <c r="L39" s="354">
        <v>3327.7</v>
      </c>
      <c r="M39" s="360"/>
    </row>
    <row r="40" spans="1:39" x14ac:dyDescent="0.25">
      <c r="A40" s="5" t="s">
        <v>171</v>
      </c>
      <c r="B40" s="194">
        <v>532.6</v>
      </c>
      <c r="C40" s="194">
        <v>572.79999999999995</v>
      </c>
      <c r="D40" s="194">
        <v>518.79999999999995</v>
      </c>
      <c r="E40" s="194">
        <v>622.70000000000005</v>
      </c>
      <c r="F40" s="194">
        <v>781.2</v>
      </c>
      <c r="G40" s="194">
        <v>980.9</v>
      </c>
      <c r="H40" s="194">
        <v>1056.8</v>
      </c>
      <c r="I40" s="194">
        <v>1043.7</v>
      </c>
      <c r="J40" s="354">
        <v>1205</v>
      </c>
      <c r="K40" s="188">
        <v>1160.5999999999999</v>
      </c>
      <c r="L40" s="354">
        <v>1274.0999999999999</v>
      </c>
      <c r="M40" s="360"/>
    </row>
    <row r="41" spans="1:39" x14ac:dyDescent="0.25">
      <c r="A41" s="5" t="s">
        <v>172</v>
      </c>
      <c r="B41" s="194">
        <v>509.70000000000005</v>
      </c>
      <c r="C41" s="194">
        <v>433.9</v>
      </c>
      <c r="D41" s="194">
        <v>481.70000000000005</v>
      </c>
      <c r="E41" s="194">
        <v>578.09999999999991</v>
      </c>
      <c r="F41" s="194">
        <v>626.6</v>
      </c>
      <c r="G41" s="194">
        <v>778.7</v>
      </c>
      <c r="H41" s="194">
        <v>863.6</v>
      </c>
      <c r="I41" s="194">
        <v>887</v>
      </c>
      <c r="J41" s="354">
        <v>1002.5</v>
      </c>
      <c r="K41" s="188">
        <v>918.6</v>
      </c>
      <c r="L41" s="354">
        <v>953.1</v>
      </c>
      <c r="M41" s="360"/>
    </row>
    <row r="42" spans="1:39" x14ac:dyDescent="0.25">
      <c r="A42" s="5" t="s">
        <v>173</v>
      </c>
      <c r="B42" s="194">
        <v>102.7</v>
      </c>
      <c r="C42" s="194">
        <v>90.9</v>
      </c>
      <c r="D42" s="194">
        <v>92.2</v>
      </c>
      <c r="E42" s="194">
        <v>112.30000000000001</v>
      </c>
      <c r="F42" s="194">
        <v>159.9</v>
      </c>
      <c r="G42" s="194">
        <v>195.6</v>
      </c>
      <c r="H42" s="194">
        <v>206.2</v>
      </c>
      <c r="I42" s="194">
        <v>220.2</v>
      </c>
      <c r="J42" s="354">
        <v>260.39999999999998</v>
      </c>
      <c r="K42" s="188">
        <v>326.7</v>
      </c>
      <c r="L42" s="354">
        <v>318.89999999999998</v>
      </c>
      <c r="M42" s="360"/>
    </row>
    <row r="43" spans="1:39" x14ac:dyDescent="0.25">
      <c r="A43" s="5" t="s">
        <v>175</v>
      </c>
      <c r="B43" s="203" t="s">
        <v>36</v>
      </c>
      <c r="C43" s="203" t="s">
        <v>36</v>
      </c>
      <c r="D43" s="203" t="s">
        <v>36</v>
      </c>
      <c r="E43" s="203" t="s">
        <v>36</v>
      </c>
      <c r="F43" s="194">
        <v>23.5</v>
      </c>
      <c r="G43" s="194">
        <v>34.5</v>
      </c>
      <c r="H43" s="194">
        <v>50.9</v>
      </c>
      <c r="I43" s="194" t="s">
        <v>36</v>
      </c>
      <c r="J43" s="194">
        <v>0</v>
      </c>
      <c r="K43" s="194">
        <v>0</v>
      </c>
      <c r="L43" s="194"/>
      <c r="M43" s="360"/>
    </row>
    <row r="44" spans="1:39" x14ac:dyDescent="0.25">
      <c r="A44" s="5" t="s">
        <v>174</v>
      </c>
      <c r="B44" s="194">
        <v>12.6</v>
      </c>
      <c r="C44" s="204" t="s">
        <v>36</v>
      </c>
      <c r="D44" s="194">
        <v>6.5</v>
      </c>
      <c r="E44" s="194">
        <v>11</v>
      </c>
      <c r="F44" s="194">
        <v>11.1</v>
      </c>
      <c r="G44" s="194">
        <v>12.7</v>
      </c>
      <c r="H44" s="225" t="s">
        <v>36</v>
      </c>
      <c r="I44" s="205" t="s">
        <v>36</v>
      </c>
      <c r="J44" s="205">
        <v>0</v>
      </c>
      <c r="K44" s="194">
        <v>0</v>
      </c>
      <c r="L44" s="205">
        <v>0.8</v>
      </c>
      <c r="M44" s="360"/>
    </row>
    <row r="45" spans="1:39" x14ac:dyDescent="0.25">
      <c r="A45" s="184" t="s">
        <v>230</v>
      </c>
      <c r="B45" s="225" t="s">
        <v>36</v>
      </c>
      <c r="C45" s="225" t="s">
        <v>36</v>
      </c>
      <c r="D45" s="225" t="s">
        <v>36</v>
      </c>
      <c r="E45" s="225" t="s">
        <v>36</v>
      </c>
      <c r="F45" s="225" t="s">
        <v>36</v>
      </c>
      <c r="G45" s="225" t="s">
        <v>36</v>
      </c>
      <c r="H45" s="225" t="s">
        <v>36</v>
      </c>
      <c r="I45" s="203">
        <v>80.400000000000006</v>
      </c>
      <c r="J45" s="355">
        <v>115</v>
      </c>
      <c r="K45" s="188">
        <v>139.4</v>
      </c>
      <c r="L45" s="355">
        <f>L46-SUM(L39:L44)</f>
        <v>150.5</v>
      </c>
      <c r="M45" s="360"/>
    </row>
    <row r="46" spans="1:39" s="3" customFormat="1" x14ac:dyDescent="0.25">
      <c r="A46" s="3" t="s">
        <v>1</v>
      </c>
      <c r="B46" s="220">
        <v>2192.4999999999995</v>
      </c>
      <c r="C46" s="220">
        <v>2347.9</v>
      </c>
      <c r="D46" s="220">
        <v>2444</v>
      </c>
      <c r="E46" s="220">
        <v>2911</v>
      </c>
      <c r="F46" s="220">
        <v>3545.1</v>
      </c>
      <c r="G46" s="220">
        <v>4311.6000000000004</v>
      </c>
      <c r="H46" s="220">
        <v>4579.8999999999996</v>
      </c>
      <c r="I46" s="220">
        <v>4622.2</v>
      </c>
      <c r="J46" s="356">
        <v>5328.0999999999995</v>
      </c>
      <c r="K46" s="199">
        <v>5415.4</v>
      </c>
      <c r="L46" s="356">
        <v>6025.0999999999995</v>
      </c>
      <c r="M46" s="360"/>
    </row>
    <row r="47" spans="1:39" s="3" customFormat="1" x14ac:dyDescent="0.25">
      <c r="A47" s="259" t="s">
        <v>231</v>
      </c>
      <c r="B47" s="220"/>
      <c r="C47" s="220"/>
      <c r="D47" s="220"/>
      <c r="E47" s="220"/>
      <c r="F47" s="220"/>
      <c r="G47" s="220"/>
      <c r="H47" s="220"/>
      <c r="I47" s="220"/>
      <c r="J47" s="220"/>
      <c r="K47" s="226"/>
    </row>
    <row r="48" spans="1:39" x14ac:dyDescent="0.25">
      <c r="E48" s="190"/>
      <c r="K48" s="189"/>
    </row>
    <row r="49" spans="1:13" s="187" customFormat="1" ht="15.75" x14ac:dyDescent="0.25">
      <c r="A49" s="200" t="s">
        <v>166</v>
      </c>
      <c r="B49" s="198">
        <v>2008</v>
      </c>
      <c r="C49" s="198">
        <v>2009</v>
      </c>
      <c r="D49" s="198">
        <v>2010</v>
      </c>
      <c r="E49" s="198">
        <v>2011</v>
      </c>
      <c r="F49" s="198">
        <v>2012</v>
      </c>
      <c r="G49" s="198">
        <v>2013</v>
      </c>
      <c r="H49" s="198">
        <v>2014</v>
      </c>
      <c r="I49" s="198">
        <v>2015</v>
      </c>
      <c r="J49" s="198">
        <v>2016</v>
      </c>
      <c r="K49" s="198">
        <v>2017</v>
      </c>
      <c r="L49" s="198">
        <v>2018</v>
      </c>
    </row>
    <row r="50" spans="1:13" x14ac:dyDescent="0.25">
      <c r="A50" s="5" t="s">
        <v>170</v>
      </c>
      <c r="B50" s="194">
        <v>297</v>
      </c>
      <c r="C50" s="194">
        <v>359.1</v>
      </c>
      <c r="D50" s="194">
        <v>380</v>
      </c>
      <c r="E50" s="194">
        <v>418.29999999999995</v>
      </c>
      <c r="F50" s="194">
        <v>489.3</v>
      </c>
      <c r="G50" s="194">
        <v>527.4</v>
      </c>
      <c r="H50" s="194">
        <v>525.4</v>
      </c>
      <c r="I50" s="194">
        <v>503.8</v>
      </c>
      <c r="J50" s="354">
        <v>521.79999999999995</v>
      </c>
      <c r="K50" s="5">
        <v>528.79999999999995</v>
      </c>
      <c r="L50" s="5">
        <v>556.9</v>
      </c>
      <c r="M50" s="360"/>
    </row>
    <row r="51" spans="1:13" x14ac:dyDescent="0.25">
      <c r="A51" s="5" t="s">
        <v>171</v>
      </c>
      <c r="B51" s="194">
        <v>228.2</v>
      </c>
      <c r="C51" s="194">
        <v>251.9</v>
      </c>
      <c r="D51" s="194">
        <v>241.10000000000002</v>
      </c>
      <c r="E51" s="194">
        <v>273.39999999999998</v>
      </c>
      <c r="F51" s="194">
        <v>309.89999999999998</v>
      </c>
      <c r="G51" s="194">
        <v>354.7</v>
      </c>
      <c r="H51" s="194">
        <v>359.8</v>
      </c>
      <c r="I51" s="194">
        <v>340.2</v>
      </c>
      <c r="J51" s="354">
        <v>358.1</v>
      </c>
      <c r="K51" s="5">
        <v>356.8</v>
      </c>
      <c r="L51" s="5">
        <v>388.8</v>
      </c>
      <c r="M51" s="360"/>
    </row>
    <row r="52" spans="1:13" x14ac:dyDescent="0.25">
      <c r="A52" s="5" t="s">
        <v>172</v>
      </c>
      <c r="B52" s="194">
        <v>504.00000000000006</v>
      </c>
      <c r="C52" s="194">
        <v>516.70000000000005</v>
      </c>
      <c r="D52" s="194">
        <v>597.1</v>
      </c>
      <c r="E52" s="194">
        <v>623.79999999999995</v>
      </c>
      <c r="F52" s="194">
        <v>664.8</v>
      </c>
      <c r="G52" s="194">
        <v>737.5</v>
      </c>
      <c r="H52" s="194">
        <v>764</v>
      </c>
      <c r="I52" s="194">
        <v>769.3</v>
      </c>
      <c r="J52" s="354">
        <v>827.69999999999993</v>
      </c>
      <c r="K52" s="5">
        <v>850.69999999999993</v>
      </c>
      <c r="L52" s="5">
        <v>781.2</v>
      </c>
      <c r="M52" s="360"/>
    </row>
    <row r="53" spans="1:13" x14ac:dyDescent="0.25">
      <c r="A53" s="5" t="s">
        <v>173</v>
      </c>
      <c r="B53" s="194">
        <v>41.300000000000004</v>
      </c>
      <c r="C53" s="194">
        <v>37.5</v>
      </c>
      <c r="D53" s="194">
        <v>38.5</v>
      </c>
      <c r="E53" s="194">
        <v>40.6</v>
      </c>
      <c r="F53" s="194">
        <v>53.9</v>
      </c>
      <c r="G53" s="194">
        <v>57.9</v>
      </c>
      <c r="H53" s="194">
        <v>61.9</v>
      </c>
      <c r="I53" s="194">
        <v>65.900000000000006</v>
      </c>
      <c r="J53" s="354">
        <v>70</v>
      </c>
      <c r="K53" s="5">
        <v>83.6</v>
      </c>
      <c r="L53" s="394">
        <v>80</v>
      </c>
      <c r="M53" s="360"/>
    </row>
    <row r="54" spans="1:13" x14ac:dyDescent="0.25">
      <c r="A54" s="5" t="s">
        <v>175</v>
      </c>
      <c r="B54" s="203" t="s">
        <v>36</v>
      </c>
      <c r="C54" s="203" t="s">
        <v>36</v>
      </c>
      <c r="D54" s="203" t="s">
        <v>36</v>
      </c>
      <c r="E54" s="203" t="s">
        <v>36</v>
      </c>
      <c r="F54" s="194">
        <v>2.1</v>
      </c>
      <c r="G54" s="194">
        <v>3</v>
      </c>
      <c r="H54" s="194">
        <v>4.5</v>
      </c>
      <c r="I54" s="194" t="s">
        <v>36</v>
      </c>
      <c r="J54" s="194">
        <v>0</v>
      </c>
      <c r="K54" s="194">
        <v>0</v>
      </c>
      <c r="L54" s="194">
        <v>0</v>
      </c>
      <c r="M54" s="360"/>
    </row>
    <row r="55" spans="1:13" x14ac:dyDescent="0.25">
      <c r="A55" s="5" t="s">
        <v>174</v>
      </c>
      <c r="B55" s="194">
        <v>4.5999999999999996</v>
      </c>
      <c r="C55" s="204" t="s">
        <v>36</v>
      </c>
      <c r="D55" s="194">
        <v>9.5</v>
      </c>
      <c r="E55" s="194">
        <v>11.7</v>
      </c>
      <c r="F55" s="194">
        <v>13.2</v>
      </c>
      <c r="G55" s="194">
        <v>12.6</v>
      </c>
      <c r="H55" s="225" t="s">
        <v>36</v>
      </c>
      <c r="I55" s="205" t="s">
        <v>36</v>
      </c>
      <c r="J55" s="205">
        <v>0</v>
      </c>
      <c r="K55" s="205">
        <v>0</v>
      </c>
      <c r="L55" s="194">
        <v>0.6</v>
      </c>
      <c r="M55" s="360"/>
    </row>
    <row r="56" spans="1:13" x14ac:dyDescent="0.25">
      <c r="A56" s="184" t="s">
        <v>230</v>
      </c>
      <c r="B56" s="225" t="s">
        <v>36</v>
      </c>
      <c r="C56" s="225" t="s">
        <v>36</v>
      </c>
      <c r="D56" s="225" t="s">
        <v>36</v>
      </c>
      <c r="E56" s="225" t="s">
        <v>36</v>
      </c>
      <c r="F56" s="225" t="s">
        <v>36</v>
      </c>
      <c r="G56" s="225" t="s">
        <v>36</v>
      </c>
      <c r="H56" s="225" t="s">
        <v>36</v>
      </c>
      <c r="I56" s="203">
        <v>7.9</v>
      </c>
      <c r="J56" s="355">
        <v>12.899999999999999</v>
      </c>
      <c r="K56" s="5">
        <v>16.2</v>
      </c>
      <c r="L56" s="360">
        <f>L57-SUM(L50:L55)</f>
        <v>16.535223099999939</v>
      </c>
      <c r="M56" s="360"/>
    </row>
    <row r="57" spans="1:13" s="3" customFormat="1" x14ac:dyDescent="0.25">
      <c r="A57" s="3" t="s">
        <v>1</v>
      </c>
      <c r="B57" s="220">
        <v>1075.0999999999999</v>
      </c>
      <c r="C57" s="220">
        <v>1165.2</v>
      </c>
      <c r="D57" s="220">
        <v>1266.1999999999998</v>
      </c>
      <c r="E57" s="220">
        <v>1367.8</v>
      </c>
      <c r="F57" s="220">
        <v>1533.2</v>
      </c>
      <c r="G57" s="220">
        <v>1693.1</v>
      </c>
      <c r="H57" s="220">
        <v>1715.6000000000001</v>
      </c>
      <c r="I57" s="220">
        <v>1687.1000000000001</v>
      </c>
      <c r="J57" s="356">
        <v>1790.5</v>
      </c>
      <c r="K57" s="356">
        <v>1836.0999999999997</v>
      </c>
      <c r="L57" s="356">
        <v>1824.0352230999999</v>
      </c>
      <c r="M57" s="360"/>
    </row>
    <row r="58" spans="1:13" s="3" customFormat="1" x14ac:dyDescent="0.25">
      <c r="A58" s="259" t="s">
        <v>231</v>
      </c>
      <c r="B58" s="220"/>
      <c r="C58" s="220"/>
      <c r="D58" s="220"/>
      <c r="E58" s="220"/>
      <c r="F58" s="220"/>
      <c r="G58" s="220"/>
      <c r="H58" s="220"/>
      <c r="I58" s="220"/>
      <c r="J58" s="220"/>
    </row>
    <row r="59" spans="1:13" x14ac:dyDescent="0.25">
      <c r="B59" s="188"/>
      <c r="C59" s="188"/>
      <c r="D59" s="188"/>
      <c r="E59" s="190"/>
    </row>
    <row r="60" spans="1:13" s="187" customFormat="1" ht="15.75" x14ac:dyDescent="0.25">
      <c r="A60" s="200" t="s">
        <v>167</v>
      </c>
      <c r="B60" s="198">
        <v>2008</v>
      </c>
      <c r="C60" s="198">
        <v>2009</v>
      </c>
      <c r="D60" s="198">
        <v>2010</v>
      </c>
      <c r="E60" s="198">
        <v>2011</v>
      </c>
      <c r="F60" s="198">
        <v>2012</v>
      </c>
      <c r="G60" s="198">
        <v>2013</v>
      </c>
      <c r="H60" s="198">
        <v>2014</v>
      </c>
      <c r="I60" s="198">
        <v>2015</v>
      </c>
      <c r="J60" s="198">
        <v>2016</v>
      </c>
      <c r="K60" s="198">
        <v>2017</v>
      </c>
      <c r="L60" s="198">
        <v>2018</v>
      </c>
    </row>
    <row r="61" spans="1:13" x14ac:dyDescent="0.25">
      <c r="A61" s="5" t="s">
        <v>170</v>
      </c>
      <c r="B61" s="205">
        <v>3.48</v>
      </c>
      <c r="C61" s="205">
        <v>3.48</v>
      </c>
      <c r="D61" s="205">
        <v>3.54</v>
      </c>
      <c r="E61" s="205">
        <v>3.79</v>
      </c>
      <c r="F61" s="205">
        <v>3.97</v>
      </c>
      <c r="G61" s="205">
        <v>4.38</v>
      </c>
      <c r="H61" s="205">
        <v>4.5725161781499812</v>
      </c>
      <c r="I61" s="205">
        <v>4.745732433505359</v>
      </c>
      <c r="J61" s="357">
        <v>5.26</v>
      </c>
      <c r="K61" s="5">
        <v>5.43</v>
      </c>
      <c r="L61" s="5">
        <v>5.98</v>
      </c>
      <c r="M61" s="360"/>
    </row>
    <row r="62" spans="1:13" x14ac:dyDescent="0.25">
      <c r="A62" s="5" t="s">
        <v>171</v>
      </c>
      <c r="B62" s="205">
        <v>2.33</v>
      </c>
      <c r="C62" s="205">
        <v>2.27</v>
      </c>
      <c r="D62" s="205">
        <v>2.15</v>
      </c>
      <c r="E62" s="205">
        <v>2.2799999999999998</v>
      </c>
      <c r="F62" s="205">
        <v>2.52</v>
      </c>
      <c r="G62" s="205">
        <v>2.77</v>
      </c>
      <c r="H62" s="205">
        <v>2.9371873262923844</v>
      </c>
      <c r="I62" s="205">
        <v>3.0679012345679015</v>
      </c>
      <c r="J62" s="357">
        <v>3.36</v>
      </c>
      <c r="K62" s="5">
        <v>3.25</v>
      </c>
      <c r="L62" s="5">
        <v>3.28</v>
      </c>
      <c r="M62" s="360"/>
    </row>
    <row r="63" spans="1:13" x14ac:dyDescent="0.25">
      <c r="A63" s="5" t="s">
        <v>172</v>
      </c>
      <c r="B63" s="205">
        <v>1.01</v>
      </c>
      <c r="C63" s="205">
        <v>0.84</v>
      </c>
      <c r="D63" s="205">
        <v>0.81</v>
      </c>
      <c r="E63" s="205">
        <v>0.93</v>
      </c>
      <c r="F63" s="205">
        <v>0.94</v>
      </c>
      <c r="G63" s="205">
        <v>1.06</v>
      </c>
      <c r="H63" s="205">
        <v>1.1303664921465968</v>
      </c>
      <c r="I63" s="205">
        <v>1.1529962303392696</v>
      </c>
      <c r="J63" s="357">
        <v>1.21</v>
      </c>
      <c r="K63" s="5">
        <v>1.08</v>
      </c>
      <c r="L63" s="5">
        <v>1.22</v>
      </c>
      <c r="M63" s="360"/>
    </row>
    <row r="64" spans="1:13" x14ac:dyDescent="0.25">
      <c r="A64" s="5" t="s">
        <v>173</v>
      </c>
      <c r="B64" s="205">
        <v>2.4900000000000002</v>
      </c>
      <c r="C64" s="205">
        <v>2.42</v>
      </c>
      <c r="D64" s="205">
        <v>2.39</v>
      </c>
      <c r="E64" s="205">
        <v>2.77</v>
      </c>
      <c r="F64" s="205">
        <v>2.97</v>
      </c>
      <c r="G64" s="205">
        <v>3.38</v>
      </c>
      <c r="H64" s="205">
        <v>3.3311793214862679</v>
      </c>
      <c r="I64" s="205">
        <v>3.341426403641881</v>
      </c>
      <c r="J64" s="357">
        <v>3.72</v>
      </c>
      <c r="K64" s="5">
        <v>3.91</v>
      </c>
      <c r="L64" s="5">
        <v>3.99</v>
      </c>
      <c r="M64" s="360"/>
    </row>
    <row r="65" spans="1:13" x14ac:dyDescent="0.25">
      <c r="A65" s="5" t="s">
        <v>175</v>
      </c>
      <c r="B65" s="225" t="s">
        <v>36</v>
      </c>
      <c r="C65" s="225" t="s">
        <v>36</v>
      </c>
      <c r="D65" s="225" t="s">
        <v>36</v>
      </c>
      <c r="E65" s="225" t="s">
        <v>36</v>
      </c>
      <c r="F65" s="205">
        <v>11.19</v>
      </c>
      <c r="G65" s="205">
        <v>11.5</v>
      </c>
      <c r="H65" s="205">
        <v>11.31111111111111</v>
      </c>
      <c r="I65" s="205" t="s">
        <v>36</v>
      </c>
      <c r="J65" s="205">
        <v>0</v>
      </c>
      <c r="K65" s="205">
        <v>0</v>
      </c>
      <c r="L65" s="194">
        <v>0</v>
      </c>
      <c r="M65" s="360"/>
    </row>
    <row r="66" spans="1:13" x14ac:dyDescent="0.25">
      <c r="A66" s="5" t="s">
        <v>174</v>
      </c>
      <c r="B66" s="205">
        <v>2.74</v>
      </c>
      <c r="C66" s="204" t="s">
        <v>36</v>
      </c>
      <c r="D66" s="205">
        <v>0.68</v>
      </c>
      <c r="E66" s="205">
        <v>0.94</v>
      </c>
      <c r="F66" s="205">
        <v>0.84</v>
      </c>
      <c r="G66" s="205">
        <v>1.01</v>
      </c>
      <c r="H66" s="225" t="s">
        <v>36</v>
      </c>
      <c r="I66" s="205" t="s">
        <v>36</v>
      </c>
      <c r="J66" s="205">
        <v>0</v>
      </c>
      <c r="K66" s="205">
        <v>0</v>
      </c>
      <c r="L66" s="194">
        <v>1.3</v>
      </c>
      <c r="M66" s="360"/>
    </row>
    <row r="67" spans="1:13" x14ac:dyDescent="0.25">
      <c r="A67" s="184" t="s">
        <v>230</v>
      </c>
      <c r="B67" s="225" t="s">
        <v>36</v>
      </c>
      <c r="C67" s="225" t="s">
        <v>36</v>
      </c>
      <c r="D67" s="225" t="s">
        <v>36</v>
      </c>
      <c r="E67" s="225" t="s">
        <v>36</v>
      </c>
      <c r="F67" s="225" t="s">
        <v>36</v>
      </c>
      <c r="G67" s="225" t="s">
        <v>36</v>
      </c>
      <c r="H67" s="225" t="s">
        <v>36</v>
      </c>
      <c r="I67" s="203">
        <v>10.18</v>
      </c>
      <c r="J67" s="358">
        <v>8.91</v>
      </c>
      <c r="K67" s="5">
        <v>8.6</v>
      </c>
      <c r="L67" s="360">
        <v>9.1017822432646813</v>
      </c>
      <c r="M67" s="360"/>
    </row>
    <row r="68" spans="1:13" s="3" customFormat="1" x14ac:dyDescent="0.25">
      <c r="A68" s="3" t="s">
        <v>1</v>
      </c>
      <c r="B68" s="222">
        <v>2.04</v>
      </c>
      <c r="C68" s="222">
        <v>2.02</v>
      </c>
      <c r="D68" s="222">
        <v>1.93</v>
      </c>
      <c r="E68" s="222">
        <v>2.13</v>
      </c>
      <c r="F68" s="222">
        <v>2.31</v>
      </c>
      <c r="G68" s="222">
        <v>2.5499999999999998</v>
      </c>
      <c r="H68" s="222">
        <v>2.6695616693868032</v>
      </c>
      <c r="I68" s="222">
        <v>2.7397308991761005</v>
      </c>
      <c r="J68" s="359">
        <v>2.98</v>
      </c>
      <c r="K68" s="422">
        <v>2.95</v>
      </c>
      <c r="L68" s="356">
        <v>3.3</v>
      </c>
      <c r="M68" s="360"/>
    </row>
    <row r="69" spans="1:13" x14ac:dyDescent="0.25">
      <c r="A69" s="259" t="s">
        <v>231</v>
      </c>
      <c r="B69" s="135"/>
      <c r="C69" s="135"/>
      <c r="D69" s="135"/>
      <c r="K69" s="360"/>
    </row>
    <row r="70" spans="1:13" x14ac:dyDescent="0.25">
      <c r="B70" s="135"/>
      <c r="C70" s="135"/>
      <c r="D70" s="135"/>
    </row>
  </sheetData>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O74"/>
  <sheetViews>
    <sheetView showGridLines="0" zoomScale="80" zoomScaleNormal="80" workbookViewId="0">
      <pane xSplit="1" topLeftCell="C1" activePane="topRight" state="frozen"/>
      <selection activeCell="T16" sqref="T16"/>
      <selection pane="topRight" activeCell="I17" sqref="D17:I17"/>
    </sheetView>
  </sheetViews>
  <sheetFormatPr defaultRowHeight="15" x14ac:dyDescent="0.25"/>
  <cols>
    <col min="1" max="1" width="44.85546875" style="266" customWidth="1"/>
    <col min="2" max="30" width="7.85546875" style="266" customWidth="1"/>
    <col min="31" max="31" width="7.85546875" style="266" bestFit="1" customWidth="1"/>
    <col min="32" max="43" width="7.85546875" style="266" customWidth="1"/>
    <col min="44" max="16384" width="9.140625" style="266"/>
  </cols>
  <sheetData>
    <row r="1" spans="1:14" x14ac:dyDescent="0.25">
      <c r="A1" s="503" t="s">
        <v>282</v>
      </c>
    </row>
    <row r="2" spans="1:14" ht="7.5" customHeight="1" x14ac:dyDescent="0.25">
      <c r="A2" s="503"/>
    </row>
    <row r="3" spans="1:14" ht="15.75" x14ac:dyDescent="0.25">
      <c r="A3" s="265" t="s">
        <v>168</v>
      </c>
      <c r="B3" s="200"/>
      <c r="C3" s="200"/>
      <c r="D3" s="200"/>
      <c r="E3" s="200"/>
      <c r="F3" s="200"/>
      <c r="G3" s="200"/>
      <c r="H3" s="200"/>
      <c r="I3" s="200"/>
      <c r="J3" s="200"/>
      <c r="K3" s="200"/>
      <c r="L3" s="200"/>
      <c r="M3" s="200"/>
      <c r="N3" s="200"/>
    </row>
    <row r="4" spans="1:14" ht="15.75" x14ac:dyDescent="0.25">
      <c r="A4" s="200" t="s">
        <v>253</v>
      </c>
      <c r="B4" s="200" t="s">
        <v>260</v>
      </c>
      <c r="C4" s="200" t="s">
        <v>263</v>
      </c>
      <c r="D4" s="425" t="s">
        <v>268</v>
      </c>
      <c r="E4" s="425" t="s">
        <v>269</v>
      </c>
      <c r="F4" s="399" t="s">
        <v>270</v>
      </c>
      <c r="G4" s="402" t="s">
        <v>279</v>
      </c>
      <c r="H4" s="413" t="s">
        <v>281</v>
      </c>
      <c r="I4" s="425" t="s">
        <v>286</v>
      </c>
      <c r="J4" s="425" t="s">
        <v>295</v>
      </c>
      <c r="K4" s="425" t="s">
        <v>349</v>
      </c>
      <c r="L4" s="200" t="s">
        <v>355</v>
      </c>
      <c r="M4" s="200" t="s">
        <v>357</v>
      </c>
      <c r="N4" s="200" t="s">
        <v>384</v>
      </c>
    </row>
    <row r="5" spans="1:14" x14ac:dyDescent="0.25">
      <c r="A5" s="272" t="s">
        <v>252</v>
      </c>
      <c r="B5" s="374">
        <v>0.26300000000000001</v>
      </c>
      <c r="C5" s="374">
        <v>0.253</v>
      </c>
      <c r="D5" s="291">
        <v>0.248</v>
      </c>
      <c r="E5" s="291">
        <v>0.255</v>
      </c>
      <c r="F5" s="270">
        <v>0.27100000000000002</v>
      </c>
      <c r="G5" s="291">
        <v>0.24299999999999999</v>
      </c>
      <c r="H5" s="415">
        <v>0.24199999999999999</v>
      </c>
      <c r="I5" s="291">
        <v>0.23799999999999999</v>
      </c>
      <c r="J5" s="291">
        <v>0.255</v>
      </c>
      <c r="K5" s="374">
        <v>0.25900000000000001</v>
      </c>
      <c r="L5" s="291">
        <v>0.27200000000000002</v>
      </c>
      <c r="M5" s="291">
        <v>0.28999999999999998</v>
      </c>
      <c r="N5" s="291">
        <v>0.3</v>
      </c>
    </row>
    <row r="6" spans="1:14" x14ac:dyDescent="0.25">
      <c r="A6" s="272" t="s">
        <v>264</v>
      </c>
      <c r="B6" s="374">
        <v>0.29099999999999998</v>
      </c>
      <c r="C6" s="374">
        <v>0.28199999999999997</v>
      </c>
      <c r="D6" s="291">
        <v>0.28199999999999997</v>
      </c>
      <c r="E6" s="291">
        <v>0.29299999999999998</v>
      </c>
      <c r="F6" s="270">
        <v>0.27600000000000002</v>
      </c>
      <c r="G6" s="291">
        <v>0.28299999999999997</v>
      </c>
      <c r="H6" s="415">
        <v>0.28599999999999998</v>
      </c>
      <c r="I6" s="291">
        <v>0.28100000000000003</v>
      </c>
      <c r="J6" s="291">
        <v>0.28000000000000003</v>
      </c>
      <c r="K6" s="374">
        <v>0.26200000000000001</v>
      </c>
      <c r="L6" s="291">
        <v>0.23700000000000002</v>
      </c>
      <c r="M6" s="291">
        <v>0.23799999999999999</v>
      </c>
      <c r="N6" s="291">
        <v>0.23100000000000001</v>
      </c>
    </row>
    <row r="7" spans="1:14" x14ac:dyDescent="0.25">
      <c r="A7" s="272" t="s">
        <v>265</v>
      </c>
      <c r="B7" s="374">
        <v>0.191</v>
      </c>
      <c r="C7" s="374">
        <v>0.20200000000000001</v>
      </c>
      <c r="D7" s="291">
        <v>0.2</v>
      </c>
      <c r="E7" s="291">
        <v>0.2</v>
      </c>
      <c r="F7" s="270">
        <v>0.21000000000000002</v>
      </c>
      <c r="G7" s="291">
        <v>0.20700000000000002</v>
      </c>
      <c r="H7" s="415">
        <v>0.20600000000000002</v>
      </c>
      <c r="I7" s="291">
        <v>0.19700000000000001</v>
      </c>
      <c r="J7" s="291">
        <v>0.21000000000000002</v>
      </c>
      <c r="K7" s="374">
        <v>0.20599999999999999</v>
      </c>
      <c r="L7" s="291">
        <v>0.217</v>
      </c>
      <c r="M7" s="291">
        <v>0.21299999999999999</v>
      </c>
      <c r="N7" s="291">
        <v>0.20699999999999999</v>
      </c>
    </row>
    <row r="8" spans="1:14" x14ac:dyDescent="0.25">
      <c r="A8" s="272" t="s">
        <v>266</v>
      </c>
      <c r="B8" s="374">
        <v>0.155</v>
      </c>
      <c r="C8" s="374">
        <v>0.156</v>
      </c>
      <c r="D8" s="291">
        <v>0.17199999999999999</v>
      </c>
      <c r="E8" s="291">
        <v>0.16</v>
      </c>
      <c r="F8" s="270">
        <v>0.16</v>
      </c>
      <c r="G8" s="291">
        <v>0.17599999999999999</v>
      </c>
      <c r="H8" s="415">
        <v>0.182</v>
      </c>
      <c r="I8" s="291">
        <v>0.19700000000000001</v>
      </c>
      <c r="J8" s="291">
        <v>0.17799999999999999</v>
      </c>
      <c r="K8" s="374">
        <v>0.19800000000000001</v>
      </c>
      <c r="L8" s="291">
        <v>0.20499999999999999</v>
      </c>
      <c r="M8" s="291">
        <v>0.19</v>
      </c>
      <c r="N8" s="291">
        <v>0.19500000000000001</v>
      </c>
    </row>
    <row r="9" spans="1:14" x14ac:dyDescent="0.25">
      <c r="A9" s="272" t="s">
        <v>267</v>
      </c>
      <c r="B9" s="374">
        <v>7.6999999999999999E-2</v>
      </c>
      <c r="C9" s="374">
        <v>8.5999999999999993E-2</v>
      </c>
      <c r="D9" s="291">
        <v>7.9000000000000001E-2</v>
      </c>
      <c r="E9" s="291">
        <v>7.2999999999999995E-2</v>
      </c>
      <c r="F9" s="270">
        <v>6.5000000000000002E-2</v>
      </c>
      <c r="G9" s="291">
        <v>7.3999999999999996E-2</v>
      </c>
      <c r="H9" s="415">
        <v>6.6000000000000003E-2</v>
      </c>
      <c r="I9" s="291">
        <v>6.9000000000000006E-2</v>
      </c>
      <c r="J9" s="291">
        <v>0.06</v>
      </c>
      <c r="K9" s="374">
        <v>5.8999999999999997E-2</v>
      </c>
      <c r="L9" s="291">
        <v>5.1999999999999998E-2</v>
      </c>
      <c r="M9" s="291">
        <v>5.1999999999999998E-2</v>
      </c>
      <c r="N9" s="291">
        <v>4.8000000000000001E-2</v>
      </c>
    </row>
    <row r="10" spans="1:14" x14ac:dyDescent="0.25">
      <c r="A10" s="272" t="s">
        <v>251</v>
      </c>
      <c r="B10" s="374">
        <v>1.4999999999999999E-2</v>
      </c>
      <c r="C10" s="374">
        <v>1.4E-2</v>
      </c>
      <c r="D10" s="291">
        <v>1.4E-2</v>
      </c>
      <c r="E10" s="291">
        <v>1.2E-2</v>
      </c>
      <c r="F10" s="270">
        <v>1.0999999999999999E-2</v>
      </c>
      <c r="G10" s="291">
        <v>8.9999999999999993E-3</v>
      </c>
      <c r="H10" s="416">
        <v>8.9999999999999993E-3</v>
      </c>
      <c r="I10" s="291">
        <v>8.9999999999999993E-3</v>
      </c>
      <c r="J10" s="291">
        <v>8.9999999999999993E-3</v>
      </c>
      <c r="K10" s="374">
        <v>8.0000000000000002E-3</v>
      </c>
      <c r="L10" s="291">
        <v>8.9999999999999993E-3</v>
      </c>
      <c r="M10" s="291">
        <v>8.9999999999999993E-3</v>
      </c>
      <c r="N10" s="291">
        <v>8.9999999999999993E-3</v>
      </c>
    </row>
    <row r="11" spans="1:14" x14ac:dyDescent="0.25">
      <c r="A11" s="272" t="s">
        <v>174</v>
      </c>
      <c r="B11" s="366">
        <v>8.0000000000000002E-3</v>
      </c>
      <c r="C11" s="401">
        <v>7.0000000000000001E-3</v>
      </c>
      <c r="D11" s="427">
        <v>5.0000000000000001E-3</v>
      </c>
      <c r="E11" s="431">
        <v>7.0000000000000001E-3</v>
      </c>
      <c r="F11" s="384">
        <v>7.0000000000000001E-3</v>
      </c>
      <c r="G11" s="392">
        <v>8.0000000000000002E-3</v>
      </c>
      <c r="H11" s="416">
        <v>8.9999999999999993E-3</v>
      </c>
      <c r="I11" s="291">
        <v>8.9999999999999993E-3</v>
      </c>
      <c r="J11" s="291">
        <v>8.0000000000000002E-3</v>
      </c>
      <c r="K11" s="454">
        <v>8.0000000000000002E-3</v>
      </c>
      <c r="L11" s="291">
        <v>8.0000000000000002E-3</v>
      </c>
      <c r="M11" s="291">
        <v>8.0000000000000002E-3</v>
      </c>
      <c r="N11" s="291">
        <v>0.01</v>
      </c>
    </row>
    <row r="12" spans="1:14" x14ac:dyDescent="0.25">
      <c r="A12" s="282" t="s">
        <v>1</v>
      </c>
      <c r="B12" s="373">
        <v>1</v>
      </c>
      <c r="C12" s="393">
        <v>0.99999999999999989</v>
      </c>
      <c r="D12" s="393">
        <v>1</v>
      </c>
      <c r="E12" s="393">
        <v>1.0000000000000002</v>
      </c>
      <c r="F12" s="373">
        <v>1</v>
      </c>
      <c r="G12" s="393">
        <v>1</v>
      </c>
      <c r="H12" s="414">
        <v>1</v>
      </c>
      <c r="I12" s="426">
        <v>1</v>
      </c>
      <c r="J12" s="426">
        <v>1</v>
      </c>
      <c r="K12" s="455">
        <v>1</v>
      </c>
      <c r="L12" s="414">
        <v>1</v>
      </c>
      <c r="M12" s="414">
        <v>1</v>
      </c>
      <c r="N12" s="414">
        <v>1</v>
      </c>
    </row>
    <row r="14" spans="1:14" x14ac:dyDescent="0.25">
      <c r="A14" s="407" t="s">
        <v>282</v>
      </c>
    </row>
    <row r="15" spans="1:14" ht="15.75" x14ac:dyDescent="0.25">
      <c r="A15" s="265" t="s">
        <v>169</v>
      </c>
      <c r="B15" s="291"/>
      <c r="C15" s="291"/>
      <c r="D15" s="291"/>
      <c r="E15" s="291"/>
      <c r="F15" s="291"/>
    </row>
    <row r="16" spans="1:14" ht="15.75" x14ac:dyDescent="0.25">
      <c r="A16" s="200" t="s">
        <v>253</v>
      </c>
      <c r="B16" s="200">
        <v>2016</v>
      </c>
      <c r="C16" s="425">
        <v>2017</v>
      </c>
      <c r="D16" s="425">
        <v>2018</v>
      </c>
      <c r="E16" s="430"/>
      <c r="F16" s="320"/>
      <c r="G16" s="430"/>
      <c r="H16" s="430"/>
      <c r="I16" s="430"/>
    </row>
    <row r="17" spans="1:21" x14ac:dyDescent="0.25">
      <c r="A17" s="272" t="s">
        <v>293</v>
      </c>
      <c r="B17" s="270">
        <v>0.254</v>
      </c>
      <c r="C17" s="374">
        <v>0.248</v>
      </c>
      <c r="D17" s="374">
        <v>0.27200000000000002</v>
      </c>
      <c r="E17" s="270"/>
      <c r="F17" s="372"/>
      <c r="G17" s="270"/>
      <c r="H17" s="270"/>
      <c r="I17" s="270"/>
    </row>
    <row r="18" spans="1:21" x14ac:dyDescent="0.25">
      <c r="A18" s="272" t="s">
        <v>274</v>
      </c>
      <c r="B18" s="270">
        <v>0.28699999999999998</v>
      </c>
      <c r="C18" s="374">
        <v>0.28199999999999997</v>
      </c>
      <c r="D18" s="374">
        <v>0.253</v>
      </c>
      <c r="E18" s="270"/>
      <c r="F18" s="372"/>
      <c r="G18" s="270"/>
      <c r="H18" s="270"/>
      <c r="I18" s="270"/>
    </row>
    <row r="19" spans="1:21" x14ac:dyDescent="0.25">
      <c r="A19" s="272" t="s">
        <v>294</v>
      </c>
      <c r="B19" s="270">
        <v>0.19800000000000001</v>
      </c>
      <c r="C19" s="374">
        <v>0.20499999999999999</v>
      </c>
      <c r="D19" s="374">
        <v>0.21</v>
      </c>
      <c r="E19" s="270"/>
      <c r="F19" s="372"/>
      <c r="G19" s="270"/>
      <c r="H19" s="270"/>
      <c r="I19" s="270"/>
    </row>
    <row r="20" spans="1:21" x14ac:dyDescent="0.25">
      <c r="A20" s="272" t="s">
        <v>266</v>
      </c>
      <c r="B20" s="270">
        <v>0.16200000000000001</v>
      </c>
      <c r="C20" s="374">
        <v>0.17899999999999999</v>
      </c>
      <c r="D20" s="374">
        <v>0.19400000000000001</v>
      </c>
      <c r="E20" s="270"/>
      <c r="F20" s="372"/>
      <c r="G20" s="270"/>
      <c r="H20" s="270"/>
      <c r="I20" s="270"/>
    </row>
    <row r="21" spans="1:21" x14ac:dyDescent="0.25">
      <c r="A21" s="272" t="s">
        <v>276</v>
      </c>
      <c r="B21" s="270">
        <v>7.9000000000000001E-2</v>
      </c>
      <c r="C21" s="374">
        <v>6.9000000000000006E-2</v>
      </c>
      <c r="D21" s="374">
        <v>5.4999999999999993E-2</v>
      </c>
      <c r="E21" s="270"/>
      <c r="F21" s="372"/>
      <c r="G21" s="270"/>
      <c r="H21" s="270"/>
      <c r="I21" s="270"/>
    </row>
    <row r="22" spans="1:21" x14ac:dyDescent="0.25">
      <c r="A22" s="272" t="s">
        <v>277</v>
      </c>
      <c r="B22" s="270">
        <v>1.4E-2</v>
      </c>
      <c r="C22" s="374">
        <v>0.01</v>
      </c>
      <c r="D22" s="374">
        <v>8.9999999999999993E-3</v>
      </c>
      <c r="E22" s="270"/>
      <c r="F22" s="372"/>
      <c r="G22" s="270"/>
      <c r="H22" s="270"/>
      <c r="I22" s="270"/>
    </row>
    <row r="23" spans="1:21" x14ac:dyDescent="0.25">
      <c r="A23" s="272" t="s">
        <v>278</v>
      </c>
      <c r="B23" s="401">
        <v>6.0000000000000001E-3</v>
      </c>
      <c r="C23" s="401">
        <v>7.0000000000000001E-3</v>
      </c>
      <c r="D23" s="401">
        <v>7.0000000000000001E-3</v>
      </c>
      <c r="E23" s="270"/>
      <c r="F23" s="372"/>
      <c r="G23" s="270"/>
      <c r="H23" s="270"/>
      <c r="I23" s="270"/>
    </row>
    <row r="24" spans="1:21" x14ac:dyDescent="0.25">
      <c r="A24" s="282" t="s">
        <v>1</v>
      </c>
      <c r="B24" s="393">
        <v>1</v>
      </c>
      <c r="C24" s="393">
        <v>0.99999999999999989</v>
      </c>
      <c r="D24" s="393">
        <v>0.99999999999999989</v>
      </c>
      <c r="E24" s="270"/>
      <c r="F24" s="393"/>
      <c r="G24" s="393"/>
      <c r="H24" s="325"/>
      <c r="I24" s="325"/>
    </row>
    <row r="27" spans="1:21" ht="46.5" customHeight="1" x14ac:dyDescent="0.25">
      <c r="A27" s="500" t="s">
        <v>285</v>
      </c>
      <c r="B27" s="501"/>
      <c r="C27" s="501"/>
      <c r="D27" s="501"/>
      <c r="E27" s="501"/>
      <c r="F27" s="501"/>
      <c r="G27" s="501"/>
      <c r="H27" s="501"/>
      <c r="I27" s="501"/>
      <c r="J27" s="501"/>
      <c r="K27" s="501"/>
      <c r="L27" s="501"/>
      <c r="M27" s="501"/>
      <c r="N27" s="501"/>
      <c r="O27" s="501"/>
      <c r="P27" s="501"/>
      <c r="Q27" s="501"/>
      <c r="R27" s="501"/>
      <c r="S27" s="501"/>
      <c r="T27" s="501"/>
      <c r="U27" s="501"/>
    </row>
    <row r="31" spans="1:21" x14ac:dyDescent="0.25">
      <c r="A31" s="407" t="s">
        <v>283</v>
      </c>
    </row>
    <row r="32" spans="1:21" ht="15.75" x14ac:dyDescent="0.25">
      <c r="A32" s="265" t="s">
        <v>168</v>
      </c>
    </row>
    <row r="33" spans="1:40" s="271" customFormat="1" ht="15.75" x14ac:dyDescent="0.25">
      <c r="A33" s="200" t="s">
        <v>253</v>
      </c>
      <c r="B33" s="200" t="s">
        <v>164</v>
      </c>
      <c r="C33" s="200" t="s">
        <v>163</v>
      </c>
      <c r="D33" s="200" t="s">
        <v>162</v>
      </c>
      <c r="E33" s="200" t="s">
        <v>161</v>
      </c>
      <c r="F33" s="200" t="s">
        <v>160</v>
      </c>
      <c r="G33" s="200" t="s">
        <v>159</v>
      </c>
      <c r="H33" s="200" t="s">
        <v>135</v>
      </c>
      <c r="I33" s="200" t="s">
        <v>136</v>
      </c>
      <c r="J33" s="200" t="s">
        <v>137</v>
      </c>
      <c r="K33" s="200" t="s">
        <v>138</v>
      </c>
      <c r="L33" s="200" t="s">
        <v>139</v>
      </c>
      <c r="M33" s="200" t="s">
        <v>140</v>
      </c>
      <c r="N33" s="200" t="s">
        <v>141</v>
      </c>
      <c r="O33" s="200" t="s">
        <v>142</v>
      </c>
      <c r="P33" s="200" t="s">
        <v>143</v>
      </c>
      <c r="Q33" s="200" t="s">
        <v>144</v>
      </c>
      <c r="R33" s="200" t="s">
        <v>145</v>
      </c>
      <c r="S33" s="200" t="s">
        <v>146</v>
      </c>
      <c r="T33" s="200" t="s">
        <v>147</v>
      </c>
      <c r="U33" s="200" t="s">
        <v>148</v>
      </c>
      <c r="V33" s="200" t="s">
        <v>149</v>
      </c>
      <c r="W33" s="200" t="s">
        <v>150</v>
      </c>
      <c r="X33" s="200" t="s">
        <v>151</v>
      </c>
      <c r="Y33" s="200" t="s">
        <v>152</v>
      </c>
      <c r="Z33" s="200" t="s">
        <v>153</v>
      </c>
      <c r="AA33" s="200" t="s">
        <v>154</v>
      </c>
      <c r="AB33" s="200" t="s">
        <v>155</v>
      </c>
      <c r="AC33" s="200" t="s">
        <v>156</v>
      </c>
      <c r="AD33" s="200" t="s">
        <v>157</v>
      </c>
      <c r="AE33" s="200" t="s">
        <v>158</v>
      </c>
      <c r="AF33" s="200" t="s">
        <v>224</v>
      </c>
      <c r="AG33" s="200" t="s">
        <v>225</v>
      </c>
      <c r="AH33" s="200" t="s">
        <v>226</v>
      </c>
      <c r="AI33" s="200" t="s">
        <v>228</v>
      </c>
      <c r="AJ33" s="200" t="s">
        <v>229</v>
      </c>
      <c r="AK33" s="200" t="s">
        <v>245</v>
      </c>
      <c r="AL33" s="200" t="s">
        <v>247</v>
      </c>
      <c r="AM33" s="200" t="s">
        <v>248</v>
      </c>
      <c r="AN33" s="200" t="s">
        <v>260</v>
      </c>
    </row>
    <row r="34" spans="1:40" x14ac:dyDescent="0.25">
      <c r="A34" s="272" t="s">
        <v>252</v>
      </c>
      <c r="B34" s="296">
        <v>0.45700000000000002</v>
      </c>
      <c r="C34" s="296">
        <v>0.47299999999999998</v>
      </c>
      <c r="D34" s="268">
        <v>0.44</v>
      </c>
      <c r="E34" s="268">
        <v>0.41199999999999998</v>
      </c>
      <c r="F34" s="268">
        <v>0.442</v>
      </c>
      <c r="G34" s="268">
        <v>0.434</v>
      </c>
      <c r="H34" s="268">
        <v>0.45</v>
      </c>
      <c r="I34" s="268">
        <v>0.43099999999999999</v>
      </c>
      <c r="J34" s="268">
        <v>0.42899999999999999</v>
      </c>
      <c r="K34" s="268">
        <v>0.41599999999999998</v>
      </c>
      <c r="L34" s="268">
        <v>0.42799999999999999</v>
      </c>
      <c r="M34" s="268">
        <v>0.4</v>
      </c>
      <c r="N34" s="268">
        <v>0.40100000000000002</v>
      </c>
      <c r="O34" s="268">
        <v>0.38800000000000001</v>
      </c>
      <c r="P34" s="268">
        <v>0.372</v>
      </c>
      <c r="Q34" s="268">
        <v>0.36799999999999999</v>
      </c>
      <c r="R34" s="268">
        <v>0.376</v>
      </c>
      <c r="S34" s="268">
        <v>0.377</v>
      </c>
      <c r="T34" s="268">
        <v>0.36699999999999999</v>
      </c>
      <c r="U34" s="268">
        <v>0.35899999999999999</v>
      </c>
      <c r="V34" s="268">
        <v>0.35599999999999998</v>
      </c>
      <c r="W34" s="268">
        <v>0.36</v>
      </c>
      <c r="X34" s="268">
        <v>0.38700000000000001</v>
      </c>
      <c r="Y34" s="268">
        <v>0.38600000000000001</v>
      </c>
      <c r="Z34" s="268">
        <v>0.379</v>
      </c>
      <c r="AA34" s="268">
        <v>0.374</v>
      </c>
      <c r="AB34" s="268">
        <v>0.376</v>
      </c>
      <c r="AC34" s="268">
        <v>0.376</v>
      </c>
      <c r="AD34" s="268">
        <v>0.38400000000000001</v>
      </c>
      <c r="AE34" s="268">
        <v>0.36899999999999999</v>
      </c>
      <c r="AF34" s="268">
        <v>0.40500000000000003</v>
      </c>
      <c r="AG34" s="268">
        <v>0.40100000000000002</v>
      </c>
      <c r="AH34" s="268">
        <v>0.40600000000000003</v>
      </c>
      <c r="AI34" s="268">
        <v>0.40600000000000003</v>
      </c>
      <c r="AJ34" s="268">
        <v>0.40300000000000002</v>
      </c>
      <c r="AK34" s="268">
        <v>0.41099999999999998</v>
      </c>
      <c r="AL34" s="268">
        <v>0.41399999999999998</v>
      </c>
      <c r="AM34" s="268">
        <v>0.42</v>
      </c>
      <c r="AN34" s="268">
        <v>0.41</v>
      </c>
    </row>
    <row r="35" spans="1:40" x14ac:dyDescent="0.25">
      <c r="A35" s="272" t="s">
        <v>249</v>
      </c>
      <c r="B35" s="296">
        <v>0.36599999999999999</v>
      </c>
      <c r="C35" s="296">
        <v>0.36699999999999999</v>
      </c>
      <c r="D35" s="268">
        <v>0.38</v>
      </c>
      <c r="E35" s="268">
        <v>0.39300000000000002</v>
      </c>
      <c r="F35" s="268">
        <v>0.38</v>
      </c>
      <c r="G35" s="268">
        <v>0.39100000000000001</v>
      </c>
      <c r="H35" s="268">
        <v>0.375</v>
      </c>
      <c r="I35" s="268">
        <v>0.38500000000000001</v>
      </c>
      <c r="J35" s="268">
        <v>0.39700000000000002</v>
      </c>
      <c r="K35" s="268">
        <v>0.39700000000000002</v>
      </c>
      <c r="L35" s="268">
        <v>0.39100000000000001</v>
      </c>
      <c r="M35" s="268">
        <v>0.41599999999999998</v>
      </c>
      <c r="N35" s="268">
        <v>0.42099999999999999</v>
      </c>
      <c r="O35" s="268">
        <v>0.43099999999999999</v>
      </c>
      <c r="P35" s="268">
        <v>0.437</v>
      </c>
      <c r="Q35" s="268">
        <v>0.439</v>
      </c>
      <c r="R35" s="268">
        <v>0.42199999999999999</v>
      </c>
      <c r="S35" s="268">
        <v>0.42499999999999999</v>
      </c>
      <c r="T35" s="268">
        <v>0.435</v>
      </c>
      <c r="U35" s="268">
        <v>0.434</v>
      </c>
      <c r="V35" s="268">
        <v>0.439</v>
      </c>
      <c r="W35" s="268">
        <v>0.46800000000000003</v>
      </c>
      <c r="X35" s="268">
        <v>0.45700000000000002</v>
      </c>
      <c r="Y35" s="268">
        <v>0.46200000000000002</v>
      </c>
      <c r="Z35" s="268">
        <v>0.46100000000000002</v>
      </c>
      <c r="AA35" s="268">
        <v>0.46299999999999997</v>
      </c>
      <c r="AB35" s="268">
        <v>0.46400000000000002</v>
      </c>
      <c r="AC35" s="268">
        <v>0.46299999999999997</v>
      </c>
      <c r="AD35" s="268">
        <v>0.45800000000000002</v>
      </c>
      <c r="AE35" s="268">
        <v>0.46600000000000003</v>
      </c>
      <c r="AF35" s="268">
        <v>0.44700000000000001</v>
      </c>
      <c r="AG35" s="268">
        <v>0.45200000000000001</v>
      </c>
      <c r="AH35" s="268">
        <v>0.438</v>
      </c>
      <c r="AI35" s="268">
        <v>0.441</v>
      </c>
      <c r="AJ35" s="268">
        <v>0.44400000000000001</v>
      </c>
      <c r="AK35" s="268">
        <v>0.44</v>
      </c>
      <c r="AL35" s="268">
        <v>0.438</v>
      </c>
      <c r="AM35" s="268">
        <v>0.41299999999999998</v>
      </c>
      <c r="AN35" s="268">
        <v>0.438</v>
      </c>
    </row>
    <row r="36" spans="1:40" x14ac:dyDescent="0.25">
      <c r="A36" s="272" t="s">
        <v>250</v>
      </c>
      <c r="B36" s="296">
        <v>8.4000000000000005E-2</v>
      </c>
      <c r="C36" s="296">
        <v>7.6999999999999999E-2</v>
      </c>
      <c r="D36" s="268">
        <v>8.4000000000000005E-2</v>
      </c>
      <c r="E36" s="268">
        <v>0.114</v>
      </c>
      <c r="F36" s="268">
        <v>9.0999999999999998E-2</v>
      </c>
      <c r="G36" s="268">
        <v>8.2000000000000003E-2</v>
      </c>
      <c r="H36" s="268">
        <v>0.1</v>
      </c>
      <c r="I36" s="268">
        <v>0.126</v>
      </c>
      <c r="J36" s="268">
        <v>0.126</v>
      </c>
      <c r="K36" s="268">
        <v>0.14499999999999999</v>
      </c>
      <c r="L36" s="268">
        <v>0.13700000000000001</v>
      </c>
      <c r="M36" s="268">
        <v>0.14099999999999999</v>
      </c>
      <c r="N36" s="268">
        <v>0.14499999999999999</v>
      </c>
      <c r="O36" s="268">
        <v>0.15</v>
      </c>
      <c r="P36" s="268">
        <v>0.15</v>
      </c>
      <c r="Q36" s="268">
        <v>0.154</v>
      </c>
      <c r="R36" s="268">
        <v>0.161</v>
      </c>
      <c r="S36" s="268">
        <v>0.16</v>
      </c>
      <c r="T36" s="268">
        <v>0.16400000000000001</v>
      </c>
      <c r="U36" s="268">
        <v>0.16900000000000001</v>
      </c>
      <c r="V36" s="268">
        <v>0.16400000000000001</v>
      </c>
      <c r="W36" s="268">
        <v>0.13100000000000001</v>
      </c>
      <c r="X36" s="268">
        <v>0.129</v>
      </c>
      <c r="Y36" s="268">
        <v>0.121</v>
      </c>
      <c r="Z36" s="268">
        <v>0.126</v>
      </c>
      <c r="AA36" s="268">
        <v>0.13</v>
      </c>
      <c r="AB36" s="268">
        <v>0.125</v>
      </c>
      <c r="AC36" s="268">
        <v>0.13400000000000001</v>
      </c>
      <c r="AD36" s="268">
        <v>0.13300000000000001</v>
      </c>
      <c r="AE36" s="268">
        <v>0.14099999999999999</v>
      </c>
      <c r="AF36" s="268">
        <v>0.122</v>
      </c>
      <c r="AG36" s="268">
        <v>0.123</v>
      </c>
      <c r="AH36" s="268">
        <v>0.129</v>
      </c>
      <c r="AI36" s="268">
        <v>0.126</v>
      </c>
      <c r="AJ36" s="268">
        <v>0.126</v>
      </c>
      <c r="AK36" s="268">
        <v>0.126</v>
      </c>
      <c r="AL36" s="268">
        <v>0.124</v>
      </c>
      <c r="AM36" s="268">
        <v>0.13900000000000001</v>
      </c>
      <c r="AN36" s="268">
        <v>0.129</v>
      </c>
    </row>
    <row r="37" spans="1:40" x14ac:dyDescent="0.25">
      <c r="A37" s="272" t="s">
        <v>251</v>
      </c>
      <c r="B37" s="296">
        <v>4.2000000000000003E-2</v>
      </c>
      <c r="C37" s="296">
        <v>4.5999999999999999E-2</v>
      </c>
      <c r="D37" s="268">
        <v>4.5999999999999999E-2</v>
      </c>
      <c r="E37" s="268">
        <v>3.3000000000000002E-2</v>
      </c>
      <c r="F37" s="268">
        <v>3.3000000000000002E-2</v>
      </c>
      <c r="G37" s="268">
        <v>4.2999999999999997E-2</v>
      </c>
      <c r="H37" s="268">
        <v>7.2999999999999995E-2</v>
      </c>
      <c r="I37" s="268">
        <v>5.3999999999999999E-2</v>
      </c>
      <c r="J37" s="268">
        <v>4.1000000000000002E-2</v>
      </c>
      <c r="K37" s="268">
        <v>3.4000000000000002E-2</v>
      </c>
      <c r="L37" s="268">
        <v>3.9E-2</v>
      </c>
      <c r="M37" s="268">
        <v>0.03</v>
      </c>
      <c r="N37" s="268">
        <v>2.9000000000000001E-2</v>
      </c>
      <c r="O37" s="268">
        <v>2.9000000000000001E-2</v>
      </c>
      <c r="P37" s="268">
        <v>3.7999999999999999E-2</v>
      </c>
      <c r="Q37" s="268">
        <v>3.6999999999999998E-2</v>
      </c>
      <c r="R37" s="268">
        <v>3.7999999999999999E-2</v>
      </c>
      <c r="S37" s="268">
        <v>3.5000000000000003E-2</v>
      </c>
      <c r="T37" s="268">
        <v>0.03</v>
      </c>
      <c r="U37" s="268">
        <v>3.4000000000000002E-2</v>
      </c>
      <c r="V37" s="268">
        <v>3.5999999999999997E-2</v>
      </c>
      <c r="W37" s="268">
        <v>3.5999999999999997E-2</v>
      </c>
      <c r="X37" s="268">
        <v>0.02</v>
      </c>
      <c r="Y37" s="268">
        <v>2.4E-2</v>
      </c>
      <c r="Z37" s="268">
        <v>2.5000000000000001E-2</v>
      </c>
      <c r="AA37" s="268">
        <v>2.7000000000000003E-2</v>
      </c>
      <c r="AB37" s="268">
        <v>2.5999999999999999E-2</v>
      </c>
      <c r="AC37" s="268">
        <v>0.02</v>
      </c>
      <c r="AD37" s="268">
        <v>1.9E-2</v>
      </c>
      <c r="AE37" s="268">
        <v>1.7999999999999999E-2</v>
      </c>
      <c r="AF37" s="268">
        <v>2.1000000000000001E-2</v>
      </c>
      <c r="AG37" s="268">
        <v>1.9E-2</v>
      </c>
      <c r="AH37" s="268">
        <v>2.1999999999999999E-2</v>
      </c>
      <c r="AI37" s="268">
        <v>2.1999999999999999E-2</v>
      </c>
      <c r="AJ37" s="268">
        <v>2.1000000000000001E-2</v>
      </c>
      <c r="AK37" s="268">
        <v>1.9E-2</v>
      </c>
      <c r="AL37" s="268">
        <v>1.9E-2</v>
      </c>
      <c r="AM37" s="268">
        <v>2.3E-2</v>
      </c>
      <c r="AN37" s="268">
        <v>1.9E-2</v>
      </c>
    </row>
    <row r="38" spans="1:40" x14ac:dyDescent="0.25">
      <c r="A38" s="272" t="s">
        <v>174</v>
      </c>
      <c r="B38" s="296">
        <v>5.0999999999999997E-2</v>
      </c>
      <c r="C38" s="296">
        <v>3.6999999999999998E-2</v>
      </c>
      <c r="D38" s="268">
        <v>0.05</v>
      </c>
      <c r="E38" s="268">
        <v>4.8000000000000001E-2</v>
      </c>
      <c r="F38" s="268">
        <v>5.3999999999999999E-2</v>
      </c>
      <c r="G38" s="268">
        <v>0.05</v>
      </c>
      <c r="H38" s="268">
        <v>2E-3</v>
      </c>
      <c r="I38" s="268">
        <v>4.0000000000000001E-3</v>
      </c>
      <c r="J38" s="268">
        <v>7.0000000000000001E-3</v>
      </c>
      <c r="K38" s="268">
        <v>8.0000000000000002E-3</v>
      </c>
      <c r="L38" s="268">
        <v>5.0000000000000001E-3</v>
      </c>
      <c r="M38" s="268">
        <v>1.2999999999999999E-2</v>
      </c>
      <c r="N38" s="268">
        <v>4.0000000000000001E-3</v>
      </c>
      <c r="O38" s="268">
        <v>2E-3</v>
      </c>
      <c r="P38" s="268">
        <v>3.0000000000000001E-3</v>
      </c>
      <c r="Q38" s="268">
        <v>2E-3</v>
      </c>
      <c r="R38" s="268">
        <v>3.0000000000000001E-3</v>
      </c>
      <c r="S38" s="268">
        <v>3.0000000000000001E-3</v>
      </c>
      <c r="T38" s="268">
        <v>4.0000000000000001E-3</v>
      </c>
      <c r="U38" s="268">
        <v>4.0000000000000001E-3</v>
      </c>
      <c r="V38" s="268">
        <v>5.0000000000000001E-3</v>
      </c>
      <c r="W38" s="268">
        <v>5.0000000000000001E-3</v>
      </c>
      <c r="X38" s="268">
        <v>7.0000000000000001E-3</v>
      </c>
      <c r="Y38" s="268">
        <v>7.0000000000000001E-3</v>
      </c>
      <c r="Z38" s="268">
        <v>8.9999999999999993E-3</v>
      </c>
      <c r="AA38" s="268">
        <v>6.0000000000000001E-3</v>
      </c>
      <c r="AB38" s="268">
        <v>8.9999999999999993E-3</v>
      </c>
      <c r="AC38" s="268">
        <v>7.0000000000000001E-3</v>
      </c>
      <c r="AD38" s="268">
        <v>6.0000000000000001E-3</v>
      </c>
      <c r="AE38" s="268">
        <v>6.0000000000000001E-3</v>
      </c>
      <c r="AF38" s="268">
        <v>5.0000000000000001E-3</v>
      </c>
      <c r="AG38" s="268">
        <v>5.0000000000000001E-3</v>
      </c>
      <c r="AH38" s="268">
        <v>5.0000000000000001E-3</v>
      </c>
      <c r="AI38" s="268">
        <v>5.0000000000000001E-3</v>
      </c>
      <c r="AJ38" s="268">
        <v>6.0000000000000001E-3</v>
      </c>
      <c r="AK38" s="268">
        <v>4.0000000000000001E-3</v>
      </c>
      <c r="AL38" s="268">
        <v>5.0000000000000001E-3</v>
      </c>
      <c r="AM38" s="268">
        <v>5.0000000000000001E-3</v>
      </c>
      <c r="AN38" s="268">
        <v>4.0000000000000001E-3</v>
      </c>
    </row>
    <row r="39" spans="1:40" s="287" customFormat="1" x14ac:dyDescent="0.25">
      <c r="A39" s="282" t="s">
        <v>1</v>
      </c>
      <c r="B39" s="300">
        <v>1</v>
      </c>
      <c r="C39" s="300">
        <v>1</v>
      </c>
      <c r="D39" s="290">
        <v>1</v>
      </c>
      <c r="E39" s="290">
        <v>1</v>
      </c>
      <c r="F39" s="290">
        <v>1</v>
      </c>
      <c r="G39" s="290">
        <v>1</v>
      </c>
      <c r="H39" s="290">
        <v>0.99999999999999989</v>
      </c>
      <c r="I39" s="290">
        <v>1</v>
      </c>
      <c r="J39" s="290">
        <v>1</v>
      </c>
      <c r="K39" s="290">
        <v>1</v>
      </c>
      <c r="L39" s="290">
        <v>1</v>
      </c>
      <c r="M39" s="290">
        <v>1</v>
      </c>
      <c r="N39" s="290">
        <v>1</v>
      </c>
      <c r="O39" s="290">
        <v>1</v>
      </c>
      <c r="P39" s="290">
        <v>1</v>
      </c>
      <c r="Q39" s="290">
        <v>1</v>
      </c>
      <c r="R39" s="290">
        <v>1</v>
      </c>
      <c r="S39" s="290">
        <v>1</v>
      </c>
      <c r="T39" s="290">
        <v>1</v>
      </c>
      <c r="U39" s="290">
        <v>1</v>
      </c>
      <c r="V39" s="290">
        <v>1</v>
      </c>
      <c r="W39" s="290">
        <v>1</v>
      </c>
      <c r="X39" s="290">
        <v>1</v>
      </c>
      <c r="Y39" s="290">
        <v>1</v>
      </c>
      <c r="Z39" s="301">
        <v>1</v>
      </c>
      <c r="AA39" s="301">
        <v>1</v>
      </c>
      <c r="AB39" s="301">
        <v>1</v>
      </c>
      <c r="AC39" s="301">
        <v>1</v>
      </c>
      <c r="AD39" s="301">
        <v>1</v>
      </c>
      <c r="AE39" s="301">
        <v>1</v>
      </c>
      <c r="AF39" s="301">
        <v>1</v>
      </c>
      <c r="AG39" s="301">
        <v>1</v>
      </c>
      <c r="AH39" s="301">
        <f t="shared" ref="AH39:AM39" si="0">SUM(AH34:AH38)</f>
        <v>1</v>
      </c>
      <c r="AI39" s="301">
        <f t="shared" si="0"/>
        <v>1</v>
      </c>
      <c r="AJ39" s="301">
        <f t="shared" si="0"/>
        <v>1</v>
      </c>
      <c r="AK39" s="301">
        <f t="shared" si="0"/>
        <v>1</v>
      </c>
      <c r="AL39" s="301">
        <f t="shared" si="0"/>
        <v>1</v>
      </c>
      <c r="AM39" s="301">
        <f t="shared" si="0"/>
        <v>1</v>
      </c>
      <c r="AN39" s="301">
        <f t="shared" ref="AN39" si="1">SUM(AN34:AN38)</f>
        <v>1</v>
      </c>
    </row>
    <row r="40" spans="1:40" s="287" customFormat="1" x14ac:dyDescent="0.25">
      <c r="B40" s="323"/>
      <c r="C40" s="323"/>
      <c r="D40" s="319"/>
      <c r="E40" s="319"/>
      <c r="F40" s="319"/>
      <c r="G40" s="319"/>
      <c r="H40" s="319"/>
      <c r="I40" s="319"/>
      <c r="J40" s="319"/>
      <c r="K40" s="319"/>
      <c r="L40" s="319"/>
      <c r="M40" s="319"/>
      <c r="N40" s="319"/>
      <c r="O40" s="319"/>
      <c r="P40" s="319"/>
      <c r="Q40" s="319"/>
      <c r="R40" s="319"/>
      <c r="S40" s="319"/>
      <c r="T40" s="319"/>
      <c r="U40" s="319"/>
      <c r="V40" s="319"/>
      <c r="W40" s="319"/>
      <c r="X40" s="319"/>
      <c r="Y40" s="319"/>
      <c r="Z40" s="324"/>
      <c r="AA40" s="324"/>
      <c r="AB40" s="324"/>
      <c r="AC40" s="324"/>
      <c r="AD40" s="324"/>
      <c r="AE40" s="324"/>
      <c r="AF40" s="324"/>
      <c r="AG40" s="324"/>
      <c r="AH40" s="324"/>
      <c r="AI40" s="324"/>
      <c r="AJ40" s="324"/>
      <c r="AK40" s="324"/>
      <c r="AL40" s="324"/>
      <c r="AM40" s="324"/>
      <c r="AN40" s="324"/>
    </row>
    <row r="41" spans="1:40" s="287" customFormat="1" x14ac:dyDescent="0.25">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row>
    <row r="42" spans="1:40" s="287" customFormat="1" x14ac:dyDescent="0.25">
      <c r="A42" s="407" t="s">
        <v>283</v>
      </c>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row>
    <row r="43" spans="1:40" s="287" customFormat="1" ht="15.75" x14ac:dyDescent="0.25">
      <c r="A43" s="265" t="s">
        <v>168</v>
      </c>
      <c r="B43" s="376"/>
      <c r="C43" s="376"/>
      <c r="D43" s="376"/>
      <c r="E43" s="376"/>
      <c r="F43" s="376"/>
      <c r="G43" s="376"/>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row>
    <row r="44" spans="1:40" s="287" customFormat="1" ht="15.75" x14ac:dyDescent="0.25">
      <c r="A44" s="327" t="s">
        <v>272</v>
      </c>
      <c r="B44" s="327" t="s">
        <v>248</v>
      </c>
      <c r="C44" s="327">
        <v>2015</v>
      </c>
      <c r="D44" s="327" t="s">
        <v>263</v>
      </c>
      <c r="E44" s="327" t="s">
        <v>268</v>
      </c>
      <c r="F44" s="327" t="s">
        <v>269</v>
      </c>
      <c r="G44" s="327">
        <v>2016</v>
      </c>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row>
    <row r="45" spans="1:40" s="287" customFormat="1" x14ac:dyDescent="0.25">
      <c r="A45" s="376" t="s">
        <v>273</v>
      </c>
      <c r="B45" s="377">
        <v>0.35399999999999998</v>
      </c>
      <c r="C45" s="377">
        <v>0.35399999999999998</v>
      </c>
      <c r="D45" s="377">
        <v>0.33500000000000002</v>
      </c>
      <c r="E45" s="377">
        <v>0.33200000000000002</v>
      </c>
      <c r="F45" s="377">
        <v>0.34200000000000003</v>
      </c>
      <c r="G45" s="377">
        <v>0.33800000000000002</v>
      </c>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row>
    <row r="46" spans="1:40" s="287" customFormat="1" x14ac:dyDescent="0.25">
      <c r="A46" s="376" t="s">
        <v>274</v>
      </c>
      <c r="B46" s="377">
        <v>0.29699999999999999</v>
      </c>
      <c r="C46" s="377">
        <v>0.30499999999999999</v>
      </c>
      <c r="D46" s="377">
        <v>0.30499999999999999</v>
      </c>
      <c r="E46" s="377">
        <v>0.29099999999999998</v>
      </c>
      <c r="F46" s="377">
        <v>0.308</v>
      </c>
      <c r="G46" s="377">
        <v>0.30299999999999999</v>
      </c>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row>
    <row r="47" spans="1:40" s="287" customFormat="1" x14ac:dyDescent="0.25">
      <c r="A47" s="376" t="s">
        <v>275</v>
      </c>
      <c r="B47" s="377">
        <v>0.14099999999999999</v>
      </c>
      <c r="C47" s="377">
        <v>0.13800000000000001</v>
      </c>
      <c r="D47" s="377">
        <v>0.14299999999999999</v>
      </c>
      <c r="E47" s="377">
        <v>0.14299999999999999</v>
      </c>
      <c r="F47" s="377">
        <v>0.13800000000000001</v>
      </c>
      <c r="G47" s="377">
        <v>0.13900000000000001</v>
      </c>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row>
    <row r="48" spans="1:40" s="287" customFormat="1" x14ac:dyDescent="0.25">
      <c r="A48" s="376" t="s">
        <v>266</v>
      </c>
      <c r="B48" s="377">
        <v>0.13100000000000001</v>
      </c>
      <c r="C48" s="377">
        <v>0.127</v>
      </c>
      <c r="D48" s="377">
        <v>0.14199999999999999</v>
      </c>
      <c r="E48" s="377">
        <v>0.161</v>
      </c>
      <c r="F48" s="377">
        <v>0.15</v>
      </c>
      <c r="G48" s="377">
        <v>0.15</v>
      </c>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row>
    <row r="49" spans="1:41" s="287" customFormat="1" x14ac:dyDescent="0.25">
      <c r="A49" s="376" t="s">
        <v>276</v>
      </c>
      <c r="B49" s="377">
        <v>5.6000000000000001E-2</v>
      </c>
      <c r="C49" s="377">
        <v>5.6000000000000001E-2</v>
      </c>
      <c r="D49" s="377">
        <v>5.8000000000000003E-2</v>
      </c>
      <c r="E49" s="377">
        <v>5.6000000000000001E-2</v>
      </c>
      <c r="F49" s="377">
        <v>4.5999999999999999E-2</v>
      </c>
      <c r="G49" s="377">
        <v>5.2999999999999999E-2</v>
      </c>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row>
    <row r="50" spans="1:41" s="287" customFormat="1" x14ac:dyDescent="0.25">
      <c r="A50" s="376" t="s">
        <v>277</v>
      </c>
      <c r="B50" s="377">
        <v>1.6E-2</v>
      </c>
      <c r="C50" s="377">
        <v>1.4999999999999999E-2</v>
      </c>
      <c r="D50" s="377">
        <v>1.2999999999999999E-2</v>
      </c>
      <c r="E50" s="377">
        <v>1.4E-2</v>
      </c>
      <c r="F50" s="377">
        <v>1.2E-2</v>
      </c>
      <c r="G50" s="377">
        <v>1.2999999999999999E-2</v>
      </c>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row>
    <row r="51" spans="1:41" s="287" customFormat="1" x14ac:dyDescent="0.25">
      <c r="A51" s="376" t="s">
        <v>278</v>
      </c>
      <c r="B51" s="377">
        <v>5.0000000000000001E-3</v>
      </c>
      <c r="C51" s="377">
        <v>5.0000000000000001E-3</v>
      </c>
      <c r="D51" s="377">
        <v>4.0000000000000001E-3</v>
      </c>
      <c r="E51" s="377">
        <v>3.0000000000000001E-3</v>
      </c>
      <c r="F51" s="377">
        <v>4.0000000000000001E-3</v>
      </c>
      <c r="G51" s="377">
        <v>4.0000000000000001E-3</v>
      </c>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row>
    <row r="52" spans="1:41" s="287" customFormat="1" hidden="1" x14ac:dyDescent="0.25">
      <c r="A52" s="376"/>
      <c r="B52" s="377"/>
      <c r="C52" s="377"/>
      <c r="D52" s="377"/>
      <c r="E52" s="377"/>
      <c r="F52" s="377"/>
      <c r="G52" s="377"/>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row>
    <row r="53" spans="1:41" x14ac:dyDescent="0.25">
      <c r="A53" s="378" t="s">
        <v>1</v>
      </c>
      <c r="B53" s="379">
        <v>1</v>
      </c>
      <c r="C53" s="379">
        <v>1</v>
      </c>
      <c r="D53" s="379">
        <v>1</v>
      </c>
      <c r="E53" s="379">
        <v>1</v>
      </c>
      <c r="F53" s="379">
        <v>1</v>
      </c>
      <c r="G53" s="379">
        <v>1</v>
      </c>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row>
    <row r="54" spans="1:41" x14ac:dyDescent="0.25">
      <c r="A54" s="380"/>
      <c r="B54" s="381"/>
      <c r="C54" s="381"/>
      <c r="D54" s="381"/>
      <c r="E54" s="381"/>
      <c r="F54" s="381"/>
      <c r="G54" s="38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row>
    <row r="55" spans="1:41" ht="15.75" x14ac:dyDescent="0.25">
      <c r="A55" s="265" t="s">
        <v>168</v>
      </c>
      <c r="B55" s="200"/>
      <c r="C55" s="200"/>
      <c r="D55" s="200"/>
      <c r="E55" s="200"/>
      <c r="F55" s="200"/>
    </row>
    <row r="56" spans="1:41" s="271" customFormat="1" ht="15.75" x14ac:dyDescent="0.25">
      <c r="A56" s="200" t="s">
        <v>253</v>
      </c>
      <c r="B56" s="200" t="s">
        <v>260</v>
      </c>
      <c r="C56" s="200" t="s">
        <v>263</v>
      </c>
      <c r="D56" s="399" t="s">
        <v>270</v>
      </c>
      <c r="E56" s="402" t="s">
        <v>279</v>
      </c>
      <c r="F56" s="402" t="s">
        <v>281</v>
      </c>
      <c r="G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row>
    <row r="57" spans="1:41" x14ac:dyDescent="0.25">
      <c r="A57" s="272" t="s">
        <v>252</v>
      </c>
      <c r="B57" s="374">
        <v>0.26300000000000001</v>
      </c>
      <c r="C57" s="374">
        <v>0.253</v>
      </c>
      <c r="D57" s="270">
        <v>0.27100000000000002</v>
      </c>
      <c r="E57" s="291">
        <v>0.24299999999999999</v>
      </c>
      <c r="F57" s="372">
        <v>0.24199999999999999</v>
      </c>
      <c r="G57" s="372"/>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row>
    <row r="58" spans="1:41" x14ac:dyDescent="0.25">
      <c r="A58" s="272" t="s">
        <v>264</v>
      </c>
      <c r="B58" s="374">
        <v>0.29099999999999998</v>
      </c>
      <c r="C58" s="374">
        <v>0.28199999999999997</v>
      </c>
      <c r="D58" s="270">
        <v>0.27600000000000002</v>
      </c>
      <c r="E58" s="291">
        <v>0.28299999999999997</v>
      </c>
      <c r="F58" s="372">
        <v>0.28599999999999998</v>
      </c>
      <c r="G58" s="372"/>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row>
    <row r="59" spans="1:41" x14ac:dyDescent="0.25">
      <c r="A59" s="272" t="s">
        <v>265</v>
      </c>
      <c r="B59" s="374">
        <v>0.191</v>
      </c>
      <c r="C59" s="374">
        <v>0.20200000000000001</v>
      </c>
      <c r="D59" s="270">
        <v>0.21000000000000002</v>
      </c>
      <c r="E59" s="291">
        <v>0.20700000000000002</v>
      </c>
      <c r="F59" s="372">
        <v>0.20600000000000002</v>
      </c>
      <c r="G59" s="372"/>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row>
    <row r="60" spans="1:41" x14ac:dyDescent="0.25">
      <c r="A60" s="272" t="s">
        <v>266</v>
      </c>
      <c r="B60" s="374">
        <v>0.155</v>
      </c>
      <c r="C60" s="374">
        <v>0.156</v>
      </c>
      <c r="D60" s="270">
        <v>0.16</v>
      </c>
      <c r="E60" s="291">
        <v>0.17599999999999999</v>
      </c>
      <c r="F60" s="372">
        <v>0.182</v>
      </c>
      <c r="G60" s="372"/>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row>
    <row r="61" spans="1:41" x14ac:dyDescent="0.25">
      <c r="A61" s="272" t="s">
        <v>267</v>
      </c>
      <c r="B61" s="374">
        <v>7.6999999999999999E-2</v>
      </c>
      <c r="C61" s="374">
        <v>8.5999999999999993E-2</v>
      </c>
      <c r="D61" s="270">
        <v>6.5000000000000002E-2</v>
      </c>
      <c r="E61" s="291">
        <v>7.3999999999999996E-2</v>
      </c>
      <c r="F61" s="372">
        <v>6.6000000000000003E-2</v>
      </c>
      <c r="G61" s="372"/>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row>
    <row r="62" spans="1:41" x14ac:dyDescent="0.25">
      <c r="A62" s="272" t="s">
        <v>251</v>
      </c>
      <c r="B62" s="374">
        <v>1.4999999999999999E-2</v>
      </c>
      <c r="C62" s="374">
        <v>1.4E-2</v>
      </c>
      <c r="D62" s="270">
        <v>1.0999999999999999E-2</v>
      </c>
      <c r="E62" s="291">
        <v>8.9999999999999993E-3</v>
      </c>
      <c r="F62" s="374">
        <v>8.9999999999999993E-3</v>
      </c>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row>
    <row r="63" spans="1:41" x14ac:dyDescent="0.25">
      <c r="A63" s="272" t="s">
        <v>174</v>
      </c>
      <c r="B63" s="366">
        <v>8.0000000000000002E-3</v>
      </c>
      <c r="C63" s="401">
        <v>7.0000000000000001E-3</v>
      </c>
      <c r="D63" s="384">
        <v>7.0000000000000001E-3</v>
      </c>
      <c r="E63" s="392">
        <v>8.0000000000000002E-3</v>
      </c>
      <c r="F63" s="374">
        <v>8.9999999999999993E-3</v>
      </c>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row>
    <row r="64" spans="1:41" s="287" customFormat="1" x14ac:dyDescent="0.25">
      <c r="A64" s="282" t="s">
        <v>1</v>
      </c>
      <c r="B64" s="373">
        <v>1</v>
      </c>
      <c r="C64" s="393">
        <v>0.99999999999999989</v>
      </c>
      <c r="D64" s="373">
        <v>1</v>
      </c>
      <c r="E64" s="393">
        <v>1</v>
      </c>
      <c r="F64" s="406">
        <v>1</v>
      </c>
      <c r="G64" s="266"/>
      <c r="H64" s="266"/>
      <c r="I64" s="325"/>
      <c r="J64" s="325"/>
      <c r="K64" s="325"/>
      <c r="L64" s="325"/>
      <c r="M64" s="325"/>
      <c r="N64" s="325"/>
      <c r="O64" s="325"/>
      <c r="P64" s="325"/>
      <c r="Q64" s="325"/>
      <c r="R64" s="325"/>
      <c r="S64" s="325"/>
      <c r="T64" s="325"/>
      <c r="U64" s="325"/>
      <c r="V64" s="325"/>
      <c r="W64" s="325"/>
      <c r="X64" s="325"/>
      <c r="Y64" s="325"/>
      <c r="Z64" s="325"/>
      <c r="AA64" s="326"/>
      <c r="AB64" s="326"/>
      <c r="AC64" s="326"/>
      <c r="AD64" s="326"/>
      <c r="AE64" s="326"/>
      <c r="AF64" s="326"/>
      <c r="AG64" s="326"/>
      <c r="AH64" s="326"/>
      <c r="AI64" s="326"/>
      <c r="AJ64" s="326"/>
      <c r="AK64" s="326"/>
      <c r="AL64" s="326"/>
      <c r="AM64" s="326"/>
      <c r="AN64" s="326"/>
      <c r="AO64" s="326"/>
    </row>
    <row r="65" spans="1:40" x14ac:dyDescent="0.25">
      <c r="B65" s="291"/>
      <c r="C65" s="291"/>
      <c r="D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row>
    <row r="66" spans="1:40" x14ac:dyDescent="0.25">
      <c r="A66" s="407" t="s">
        <v>283</v>
      </c>
    </row>
    <row r="67" spans="1:40" ht="15.75" x14ac:dyDescent="0.25">
      <c r="A67" s="265" t="s">
        <v>169</v>
      </c>
    </row>
    <row r="68" spans="1:40" s="271" customFormat="1" ht="15.75" x14ac:dyDescent="0.25">
      <c r="A68" s="200" t="s">
        <v>253</v>
      </c>
      <c r="B68" s="200">
        <v>2006</v>
      </c>
      <c r="C68" s="200">
        <v>2007</v>
      </c>
      <c r="D68" s="200">
        <v>2008</v>
      </c>
      <c r="E68" s="200">
        <v>2009</v>
      </c>
      <c r="F68" s="200">
        <v>2010</v>
      </c>
      <c r="G68" s="200">
        <v>2011</v>
      </c>
      <c r="H68" s="200">
        <v>2012</v>
      </c>
      <c r="I68" s="200">
        <v>2013</v>
      </c>
      <c r="J68" s="200">
        <v>2014</v>
      </c>
      <c r="K68" s="200">
        <v>2015</v>
      </c>
      <c r="L68" s="362"/>
    </row>
    <row r="69" spans="1:40" x14ac:dyDescent="0.25">
      <c r="A69" s="272" t="s">
        <v>252</v>
      </c>
      <c r="B69" s="270">
        <v>0.46400000000000002</v>
      </c>
      <c r="C69" s="270">
        <v>0.435</v>
      </c>
      <c r="D69" s="270">
        <v>0.43</v>
      </c>
      <c r="E69" s="270">
        <v>0.40400000000000003</v>
      </c>
      <c r="F69" s="270">
        <v>0.374</v>
      </c>
      <c r="G69" s="270">
        <v>0.36</v>
      </c>
      <c r="H69" s="270">
        <v>0.38100000000000001</v>
      </c>
      <c r="I69" s="270">
        <v>0.376</v>
      </c>
      <c r="J69" s="270">
        <v>0.40699999999999997</v>
      </c>
      <c r="K69" s="270">
        <v>0.41199999999999998</v>
      </c>
      <c r="L69" s="363"/>
    </row>
    <row r="70" spans="1:40" x14ac:dyDescent="0.25">
      <c r="A70" s="272" t="s">
        <v>249</v>
      </c>
      <c r="B70" s="270">
        <v>0.36899999999999999</v>
      </c>
      <c r="C70" s="270">
        <v>0.38400000000000001</v>
      </c>
      <c r="D70" s="270">
        <v>0.39</v>
      </c>
      <c r="E70" s="270">
        <v>0.41499999999999998</v>
      </c>
      <c r="F70" s="270">
        <v>0.42299999999999999</v>
      </c>
      <c r="G70" s="270">
        <v>0.44400000000000001</v>
      </c>
      <c r="H70" s="270">
        <v>0.46100000000000002</v>
      </c>
      <c r="I70" s="270">
        <v>0.46300000000000002</v>
      </c>
      <c r="J70" s="270">
        <v>0.442</v>
      </c>
      <c r="K70" s="270">
        <v>0.433</v>
      </c>
      <c r="L70" s="363"/>
    </row>
    <row r="71" spans="1:40" x14ac:dyDescent="0.25">
      <c r="A71" s="272" t="s">
        <v>250</v>
      </c>
      <c r="B71" s="270">
        <v>7.9000000000000001E-2</v>
      </c>
      <c r="C71" s="270">
        <v>8.7999999999999995E-2</v>
      </c>
      <c r="D71" s="270">
        <v>0.126</v>
      </c>
      <c r="E71" s="270">
        <v>0.14299999999999999</v>
      </c>
      <c r="F71" s="270">
        <v>0.16400000000000001</v>
      </c>
      <c r="G71" s="270">
        <v>0.157</v>
      </c>
      <c r="H71" s="270">
        <v>0.126</v>
      </c>
      <c r="I71" s="270">
        <v>0.13400000000000001</v>
      </c>
      <c r="J71" s="270">
        <v>0.125</v>
      </c>
      <c r="K71" s="270">
        <v>0.129</v>
      </c>
      <c r="L71" s="363"/>
    </row>
    <row r="72" spans="1:40" x14ac:dyDescent="0.25">
      <c r="A72" s="272" t="s">
        <v>251</v>
      </c>
      <c r="B72" s="270">
        <v>4.2000000000000003E-2</v>
      </c>
      <c r="C72" s="270">
        <v>0.04</v>
      </c>
      <c r="D72" s="270">
        <v>4.9000000000000002E-2</v>
      </c>
      <c r="E72" s="270">
        <v>3.2000000000000001E-2</v>
      </c>
      <c r="F72" s="270">
        <v>3.6999999999999998E-2</v>
      </c>
      <c r="G72" s="270">
        <v>3.4000000000000002E-2</v>
      </c>
      <c r="H72" s="270">
        <v>2.5000000000000001E-2</v>
      </c>
      <c r="I72" s="270">
        <v>0.02</v>
      </c>
      <c r="J72" s="270">
        <v>2.1000000000000001E-2</v>
      </c>
      <c r="K72" s="270">
        <v>2.1000000000000001E-2</v>
      </c>
      <c r="L72" s="363"/>
    </row>
    <row r="73" spans="1:40" x14ac:dyDescent="0.25">
      <c r="A73" s="272" t="s">
        <v>174</v>
      </c>
      <c r="B73" s="270">
        <v>4.5999999999999999E-2</v>
      </c>
      <c r="C73" s="270">
        <v>5.2999999999999999E-2</v>
      </c>
      <c r="D73" s="270">
        <v>5.0000000000000001E-3</v>
      </c>
      <c r="E73" s="270">
        <v>6.0000000000000001E-3</v>
      </c>
      <c r="F73" s="270">
        <v>2E-3</v>
      </c>
      <c r="G73" s="270">
        <v>5.0000000000000001E-3</v>
      </c>
      <c r="H73" s="270">
        <v>7.0000000000000001E-3</v>
      </c>
      <c r="I73" s="270">
        <v>7.0000000000000001E-3</v>
      </c>
      <c r="J73" s="270">
        <v>5.0000000000000001E-3</v>
      </c>
      <c r="K73" s="270">
        <v>5.0000000000000001E-3</v>
      </c>
      <c r="L73" s="270"/>
    </row>
    <row r="74" spans="1:40" s="287" customFormat="1" x14ac:dyDescent="0.25">
      <c r="A74" s="282" t="s">
        <v>1</v>
      </c>
      <c r="B74" s="295">
        <v>1</v>
      </c>
      <c r="C74" s="295">
        <v>1</v>
      </c>
      <c r="D74" s="295">
        <v>1</v>
      </c>
      <c r="E74" s="295">
        <v>1</v>
      </c>
      <c r="F74" s="295">
        <v>1</v>
      </c>
      <c r="G74" s="295">
        <v>1</v>
      </c>
      <c r="H74" s="295">
        <v>1</v>
      </c>
      <c r="I74" s="295">
        <v>1</v>
      </c>
      <c r="J74" s="295">
        <f>SUM(J69:J73)</f>
        <v>1</v>
      </c>
      <c r="K74" s="295">
        <f>SUM(K69:K73)</f>
        <v>1</v>
      </c>
      <c r="L74" s="364"/>
    </row>
  </sheetData>
  <mergeCells count="2">
    <mergeCell ref="A1:A2"/>
    <mergeCell ref="A27:U27"/>
  </mergeCells>
  <pageMargins left="0.511811024" right="0.511811024" top="0.78740157499999996" bottom="0.78740157499999996" header="0.31496062000000002" footer="0.31496062000000002"/>
  <pageSetup paperSize="9" orientation="portrait" horizontalDpi="300" verticalDpi="300" r:id="rId1"/>
  <ignoredErrors>
    <ignoredError sqref="J74:K7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1117"/>
  <sheetViews>
    <sheetView showGridLines="0" workbookViewId="0">
      <pane ySplit="1" topLeftCell="A1095" activePane="bottomLeft" state="frozen"/>
      <selection pane="bottomLeft" activeCell="A1116" sqref="A1116"/>
    </sheetView>
  </sheetViews>
  <sheetFormatPr defaultRowHeight="15" outlineLevelRow="1" x14ac:dyDescent="0.25"/>
  <cols>
    <col min="1" max="1" width="12.5703125" style="165" bestFit="1" customWidth="1"/>
    <col min="2" max="2" width="18.28515625" bestFit="1" customWidth="1"/>
    <col min="3" max="3" width="16.140625" bestFit="1" customWidth="1"/>
    <col min="4" max="4" width="17" bestFit="1" customWidth="1"/>
    <col min="5" max="5" width="9.28515625" bestFit="1" customWidth="1"/>
    <col min="6" max="8" width="9.140625" hidden="1" customWidth="1"/>
    <col min="9" max="11" width="9.28515625" bestFit="1" customWidth="1"/>
    <col min="12" max="12" width="13.28515625" bestFit="1" customWidth="1"/>
    <col min="13" max="13" width="11.7109375" bestFit="1" customWidth="1"/>
    <col min="14" max="14" width="16.85546875" bestFit="1" customWidth="1"/>
    <col min="15" max="15" width="15.85546875" bestFit="1" customWidth="1"/>
    <col min="16" max="16" width="12.140625" bestFit="1" customWidth="1"/>
    <col min="17" max="17" width="17" bestFit="1" customWidth="1"/>
    <col min="18" max="19" width="12.7109375" bestFit="1" customWidth="1"/>
    <col min="20" max="22" width="9.28515625" bestFit="1" customWidth="1"/>
    <col min="33" max="33" width="10.5703125" customWidth="1"/>
  </cols>
  <sheetData>
    <row r="1" spans="1:14" x14ac:dyDescent="0.25">
      <c r="A1" s="38" t="s">
        <v>74</v>
      </c>
      <c r="B1" s="39" t="s">
        <v>75</v>
      </c>
      <c r="C1" s="39" t="s">
        <v>76</v>
      </c>
      <c r="D1" s="39" t="s">
        <v>77</v>
      </c>
      <c r="E1" s="39" t="s">
        <v>78</v>
      </c>
      <c r="F1" s="39" t="s">
        <v>75</v>
      </c>
      <c r="G1" s="39" t="s">
        <v>77</v>
      </c>
      <c r="H1" s="39" t="s">
        <v>78</v>
      </c>
      <c r="I1" s="39" t="s">
        <v>75</v>
      </c>
      <c r="J1" s="39" t="s">
        <v>77</v>
      </c>
      <c r="K1" s="39" t="s">
        <v>78</v>
      </c>
      <c r="L1" s="39" t="s">
        <v>79</v>
      </c>
      <c r="M1" s="39" t="s">
        <v>80</v>
      </c>
    </row>
    <row r="2" spans="1:14" outlineLevel="1" x14ac:dyDescent="0.25">
      <c r="A2" s="40">
        <v>39007</v>
      </c>
      <c r="B2" s="41">
        <v>21</v>
      </c>
      <c r="C2" s="41"/>
      <c r="D2" s="42">
        <v>38897.5</v>
      </c>
      <c r="E2" s="42">
        <v>4463.17</v>
      </c>
      <c r="F2" s="43">
        <f t="shared" ref="F2:F65" si="0">B2/B$4-1</f>
        <v>-3.7950664136621182E-3</v>
      </c>
      <c r="G2" s="43">
        <f t="shared" ref="G2:H33" si="1">D2/D$4-1</f>
        <v>-5.7168918094285814E-4</v>
      </c>
      <c r="H2" s="43">
        <f t="shared" si="1"/>
        <v>-5.5325311942958644E-3</v>
      </c>
      <c r="I2" s="44">
        <f>B2/$B$2-1</f>
        <v>0</v>
      </c>
      <c r="J2" s="44">
        <f>D2/$D$2-1</f>
        <v>0</v>
      </c>
      <c r="K2" s="44">
        <f>E2/$E$2-1</f>
        <v>0</v>
      </c>
      <c r="L2" s="44">
        <f>(B2/$B$2)/(D2/$D$2)-1</f>
        <v>0</v>
      </c>
      <c r="M2" s="44">
        <f>(B2/$B$2)/(E2/$E$2)-1</f>
        <v>0</v>
      </c>
      <c r="N2" s="45"/>
    </row>
    <row r="3" spans="1:14" outlineLevel="1" x14ac:dyDescent="0.25">
      <c r="A3" s="40">
        <v>39008</v>
      </c>
      <c r="B3" s="46">
        <v>21.15</v>
      </c>
      <c r="C3" s="47">
        <v>55905052</v>
      </c>
      <c r="D3" s="42">
        <v>38685.99</v>
      </c>
      <c r="E3" s="42">
        <v>4475.96</v>
      </c>
      <c r="F3" s="43">
        <f t="shared" si="0"/>
        <v>3.3206831119545477E-3</v>
      </c>
      <c r="G3" s="43">
        <f t="shared" si="1"/>
        <v>-6.006205075829163E-3</v>
      </c>
      <c r="H3" s="43">
        <f t="shared" si="1"/>
        <v>-2.6827094474153323E-3</v>
      </c>
      <c r="I3" s="44">
        <f t="shared" ref="I3:I66" si="2">B3/$B$2-1</f>
        <v>7.1428571428571175E-3</v>
      </c>
      <c r="J3" s="44">
        <f t="shared" ref="J3:J66" si="3">D3/$D$2-1</f>
        <v>-5.4376245259978306E-3</v>
      </c>
      <c r="K3" s="44">
        <f t="shared" ref="K3:K66" si="4">E3/$E$2-1</f>
        <v>2.8656761897933869E-3</v>
      </c>
      <c r="L3" s="44">
        <f t="shared" ref="L3:L66" si="5">(B3/$B$2)/(D3/$D$2)-1</f>
        <v>1.2649263614923356E-2</v>
      </c>
      <c r="M3" s="44">
        <f t="shared" ref="M3:M66" si="6">(B3/$B$2)/(E3/$E$2)-1</f>
        <v>4.2649589617167472E-3</v>
      </c>
      <c r="N3" s="45"/>
    </row>
    <row r="4" spans="1:14" outlineLevel="1" x14ac:dyDescent="0.25">
      <c r="A4" s="40">
        <v>39009</v>
      </c>
      <c r="B4" s="46">
        <v>21.08</v>
      </c>
      <c r="C4" s="47">
        <v>8239140</v>
      </c>
      <c r="D4" s="42">
        <v>38919.75</v>
      </c>
      <c r="E4" s="42">
        <v>4488</v>
      </c>
      <c r="F4" s="43">
        <f t="shared" si="0"/>
        <v>0</v>
      </c>
      <c r="G4" s="43">
        <f t="shared" si="1"/>
        <v>0</v>
      </c>
      <c r="H4" s="43">
        <f t="shared" si="1"/>
        <v>0</v>
      </c>
      <c r="I4" s="44">
        <f t="shared" si="2"/>
        <v>3.8095238095237072E-3</v>
      </c>
      <c r="J4" s="44">
        <f t="shared" si="3"/>
        <v>5.7201619641356061E-4</v>
      </c>
      <c r="K4" s="44">
        <f t="shared" si="4"/>
        <v>5.5633103825307728E-3</v>
      </c>
      <c r="L4" s="44">
        <f t="shared" si="5"/>
        <v>3.2356567650344559E-3</v>
      </c>
      <c r="M4" s="44">
        <f t="shared" si="6"/>
        <v>-1.7440836940837423E-3</v>
      </c>
      <c r="N4" s="45"/>
    </row>
    <row r="5" spans="1:14" outlineLevel="1" x14ac:dyDescent="0.25">
      <c r="A5" s="40">
        <v>39010</v>
      </c>
      <c r="B5" s="46">
        <v>21.2</v>
      </c>
      <c r="C5" s="47">
        <v>7590214</v>
      </c>
      <c r="D5" s="42">
        <v>38642.82</v>
      </c>
      <c r="E5" s="42">
        <v>4461.9799999999996</v>
      </c>
      <c r="F5" s="43">
        <f t="shared" si="0"/>
        <v>5.6925996204935103E-3</v>
      </c>
      <c r="G5" s="43">
        <f t="shared" si="1"/>
        <v>-7.1154105563371317E-3</v>
      </c>
      <c r="H5" s="43">
        <f t="shared" si="1"/>
        <v>-5.7976827094474714E-3</v>
      </c>
      <c r="I5" s="44">
        <f t="shared" si="2"/>
        <v>9.52380952380949E-3</v>
      </c>
      <c r="J5" s="44">
        <f t="shared" si="3"/>
        <v>-6.547464490005761E-3</v>
      </c>
      <c r="K5" s="44">
        <f t="shared" si="4"/>
        <v>-2.6662663532883712E-4</v>
      </c>
      <c r="L5" s="44">
        <f t="shared" si="5"/>
        <v>1.6177193614554497E-2</v>
      </c>
      <c r="M5" s="44">
        <f t="shared" si="6"/>
        <v>9.7930472463751972E-3</v>
      </c>
      <c r="N5" s="45"/>
    </row>
    <row r="6" spans="1:14" outlineLevel="1" x14ac:dyDescent="0.25">
      <c r="A6" s="40">
        <v>39013</v>
      </c>
      <c r="B6" s="46">
        <v>21.4</v>
      </c>
      <c r="C6" s="47">
        <v>7086585</v>
      </c>
      <c r="D6" s="42">
        <v>39226.76</v>
      </c>
      <c r="E6" s="42">
        <v>4535.49</v>
      </c>
      <c r="F6" s="43">
        <f t="shared" si="0"/>
        <v>1.5180265654648917E-2</v>
      </c>
      <c r="G6" s="43">
        <f t="shared" si="1"/>
        <v>7.8882829411803801E-3</v>
      </c>
      <c r="H6" s="43">
        <f t="shared" si="1"/>
        <v>1.0581550802138961E-2</v>
      </c>
      <c r="I6" s="44">
        <f t="shared" si="2"/>
        <v>1.904761904761898E-2</v>
      </c>
      <c r="J6" s="44">
        <f t="shared" si="3"/>
        <v>8.4648113631982103E-3</v>
      </c>
      <c r="K6" s="44">
        <f t="shared" si="4"/>
        <v>1.6203729636110609E-2</v>
      </c>
      <c r="L6" s="44">
        <f t="shared" si="5"/>
        <v>1.0493978139024307E-2</v>
      </c>
      <c r="M6" s="44">
        <f t="shared" si="6"/>
        <v>2.7985425841003941E-3</v>
      </c>
      <c r="N6" s="45"/>
    </row>
    <row r="7" spans="1:14" outlineLevel="1" x14ac:dyDescent="0.25">
      <c r="A7" s="40">
        <v>39014</v>
      </c>
      <c r="B7" s="46">
        <v>21.5</v>
      </c>
      <c r="C7" s="47">
        <v>2049319</v>
      </c>
      <c r="D7" s="42">
        <v>39498.980000000003</v>
      </c>
      <c r="E7" s="42">
        <v>4568.1000000000004</v>
      </c>
      <c r="F7" s="43">
        <f t="shared" si="0"/>
        <v>1.9924098671726842E-2</v>
      </c>
      <c r="G7" s="43">
        <f t="shared" si="1"/>
        <v>1.4882675248427901E-2</v>
      </c>
      <c r="H7" s="43">
        <f t="shared" si="1"/>
        <v>1.7847593582887677E-2</v>
      </c>
      <c r="I7" s="44">
        <f t="shared" si="2"/>
        <v>2.3809523809523725E-2</v>
      </c>
      <c r="J7" s="44">
        <f t="shared" si="3"/>
        <v>1.5463204576129597E-2</v>
      </c>
      <c r="K7" s="44">
        <f t="shared" si="4"/>
        <v>2.3510195668101419E-2</v>
      </c>
      <c r="L7" s="44">
        <f t="shared" si="5"/>
        <v>8.2192236959270915E-3</v>
      </c>
      <c r="M7" s="44">
        <f t="shared" si="6"/>
        <v>2.9245252532827948E-4</v>
      </c>
      <c r="N7" s="45"/>
    </row>
    <row r="8" spans="1:14" outlineLevel="1" x14ac:dyDescent="0.25">
      <c r="A8" s="40">
        <v>39015</v>
      </c>
      <c r="B8" s="46">
        <v>21.18</v>
      </c>
      <c r="C8" s="47">
        <v>4774991</v>
      </c>
      <c r="D8" s="42">
        <v>39562.629999999997</v>
      </c>
      <c r="E8" s="42">
        <v>4568.83</v>
      </c>
      <c r="F8" s="43">
        <f t="shared" si="0"/>
        <v>4.7438330170779253E-3</v>
      </c>
      <c r="G8" s="43">
        <f t="shared" si="1"/>
        <v>1.6518091714360805E-2</v>
      </c>
      <c r="H8" s="43">
        <f t="shared" si="1"/>
        <v>1.8010249554367253E-2</v>
      </c>
      <c r="I8" s="44">
        <f t="shared" si="2"/>
        <v>8.5714285714284522E-3</v>
      </c>
      <c r="J8" s="44">
        <f t="shared" si="3"/>
        <v>1.7099556526769089E-2</v>
      </c>
      <c r="K8" s="44">
        <f t="shared" si="4"/>
        <v>2.3673756545235847E-2</v>
      </c>
      <c r="L8" s="44">
        <f t="shared" si="5"/>
        <v>-8.3847524075841839E-3</v>
      </c>
      <c r="M8" s="44">
        <f t="shared" si="6"/>
        <v>-1.4753067446776957E-2</v>
      </c>
      <c r="N8" s="45"/>
    </row>
    <row r="9" spans="1:14" outlineLevel="1" x14ac:dyDescent="0.25">
      <c r="A9" s="40">
        <v>39016</v>
      </c>
      <c r="B9" s="46">
        <v>21.1</v>
      </c>
      <c r="C9" s="47">
        <v>455896</v>
      </c>
      <c r="D9" s="42">
        <v>39644.78</v>
      </c>
      <c r="E9" s="42">
        <v>4550.6000000000004</v>
      </c>
      <c r="F9" s="43">
        <f t="shared" si="0"/>
        <v>9.487666034158071E-4</v>
      </c>
      <c r="G9" s="43">
        <f t="shared" si="1"/>
        <v>1.8628845252089299E-2</v>
      </c>
      <c r="H9" s="43">
        <f t="shared" si="1"/>
        <v>1.394830659536539E-2</v>
      </c>
      <c r="I9" s="44">
        <f t="shared" si="2"/>
        <v>4.761904761904745E-3</v>
      </c>
      <c r="J9" s="44">
        <f t="shared" si="3"/>
        <v>1.9211517449707616E-2</v>
      </c>
      <c r="K9" s="44">
        <f t="shared" si="4"/>
        <v>1.958921573679695E-2</v>
      </c>
      <c r="L9" s="44">
        <f t="shared" si="5"/>
        <v>-1.4177246273628263E-2</v>
      </c>
      <c r="M9" s="44">
        <f t="shared" si="6"/>
        <v>-1.4542436057620844E-2</v>
      </c>
      <c r="N9" s="45"/>
    </row>
    <row r="10" spans="1:14" outlineLevel="1" x14ac:dyDescent="0.25">
      <c r="A10" s="40">
        <v>39017</v>
      </c>
      <c r="B10" s="46">
        <v>21.1</v>
      </c>
      <c r="C10" s="47">
        <v>1390183</v>
      </c>
      <c r="D10" s="42">
        <v>39328.47</v>
      </c>
      <c r="E10" s="42">
        <v>4514.95</v>
      </c>
      <c r="F10" s="43">
        <f t="shared" si="0"/>
        <v>9.487666034158071E-4</v>
      </c>
      <c r="G10" s="43">
        <f t="shared" si="1"/>
        <v>1.0501609080222796E-2</v>
      </c>
      <c r="H10" s="43">
        <f t="shared" si="1"/>
        <v>6.0049019607841814E-3</v>
      </c>
      <c r="I10" s="44">
        <f t="shared" si="2"/>
        <v>4.761904761904745E-3</v>
      </c>
      <c r="J10" s="44">
        <f t="shared" si="3"/>
        <v>1.107963236711873E-2</v>
      </c>
      <c r="K10" s="44">
        <f t="shared" si="4"/>
        <v>1.1601619476739655E-2</v>
      </c>
      <c r="L10" s="44">
        <f t="shared" si="5"/>
        <v>-6.2484965604766574E-3</v>
      </c>
      <c r="M10" s="44">
        <f t="shared" si="6"/>
        <v>-6.7612729983299591E-3</v>
      </c>
      <c r="N10" s="45"/>
    </row>
    <row r="11" spans="1:14" outlineLevel="1" x14ac:dyDescent="0.25">
      <c r="A11" s="40">
        <v>39020</v>
      </c>
      <c r="B11" s="46">
        <v>21</v>
      </c>
      <c r="C11" s="47">
        <v>487621</v>
      </c>
      <c r="D11" s="42">
        <v>38900.49</v>
      </c>
      <c r="E11" s="42">
        <v>4477.6400000000003</v>
      </c>
      <c r="F11" s="43">
        <f t="shared" si="0"/>
        <v>-3.7950664136621182E-3</v>
      </c>
      <c r="G11" s="43">
        <f t="shared" si="1"/>
        <v>-4.9486443258250912E-4</v>
      </c>
      <c r="H11" s="43">
        <f t="shared" si="1"/>
        <v>-2.3083778966130897E-3</v>
      </c>
      <c r="I11" s="44">
        <f t="shared" si="2"/>
        <v>0</v>
      </c>
      <c r="J11" s="44">
        <f t="shared" si="3"/>
        <v>7.6868693360765405E-5</v>
      </c>
      <c r="K11" s="44">
        <f t="shared" si="4"/>
        <v>3.2420902631986603E-3</v>
      </c>
      <c r="L11" s="44">
        <f t="shared" si="5"/>
        <v>-7.6862785018949609E-5</v>
      </c>
      <c r="M11" s="44">
        <f t="shared" si="6"/>
        <v>-3.2316130818914601E-3</v>
      </c>
      <c r="N11" s="45"/>
    </row>
    <row r="12" spans="1:14" outlineLevel="1" x14ac:dyDescent="0.25">
      <c r="A12" s="40">
        <v>39021</v>
      </c>
      <c r="B12" s="46">
        <v>21.19</v>
      </c>
      <c r="C12" s="47">
        <v>4472133</v>
      </c>
      <c r="D12" s="42">
        <v>39262.79</v>
      </c>
      <c r="E12" s="42">
        <v>4511.97</v>
      </c>
      <c r="F12" s="43">
        <f t="shared" si="0"/>
        <v>5.2182163187857178E-3</v>
      </c>
      <c r="G12" s="43">
        <f t="shared" si="1"/>
        <v>8.8140340058711075E-3</v>
      </c>
      <c r="H12" s="43">
        <f t="shared" si="1"/>
        <v>5.3409090909091184E-3</v>
      </c>
      <c r="I12" s="44">
        <f t="shared" si="2"/>
        <v>9.0476190476191931E-3</v>
      </c>
      <c r="J12" s="44">
        <f t="shared" si="3"/>
        <v>9.3910919724917719E-3</v>
      </c>
      <c r="K12" s="44">
        <f t="shared" si="4"/>
        <v>1.0933932608437447E-2</v>
      </c>
      <c r="L12" s="44">
        <f t="shared" si="5"/>
        <v>-3.402773489920019E-4</v>
      </c>
      <c r="M12" s="44">
        <f t="shared" si="6"/>
        <v>-1.8659118068686809E-3</v>
      </c>
      <c r="N12" s="45"/>
    </row>
    <row r="13" spans="1:14" outlineLevel="1" x14ac:dyDescent="0.25">
      <c r="A13" s="40">
        <v>39022</v>
      </c>
      <c r="B13" s="46">
        <v>21</v>
      </c>
      <c r="C13" s="47">
        <v>1193996</v>
      </c>
      <c r="D13" s="42">
        <v>39930.050000000003</v>
      </c>
      <c r="E13" s="42">
        <v>4568.8900000000003</v>
      </c>
      <c r="F13" s="43">
        <f t="shared" si="0"/>
        <v>-3.7950664136621182E-3</v>
      </c>
      <c r="G13" s="43">
        <f t="shared" si="1"/>
        <v>2.5958542899170878E-2</v>
      </c>
      <c r="H13" s="43">
        <f t="shared" si="1"/>
        <v>1.802361853832446E-2</v>
      </c>
      <c r="I13" s="44">
        <f t="shared" si="2"/>
        <v>0</v>
      </c>
      <c r="J13" s="44">
        <f t="shared" si="3"/>
        <v>2.6545407802557985E-2</v>
      </c>
      <c r="K13" s="44">
        <f t="shared" si="4"/>
        <v>2.3687199905000345E-2</v>
      </c>
      <c r="L13" s="44">
        <f t="shared" si="5"/>
        <v>-2.5858970875318188E-2</v>
      </c>
      <c r="M13" s="44">
        <f t="shared" si="6"/>
        <v>-2.3139099431152998E-2</v>
      </c>
      <c r="N13" s="45"/>
    </row>
    <row r="14" spans="1:14" outlineLevel="1" x14ac:dyDescent="0.25">
      <c r="A14" s="40">
        <v>39024</v>
      </c>
      <c r="B14" s="46">
        <v>21.04</v>
      </c>
      <c r="C14" s="47">
        <v>116629</v>
      </c>
      <c r="D14" s="42">
        <v>40435.18</v>
      </c>
      <c r="E14" s="42">
        <v>4604.37</v>
      </c>
      <c r="F14" s="43">
        <f t="shared" si="0"/>
        <v>-1.8975332068310591E-3</v>
      </c>
      <c r="G14" s="43">
        <f t="shared" si="1"/>
        <v>3.8937300470840652E-2</v>
      </c>
      <c r="H14" s="43">
        <f t="shared" si="1"/>
        <v>2.5929144385026692E-2</v>
      </c>
      <c r="I14" s="44">
        <f t="shared" si="2"/>
        <v>1.9047619047618536E-3</v>
      </c>
      <c r="J14" s="44">
        <f t="shared" si="3"/>
        <v>3.9531589433768222E-2</v>
      </c>
      <c r="K14" s="44">
        <f t="shared" si="4"/>
        <v>3.1636706645724821E-2</v>
      </c>
      <c r="L14" s="44">
        <f t="shared" si="5"/>
        <v>-3.6195944319019402E-2</v>
      </c>
      <c r="M14" s="44">
        <f t="shared" si="6"/>
        <v>-2.8820169493225745E-2</v>
      </c>
      <c r="N14" s="45"/>
    </row>
    <row r="15" spans="1:14" outlineLevel="1" x14ac:dyDescent="0.25">
      <c r="A15" s="40">
        <v>39027</v>
      </c>
      <c r="B15" s="46">
        <v>21.04</v>
      </c>
      <c r="C15" s="47">
        <v>2609705</v>
      </c>
      <c r="D15" s="42">
        <v>41246.61</v>
      </c>
      <c r="E15" s="42">
        <v>4695</v>
      </c>
      <c r="F15" s="43">
        <f t="shared" si="0"/>
        <v>-1.8975332068310591E-3</v>
      </c>
      <c r="G15" s="43">
        <f t="shared" si="1"/>
        <v>5.9786098317692105E-2</v>
      </c>
      <c r="H15" s="43">
        <f t="shared" si="1"/>
        <v>4.6122994652406435E-2</v>
      </c>
      <c r="I15" s="44">
        <f t="shared" si="2"/>
        <v>1.9047619047618536E-3</v>
      </c>
      <c r="J15" s="44">
        <f t="shared" si="3"/>
        <v>6.0392313130663844E-2</v>
      </c>
      <c r="K15" s="44">
        <f t="shared" si="4"/>
        <v>5.1942901569960398E-2</v>
      </c>
      <c r="L15" s="44">
        <f t="shared" si="5"/>
        <v>-5.5156521319195018E-2</v>
      </c>
      <c r="M15" s="44">
        <f t="shared" si="6"/>
        <v>-4.7567353314062699E-2</v>
      </c>
      <c r="N15" s="45"/>
    </row>
    <row r="16" spans="1:14" outlineLevel="1" x14ac:dyDescent="0.25">
      <c r="A16" s="40">
        <v>39028</v>
      </c>
      <c r="B16" s="46">
        <v>21</v>
      </c>
      <c r="C16" s="47">
        <v>655335</v>
      </c>
      <c r="D16" s="42">
        <v>41048.31</v>
      </c>
      <c r="E16" s="42">
        <v>4678.79</v>
      </c>
      <c r="F16" s="43">
        <f t="shared" si="0"/>
        <v>-3.7950664136621182E-3</v>
      </c>
      <c r="G16" s="43">
        <f t="shared" si="1"/>
        <v>5.4690998785963396E-2</v>
      </c>
      <c r="H16" s="43">
        <f t="shared" si="1"/>
        <v>4.2511140819964321E-2</v>
      </c>
      <c r="I16" s="44">
        <f t="shared" si="2"/>
        <v>0</v>
      </c>
      <c r="J16" s="44">
        <f t="shared" si="3"/>
        <v>5.5294299119480694E-2</v>
      </c>
      <c r="K16" s="44">
        <f t="shared" si="4"/>
        <v>4.8310953873591966E-2</v>
      </c>
      <c r="L16" s="44">
        <f t="shared" si="5"/>
        <v>-5.2397041437272307E-2</v>
      </c>
      <c r="M16" s="44">
        <f t="shared" si="6"/>
        <v>-4.6084564598966704E-2</v>
      </c>
      <c r="N16" s="45"/>
    </row>
    <row r="17" spans="1:38" outlineLevel="1" x14ac:dyDescent="0.25">
      <c r="A17" s="40">
        <v>39029</v>
      </c>
      <c r="B17" s="46">
        <v>21.23</v>
      </c>
      <c r="C17" s="47">
        <v>5348498</v>
      </c>
      <c r="D17" s="42">
        <v>41334.230000000003</v>
      </c>
      <c r="E17" s="42">
        <v>4688.3</v>
      </c>
      <c r="F17" s="43">
        <f t="shared" si="0"/>
        <v>7.1157495256168879E-3</v>
      </c>
      <c r="G17" s="43">
        <f t="shared" si="1"/>
        <v>6.2037397465297239E-2</v>
      </c>
      <c r="H17" s="43">
        <f t="shared" si="1"/>
        <v>4.4630124777183644E-2</v>
      </c>
      <c r="I17" s="44">
        <f t="shared" si="2"/>
        <v>1.0952380952381047E-2</v>
      </c>
      <c r="J17" s="44">
        <f t="shared" si="3"/>
        <v>6.2644900057844399E-2</v>
      </c>
      <c r="K17" s="44">
        <f t="shared" si="4"/>
        <v>5.0441726396260878E-2</v>
      </c>
      <c r="L17" s="44">
        <f t="shared" si="5"/>
        <v>-4.8645148631164981E-2</v>
      </c>
      <c r="M17" s="44">
        <f t="shared" si="6"/>
        <v>-3.7593085319787778E-2</v>
      </c>
      <c r="N17" s="45"/>
    </row>
    <row r="18" spans="1:38" outlineLevel="1" x14ac:dyDescent="0.25">
      <c r="A18" s="40">
        <v>39030</v>
      </c>
      <c r="B18" s="46">
        <v>21.14</v>
      </c>
      <c r="C18" s="47">
        <v>313330</v>
      </c>
      <c r="D18" s="42">
        <v>40815.480000000003</v>
      </c>
      <c r="E18" s="42">
        <v>4644.79</v>
      </c>
      <c r="F18" s="43">
        <f t="shared" si="0"/>
        <v>2.8462998102467552E-3</v>
      </c>
      <c r="G18" s="43">
        <f t="shared" si="1"/>
        <v>4.8708689033202912E-2</v>
      </c>
      <c r="H18" s="43">
        <f t="shared" si="1"/>
        <v>3.4935383244206752E-2</v>
      </c>
      <c r="I18" s="44">
        <f t="shared" si="2"/>
        <v>6.6666666666665986E-3</v>
      </c>
      <c r="J18" s="44">
        <f t="shared" si="3"/>
        <v>4.9308567388649749E-2</v>
      </c>
      <c r="K18" s="44">
        <f t="shared" si="4"/>
        <v>4.0693050007057696E-2</v>
      </c>
      <c r="L18" s="44">
        <f t="shared" si="5"/>
        <v>-4.0638094500746735E-2</v>
      </c>
      <c r="M18" s="44">
        <f t="shared" si="6"/>
        <v>-3.2695887937524315E-2</v>
      </c>
      <c r="N18" s="45"/>
      <c r="O18" s="48"/>
      <c r="P18" s="49"/>
      <c r="Q18" s="50"/>
      <c r="R18" s="50"/>
      <c r="S18" s="51"/>
      <c r="T18" s="51"/>
      <c r="U18" s="51"/>
    </row>
    <row r="19" spans="1:38" outlineLevel="1" x14ac:dyDescent="0.25">
      <c r="A19" s="40">
        <v>39031</v>
      </c>
      <c r="B19" s="46">
        <v>21.23</v>
      </c>
      <c r="C19" s="47">
        <v>2621549</v>
      </c>
      <c r="D19" s="42">
        <v>40719.919999999998</v>
      </c>
      <c r="E19" s="42">
        <v>4618.72</v>
      </c>
      <c r="F19" s="43">
        <f t="shared" si="0"/>
        <v>7.1157495256168879E-3</v>
      </c>
      <c r="G19" s="43">
        <f t="shared" si="1"/>
        <v>4.6253380353162621E-2</v>
      </c>
      <c r="H19" s="43">
        <f t="shared" si="1"/>
        <v>2.9126559714795164E-2</v>
      </c>
      <c r="I19" s="44">
        <f t="shared" si="2"/>
        <v>1.0952380952381047E-2</v>
      </c>
      <c r="J19" s="44">
        <f t="shared" si="3"/>
        <v>4.6851854232277113E-2</v>
      </c>
      <c r="K19" s="44">
        <f t="shared" si="4"/>
        <v>3.4851910189394486E-2</v>
      </c>
      <c r="L19" s="44">
        <f t="shared" si="5"/>
        <v>-3.4292792370534064E-2</v>
      </c>
      <c r="M19" s="44">
        <f t="shared" si="6"/>
        <v>-2.3094637021677245E-2</v>
      </c>
      <c r="N19" s="45"/>
      <c r="O19" s="52"/>
      <c r="P19" s="49"/>
      <c r="Q19" s="50"/>
      <c r="R19" s="50"/>
      <c r="S19" s="51"/>
      <c r="T19" s="51"/>
      <c r="U19" s="51"/>
    </row>
    <row r="20" spans="1:38" outlineLevel="1" x14ac:dyDescent="0.25">
      <c r="A20" s="40">
        <v>39034</v>
      </c>
      <c r="B20" s="46">
        <v>21.69</v>
      </c>
      <c r="C20" s="47">
        <v>1590764</v>
      </c>
      <c r="D20" s="42">
        <v>40605.79</v>
      </c>
      <c r="E20" s="42">
        <v>4624.8999999999996</v>
      </c>
      <c r="F20" s="43">
        <f t="shared" si="0"/>
        <v>2.8937381404174678E-2</v>
      </c>
      <c r="G20" s="43">
        <f t="shared" si="1"/>
        <v>4.332093602862308E-2</v>
      </c>
      <c r="H20" s="43">
        <f t="shared" si="1"/>
        <v>3.0503565062388605E-2</v>
      </c>
      <c r="I20" s="44">
        <f t="shared" si="2"/>
        <v>3.2857142857142918E-2</v>
      </c>
      <c r="J20" s="44">
        <f t="shared" si="3"/>
        <v>4.3917732502088747E-2</v>
      </c>
      <c r="K20" s="44">
        <f t="shared" si="4"/>
        <v>3.6236576245135099E-2</v>
      </c>
      <c r="L20" s="44">
        <f t="shared" si="5"/>
        <v>-1.0595269436065147E-2</v>
      </c>
      <c r="M20" s="44">
        <f t="shared" si="6"/>
        <v>-3.2612566140425292E-3</v>
      </c>
      <c r="N20" s="45"/>
      <c r="O20" s="52"/>
      <c r="P20" s="49"/>
      <c r="Q20" s="50"/>
      <c r="R20" s="50"/>
      <c r="S20" s="51"/>
      <c r="T20" s="51"/>
      <c r="U20" s="51"/>
    </row>
    <row r="21" spans="1:38" outlineLevel="1" x14ac:dyDescent="0.25">
      <c r="A21" s="40">
        <v>39035</v>
      </c>
      <c r="B21" s="46">
        <v>21.7</v>
      </c>
      <c r="C21" s="47">
        <v>1685197</v>
      </c>
      <c r="D21" s="42">
        <v>41290.699999999997</v>
      </c>
      <c r="E21" s="42">
        <v>4706.5</v>
      </c>
      <c r="F21" s="43">
        <f t="shared" si="0"/>
        <v>2.941176470588247E-2</v>
      </c>
      <c r="G21" s="43">
        <f t="shared" si="1"/>
        <v>6.0918942182310865E-2</v>
      </c>
      <c r="H21" s="43">
        <f t="shared" si="1"/>
        <v>4.8685383244206681E-2</v>
      </c>
      <c r="I21" s="44">
        <f t="shared" si="2"/>
        <v>3.3333333333333215E-2</v>
      </c>
      <c r="J21" s="44">
        <f t="shared" si="3"/>
        <v>6.1525805000321343E-2</v>
      </c>
      <c r="K21" s="44">
        <f t="shared" si="4"/>
        <v>5.4519545524817525E-2</v>
      </c>
      <c r="L21" s="44">
        <f t="shared" si="5"/>
        <v>-2.6558442135073301E-2</v>
      </c>
      <c r="M21" s="44">
        <f t="shared" si="6"/>
        <v>-2.0090867240341481E-2</v>
      </c>
      <c r="N21" s="45"/>
      <c r="O21" s="53"/>
      <c r="P21" s="49"/>
      <c r="Q21" s="54"/>
      <c r="R21" s="54"/>
      <c r="S21" s="45"/>
      <c r="T21" s="45"/>
      <c r="U21" s="45"/>
    </row>
    <row r="22" spans="1:38" outlineLevel="1" x14ac:dyDescent="0.25">
      <c r="A22" s="40">
        <v>39037</v>
      </c>
      <c r="B22" s="46">
        <v>21.5</v>
      </c>
      <c r="C22" s="47">
        <v>1194190</v>
      </c>
      <c r="D22" s="42">
        <v>41161.870000000003</v>
      </c>
      <c r="E22" s="42">
        <v>4711.2</v>
      </c>
      <c r="F22" s="43">
        <f t="shared" si="0"/>
        <v>1.9924098671726842E-2</v>
      </c>
      <c r="G22" s="43">
        <f t="shared" si="1"/>
        <v>5.7608797589912664E-2</v>
      </c>
      <c r="H22" s="43">
        <f t="shared" si="1"/>
        <v>4.9732620320855681E-2</v>
      </c>
      <c r="I22" s="44">
        <f t="shared" si="2"/>
        <v>2.3809523809523725E-2</v>
      </c>
      <c r="J22" s="44">
        <f t="shared" si="3"/>
        <v>5.8213766951603629E-2</v>
      </c>
      <c r="K22" s="44">
        <f t="shared" si="4"/>
        <v>5.5572608706367932E-2</v>
      </c>
      <c r="L22" s="44">
        <f t="shared" si="5"/>
        <v>-3.2511619312219131E-2</v>
      </c>
      <c r="M22" s="44">
        <f t="shared" si="6"/>
        <v>-3.0090857450129072E-2</v>
      </c>
      <c r="N22" s="45"/>
      <c r="O22" s="53"/>
      <c r="P22" s="49"/>
      <c r="Q22" s="54"/>
      <c r="R22" s="54"/>
      <c r="S22" s="45"/>
      <c r="T22" s="45"/>
      <c r="U22" s="45"/>
    </row>
    <row r="23" spans="1:38" outlineLevel="1" x14ac:dyDescent="0.25">
      <c r="A23" s="40">
        <v>39038</v>
      </c>
      <c r="B23" s="46">
        <v>21.7</v>
      </c>
      <c r="C23" s="47">
        <v>823546</v>
      </c>
      <c r="D23" s="42">
        <v>41029.43</v>
      </c>
      <c r="E23" s="42">
        <v>4715.3900000000003</v>
      </c>
      <c r="F23" s="43">
        <f t="shared" si="0"/>
        <v>2.941176470588247E-2</v>
      </c>
      <c r="G23" s="43">
        <f t="shared" si="1"/>
        <v>5.4205898033774735E-2</v>
      </c>
      <c r="H23" s="43">
        <f t="shared" si="1"/>
        <v>5.0666221033868197E-2</v>
      </c>
      <c r="I23" s="44">
        <f t="shared" si="2"/>
        <v>3.3333333333333215E-2</v>
      </c>
      <c r="J23" s="44">
        <f t="shared" si="3"/>
        <v>5.4808920881804779E-2</v>
      </c>
      <c r="K23" s="44">
        <f t="shared" si="4"/>
        <v>5.6511403329920329E-2</v>
      </c>
      <c r="L23" s="44">
        <f t="shared" si="5"/>
        <v>-2.0359694654950689E-2</v>
      </c>
      <c r="M23" s="44">
        <f t="shared" si="6"/>
        <v>-2.193830556256593E-2</v>
      </c>
      <c r="N23" s="45"/>
      <c r="O23" s="53"/>
      <c r="P23" s="49"/>
      <c r="Q23" s="54"/>
      <c r="R23" s="54"/>
      <c r="S23" s="45"/>
      <c r="T23" s="45"/>
      <c r="U23" s="45"/>
    </row>
    <row r="24" spans="1:38" outlineLevel="1" x14ac:dyDescent="0.25">
      <c r="A24" s="40">
        <v>39042</v>
      </c>
      <c r="B24" s="46">
        <v>21.5</v>
      </c>
      <c r="C24" s="47">
        <v>1078989</v>
      </c>
      <c r="D24" s="42">
        <v>41570.400000000001</v>
      </c>
      <c r="E24" s="42">
        <v>4756.3500000000004</v>
      </c>
      <c r="F24" s="43">
        <f t="shared" si="0"/>
        <v>1.9924098671726842E-2</v>
      </c>
      <c r="G24" s="43">
        <f t="shared" si="1"/>
        <v>6.810552482993848E-2</v>
      </c>
      <c r="H24" s="43">
        <f t="shared" si="1"/>
        <v>5.9792780748663121E-2</v>
      </c>
      <c r="I24" s="44">
        <f t="shared" si="2"/>
        <v>2.3809523809523725E-2</v>
      </c>
      <c r="J24" s="44">
        <f t="shared" si="3"/>
        <v>6.8716498489620248E-2</v>
      </c>
      <c r="K24" s="44">
        <f t="shared" si="4"/>
        <v>6.5688736929133462E-2</v>
      </c>
      <c r="L24" s="44">
        <f t="shared" si="5"/>
        <v>-4.2019539085961455E-2</v>
      </c>
      <c r="M24" s="44">
        <f t="shared" si="6"/>
        <v>-3.9297790873053629E-2</v>
      </c>
      <c r="N24" s="45"/>
      <c r="O24" s="53"/>
      <c r="P24" s="49"/>
      <c r="Q24" s="54"/>
      <c r="R24" s="54"/>
      <c r="S24" s="45"/>
      <c r="T24" s="45"/>
      <c r="U24" s="45"/>
    </row>
    <row r="25" spans="1:38" outlineLevel="1" x14ac:dyDescent="0.25">
      <c r="A25" s="40">
        <v>39043</v>
      </c>
      <c r="B25" s="46">
        <v>22</v>
      </c>
      <c r="C25" s="47">
        <v>7167821</v>
      </c>
      <c r="D25" s="42">
        <v>41912.92</v>
      </c>
      <c r="E25" s="42">
        <v>4817.66</v>
      </c>
      <c r="F25" s="43">
        <f t="shared" si="0"/>
        <v>4.3643263757115802E-2</v>
      </c>
      <c r="G25" s="43">
        <f t="shared" si="1"/>
        <v>7.6906198010007643E-2</v>
      </c>
      <c r="H25" s="43">
        <f t="shared" si="1"/>
        <v>7.3453654188948336E-2</v>
      </c>
      <c r="I25" s="44">
        <f t="shared" si="2"/>
        <v>4.7619047619047672E-2</v>
      </c>
      <c r="J25" s="44">
        <f t="shared" si="3"/>
        <v>7.7522205797287747E-2</v>
      </c>
      <c r="K25" s="44">
        <f t="shared" si="4"/>
        <v>7.9425610048463158E-2</v>
      </c>
      <c r="L25" s="44">
        <f t="shared" si="5"/>
        <v>-2.7751779051378267E-2</v>
      </c>
      <c r="M25" s="44">
        <f t="shared" si="6"/>
        <v>-2.9466192142678094E-2</v>
      </c>
      <c r="N25" s="45"/>
      <c r="O25" s="53"/>
      <c r="P25" s="49"/>
      <c r="Q25" s="54"/>
      <c r="R25" s="54"/>
      <c r="S25" s="45"/>
      <c r="T25" s="45"/>
      <c r="U25" s="45"/>
    </row>
    <row r="26" spans="1:38" outlineLevel="1" x14ac:dyDescent="0.25">
      <c r="A26" s="40">
        <v>39044</v>
      </c>
      <c r="B26" s="46">
        <v>22.2</v>
      </c>
      <c r="C26" s="47">
        <v>115022</v>
      </c>
      <c r="D26" s="42">
        <v>42069.83</v>
      </c>
      <c r="E26" s="42">
        <v>4852.51</v>
      </c>
      <c r="F26" s="43">
        <f t="shared" si="0"/>
        <v>5.3130929791271431E-2</v>
      </c>
      <c r="G26" s="43">
        <f t="shared" si="1"/>
        <v>8.0937827195703971E-2</v>
      </c>
      <c r="H26" s="43">
        <f t="shared" si="1"/>
        <v>8.1218805704099895E-2</v>
      </c>
      <c r="I26" s="44">
        <f t="shared" si="2"/>
        <v>5.7142857142857162E-2</v>
      </c>
      <c r="J26" s="44">
        <f t="shared" si="3"/>
        <v>8.1556141140176175E-2</v>
      </c>
      <c r="K26" s="44">
        <f t="shared" si="4"/>
        <v>8.7233961511661073E-2</v>
      </c>
      <c r="L26" s="44">
        <f t="shared" si="5"/>
        <v>-2.2572368709018242E-2</v>
      </c>
      <c r="M26" s="44">
        <f t="shared" si="6"/>
        <v>-2.7676751678144873E-2</v>
      </c>
      <c r="N26" s="45"/>
      <c r="O26" s="53"/>
      <c r="P26" s="49"/>
      <c r="Q26" s="54"/>
      <c r="R26" s="54"/>
      <c r="S26" s="45"/>
      <c r="T26" s="45"/>
      <c r="U26" s="45"/>
      <c r="AL26" s="55"/>
    </row>
    <row r="27" spans="1:38" outlineLevel="1" x14ac:dyDescent="0.25">
      <c r="A27" s="40">
        <v>39045</v>
      </c>
      <c r="B27" s="46">
        <v>22.75</v>
      </c>
      <c r="C27" s="47">
        <v>3034720</v>
      </c>
      <c r="D27" s="42">
        <v>41757.72</v>
      </c>
      <c r="E27" s="42">
        <v>4818.13</v>
      </c>
      <c r="F27" s="43">
        <f t="shared" si="0"/>
        <v>7.9222011385199353E-2</v>
      </c>
      <c r="G27" s="43">
        <f t="shared" si="1"/>
        <v>7.2918505386083021E-2</v>
      </c>
      <c r="H27" s="43">
        <f t="shared" si="1"/>
        <v>7.3558377896613125E-2</v>
      </c>
      <c r="I27" s="44">
        <f t="shared" si="2"/>
        <v>8.3333333333333259E-2</v>
      </c>
      <c r="J27" s="44">
        <f t="shared" si="3"/>
        <v>7.3532232148595611E-2</v>
      </c>
      <c r="K27" s="44">
        <f t="shared" si="4"/>
        <v>7.9530916366618243E-2</v>
      </c>
      <c r="L27" s="44">
        <f t="shared" si="5"/>
        <v>9.12976889862116E-3</v>
      </c>
      <c r="M27" s="44">
        <f t="shared" si="6"/>
        <v>3.5222863088653078E-3</v>
      </c>
      <c r="N27" s="45"/>
      <c r="O27" s="53"/>
      <c r="P27" s="49"/>
      <c r="Q27" s="54"/>
      <c r="R27" s="54"/>
      <c r="S27" s="45"/>
      <c r="T27" s="45"/>
      <c r="U27" s="45"/>
    </row>
    <row r="28" spans="1:38" outlineLevel="1" x14ac:dyDescent="0.25">
      <c r="A28" s="40">
        <v>39048</v>
      </c>
      <c r="B28" s="46">
        <v>23.16</v>
      </c>
      <c r="C28" s="47">
        <v>3891446</v>
      </c>
      <c r="D28" s="42">
        <v>40914.629999999997</v>
      </c>
      <c r="E28" s="42">
        <v>4735.42</v>
      </c>
      <c r="F28" s="43">
        <f t="shared" si="0"/>
        <v>9.8671726755218403E-2</v>
      </c>
      <c r="G28" s="43">
        <f t="shared" si="1"/>
        <v>5.1256238799067155E-2</v>
      </c>
      <c r="H28" s="43">
        <f t="shared" si="1"/>
        <v>5.5129233511586495E-2</v>
      </c>
      <c r="I28" s="44">
        <f t="shared" si="2"/>
        <v>0.10285714285714276</v>
      </c>
      <c r="J28" s="44">
        <f t="shared" si="3"/>
        <v>5.1857574394241102E-2</v>
      </c>
      <c r="K28" s="44">
        <f t="shared" si="4"/>
        <v>6.0999244931293273E-2</v>
      </c>
      <c r="L28" s="44">
        <f t="shared" si="5"/>
        <v>4.8485241447514538E-2</v>
      </c>
      <c r="M28" s="44">
        <f t="shared" si="6"/>
        <v>3.945139275623144E-2</v>
      </c>
      <c r="N28" s="45"/>
      <c r="O28" s="53"/>
      <c r="P28" s="49"/>
      <c r="Q28" s="56"/>
      <c r="R28" s="57"/>
      <c r="S28" s="45"/>
      <c r="T28" s="45"/>
      <c r="U28" s="45"/>
    </row>
    <row r="29" spans="1:38" outlineLevel="1" x14ac:dyDescent="0.25">
      <c r="A29" s="40">
        <v>39049</v>
      </c>
      <c r="B29" s="46">
        <v>23.4</v>
      </c>
      <c r="C29" s="47">
        <v>632745</v>
      </c>
      <c r="D29" s="42">
        <v>41043.15</v>
      </c>
      <c r="E29" s="42">
        <v>4740.42</v>
      </c>
      <c r="F29" s="43">
        <f t="shared" si="0"/>
        <v>0.11005692599620498</v>
      </c>
      <c r="G29" s="43">
        <f t="shared" si="1"/>
        <v>5.4558418283776167E-2</v>
      </c>
      <c r="H29" s="43">
        <f t="shared" si="1"/>
        <v>5.6243315508021308E-2</v>
      </c>
      <c r="I29" s="44">
        <f t="shared" si="2"/>
        <v>0.11428571428571432</v>
      </c>
      <c r="J29" s="44">
        <f t="shared" si="3"/>
        <v>5.5161642779098852E-2</v>
      </c>
      <c r="K29" s="44">
        <f t="shared" si="4"/>
        <v>6.2119524911665946E-2</v>
      </c>
      <c r="L29" s="44">
        <f t="shared" si="5"/>
        <v>5.6033188764229136E-2</v>
      </c>
      <c r="M29" s="44">
        <f t="shared" si="6"/>
        <v>4.9115177859466286E-2</v>
      </c>
      <c r="N29" s="45"/>
      <c r="O29" s="53"/>
      <c r="P29" s="49"/>
      <c r="Q29" s="56"/>
      <c r="R29" s="57"/>
      <c r="S29" s="45"/>
      <c r="T29" s="45"/>
      <c r="U29" s="45"/>
    </row>
    <row r="30" spans="1:38" outlineLevel="1" x14ac:dyDescent="0.25">
      <c r="A30" s="40">
        <v>39050</v>
      </c>
      <c r="B30" s="46">
        <v>23.61</v>
      </c>
      <c r="C30" s="47">
        <v>1603422</v>
      </c>
      <c r="D30" s="42">
        <v>41970.01</v>
      </c>
      <c r="E30" s="42">
        <v>4824.8999999999996</v>
      </c>
      <c r="F30" s="43">
        <f t="shared" si="0"/>
        <v>0.1200189753320684</v>
      </c>
      <c r="G30" s="43">
        <f t="shared" si="1"/>
        <v>7.837306251967191E-2</v>
      </c>
      <c r="H30" s="43">
        <f t="shared" si="1"/>
        <v>7.5066844919785991E-2</v>
      </c>
      <c r="I30" s="44">
        <f t="shared" si="2"/>
        <v>0.12428571428571433</v>
      </c>
      <c r="J30" s="44">
        <f t="shared" si="3"/>
        <v>7.8989909377209289E-2</v>
      </c>
      <c r="K30" s="44">
        <f t="shared" si="4"/>
        <v>8.1047775460042937E-2</v>
      </c>
      <c r="L30" s="44">
        <f t="shared" si="5"/>
        <v>4.1979822531101885E-2</v>
      </c>
      <c r="M30" s="44">
        <f t="shared" si="6"/>
        <v>3.9996325608524952E-2</v>
      </c>
      <c r="N30" s="45"/>
      <c r="O30" s="2"/>
      <c r="P30" s="2"/>
      <c r="Q30" s="2"/>
      <c r="R30" s="2"/>
      <c r="S30" s="1"/>
      <c r="T30" s="1"/>
      <c r="U30" s="1"/>
    </row>
    <row r="31" spans="1:38" outlineLevel="1" x14ac:dyDescent="0.25">
      <c r="A31" s="40">
        <v>39051</v>
      </c>
      <c r="B31" s="46">
        <v>23.9</v>
      </c>
      <c r="C31" s="47">
        <v>662920</v>
      </c>
      <c r="D31" s="42">
        <v>41931.839999999997</v>
      </c>
      <c r="E31" s="42">
        <v>4823.68</v>
      </c>
      <c r="F31" s="43">
        <f t="shared" si="0"/>
        <v>0.13377609108159394</v>
      </c>
      <c r="G31" s="43">
        <f t="shared" si="1"/>
        <v>7.739232651802741E-2</v>
      </c>
      <c r="H31" s="43">
        <f t="shared" si="1"/>
        <v>7.4795008912656114E-2</v>
      </c>
      <c r="I31" s="44">
        <f t="shared" si="2"/>
        <v>0.13809523809523805</v>
      </c>
      <c r="J31" s="44">
        <f t="shared" si="3"/>
        <v>7.8008612378687392E-2</v>
      </c>
      <c r="K31" s="44">
        <f t="shared" si="4"/>
        <v>8.0774427144832073E-2</v>
      </c>
      <c r="L31" s="44">
        <f t="shared" si="5"/>
        <v>5.5738539587328662E-2</v>
      </c>
      <c r="M31" s="44">
        <f t="shared" si="6"/>
        <v>5.303679427522634E-2</v>
      </c>
      <c r="N31" s="45"/>
      <c r="O31" s="2"/>
      <c r="P31" s="2"/>
      <c r="Q31" s="2"/>
      <c r="R31" s="2"/>
      <c r="S31" s="1"/>
      <c r="T31" s="1"/>
      <c r="U31" s="1"/>
    </row>
    <row r="32" spans="1:38" outlineLevel="1" x14ac:dyDescent="0.25">
      <c r="A32" s="40">
        <v>39052</v>
      </c>
      <c r="B32" s="46">
        <v>24</v>
      </c>
      <c r="C32" s="47">
        <v>3054291</v>
      </c>
      <c r="D32" s="42">
        <v>41327.07</v>
      </c>
      <c r="E32" s="42">
        <v>4775.7700000000004</v>
      </c>
      <c r="F32" s="43">
        <f t="shared" si="0"/>
        <v>0.13851992409867186</v>
      </c>
      <c r="G32" s="43">
        <f t="shared" si="1"/>
        <v>6.1853429171564667E-2</v>
      </c>
      <c r="H32" s="43">
        <f t="shared" si="1"/>
        <v>6.411987522281648E-2</v>
      </c>
      <c r="I32" s="44">
        <f t="shared" si="2"/>
        <v>0.14285714285714279</v>
      </c>
      <c r="J32" s="44">
        <f t="shared" si="3"/>
        <v>6.2460826531268054E-2</v>
      </c>
      <c r="K32" s="44">
        <f t="shared" si="4"/>
        <v>7.0039904372900974E-2</v>
      </c>
      <c r="L32" s="44">
        <f t="shared" si="5"/>
        <v>7.5669911132962397E-2</v>
      </c>
      <c r="M32" s="44">
        <f t="shared" si="6"/>
        <v>6.8050956031323384E-2</v>
      </c>
      <c r="N32" s="45"/>
      <c r="O32" s="2"/>
      <c r="P32" s="2"/>
      <c r="Q32" s="2"/>
      <c r="R32" s="2"/>
      <c r="S32" s="1"/>
      <c r="T32" s="1"/>
      <c r="U32" s="1"/>
    </row>
    <row r="33" spans="1:27" outlineLevel="1" x14ac:dyDescent="0.25">
      <c r="A33" s="40">
        <v>39055</v>
      </c>
      <c r="B33" s="46">
        <v>24.7</v>
      </c>
      <c r="C33" s="47">
        <v>617003</v>
      </c>
      <c r="D33" s="42">
        <v>42654.33</v>
      </c>
      <c r="E33" s="42">
        <v>4909.88</v>
      </c>
      <c r="F33" s="43">
        <f t="shared" si="0"/>
        <v>0.17172675521821645</v>
      </c>
      <c r="G33" s="43">
        <f t="shared" si="1"/>
        <v>9.595590927485409E-2</v>
      </c>
      <c r="H33" s="43">
        <f t="shared" si="1"/>
        <v>9.4001782531194289E-2</v>
      </c>
      <c r="I33" s="44">
        <f t="shared" si="2"/>
        <v>0.17619047619047623</v>
      </c>
      <c r="J33" s="44">
        <f t="shared" si="3"/>
        <v>9.6582813805514478E-2</v>
      </c>
      <c r="K33" s="44">
        <f t="shared" si="4"/>
        <v>0.10008805400645726</v>
      </c>
      <c r="L33" s="44">
        <f t="shared" si="5"/>
        <v>7.2596124417358077E-2</v>
      </c>
      <c r="M33" s="44">
        <f t="shared" si="6"/>
        <v>6.9178482492249893E-2</v>
      </c>
      <c r="N33" s="45"/>
      <c r="O33" s="58"/>
      <c r="P33" s="50"/>
      <c r="Q33" s="59"/>
      <c r="R33" s="50"/>
      <c r="S33" s="59"/>
      <c r="T33" s="45"/>
      <c r="U33" s="45"/>
      <c r="V33" s="5"/>
      <c r="W33" s="5"/>
      <c r="X33" s="5"/>
      <c r="Y33" s="5"/>
    </row>
    <row r="34" spans="1:27" outlineLevel="1" x14ac:dyDescent="0.25">
      <c r="A34" s="40">
        <v>39056</v>
      </c>
      <c r="B34" s="46">
        <v>25.5</v>
      </c>
      <c r="C34" s="47">
        <v>8126665</v>
      </c>
      <c r="D34" s="42">
        <v>43157.279999999999</v>
      </c>
      <c r="E34" s="42">
        <v>4975.0200000000004</v>
      </c>
      <c r="F34" s="43">
        <f t="shared" si="0"/>
        <v>0.20967741935483875</v>
      </c>
      <c r="G34" s="43">
        <f t="shared" ref="G34:H65" si="7">D34/D$4-1</f>
        <v>0.10887865415373943</v>
      </c>
      <c r="H34" s="43">
        <f t="shared" si="7"/>
        <v>0.10851604278074878</v>
      </c>
      <c r="I34" s="44">
        <f t="shared" si="2"/>
        <v>0.21428571428571419</v>
      </c>
      <c r="J34" s="44">
        <f t="shared" si="3"/>
        <v>0.10951295070377265</v>
      </c>
      <c r="K34" s="44">
        <f t="shared" si="4"/>
        <v>0.11468306159075281</v>
      </c>
      <c r="L34" s="44">
        <f t="shared" si="5"/>
        <v>9.4431311969349618E-2</v>
      </c>
      <c r="M34" s="44">
        <f t="shared" si="6"/>
        <v>8.9355132527823233E-2</v>
      </c>
      <c r="N34" s="45"/>
      <c r="O34" s="58"/>
      <c r="P34" s="50"/>
      <c r="Q34" s="59"/>
      <c r="R34" s="50"/>
      <c r="S34" s="59"/>
      <c r="T34" s="45"/>
      <c r="U34" s="45"/>
      <c r="V34" s="5"/>
      <c r="W34" s="5"/>
      <c r="X34" s="5"/>
      <c r="Y34" s="5"/>
      <c r="AA34" s="7"/>
    </row>
    <row r="35" spans="1:27" outlineLevel="1" x14ac:dyDescent="0.25">
      <c r="A35" s="40">
        <v>39057</v>
      </c>
      <c r="B35" s="46">
        <v>25.3</v>
      </c>
      <c r="C35" s="47">
        <v>4537447</v>
      </c>
      <c r="D35" s="42">
        <v>43096.160000000003</v>
      </c>
      <c r="E35" s="42">
        <v>4976.7</v>
      </c>
      <c r="F35" s="43">
        <f t="shared" si="0"/>
        <v>0.20018975332068334</v>
      </c>
      <c r="G35" s="43">
        <f t="shared" si="7"/>
        <v>0.10730824324411148</v>
      </c>
      <c r="H35" s="43">
        <f t="shared" si="7"/>
        <v>0.1088903743315508</v>
      </c>
      <c r="I35" s="44">
        <f t="shared" si="2"/>
        <v>0.2047619047619047</v>
      </c>
      <c r="J35" s="44">
        <f t="shared" si="3"/>
        <v>0.10794164149366936</v>
      </c>
      <c r="K35" s="44">
        <f t="shared" si="4"/>
        <v>0.11505947566415786</v>
      </c>
      <c r="L35" s="44">
        <f t="shared" si="5"/>
        <v>8.7387511798642459E-2</v>
      </c>
      <c r="M35" s="44">
        <f t="shared" si="6"/>
        <v>8.0446317936823775E-2</v>
      </c>
      <c r="N35" s="45"/>
      <c r="O35" s="58"/>
      <c r="P35" s="50"/>
      <c r="Q35" s="59"/>
      <c r="R35" s="5"/>
      <c r="S35" s="59"/>
      <c r="T35" s="45"/>
      <c r="U35" s="45"/>
      <c r="V35" s="5"/>
      <c r="W35" s="5"/>
      <c r="X35" s="5"/>
      <c r="Y35" s="5"/>
    </row>
    <row r="36" spans="1:27" outlineLevel="1" x14ac:dyDescent="0.25">
      <c r="A36" s="40">
        <v>39058</v>
      </c>
      <c r="B36" s="46">
        <v>25.9</v>
      </c>
      <c r="C36" s="47">
        <v>1392846</v>
      </c>
      <c r="D36" s="42">
        <v>42909.29</v>
      </c>
      <c r="E36" s="42">
        <v>4937.3599999999997</v>
      </c>
      <c r="F36" s="43">
        <f t="shared" si="0"/>
        <v>0.22865275142315</v>
      </c>
      <c r="G36" s="43">
        <f t="shared" si="7"/>
        <v>0.10250682494106456</v>
      </c>
      <c r="H36" s="43">
        <f t="shared" si="7"/>
        <v>0.10012477718360069</v>
      </c>
      <c r="I36" s="44">
        <f t="shared" si="2"/>
        <v>0.23333333333333317</v>
      </c>
      <c r="J36" s="44">
        <f t="shared" si="3"/>
        <v>0.10313747670158757</v>
      </c>
      <c r="K36" s="44">
        <f t="shared" si="4"/>
        <v>0.1062451127785855</v>
      </c>
      <c r="L36" s="44">
        <f t="shared" si="5"/>
        <v>0.11802323770291534</v>
      </c>
      <c r="M36" s="44">
        <f t="shared" si="6"/>
        <v>0.11488251481223433</v>
      </c>
      <c r="N36" s="45"/>
      <c r="V36" s="5"/>
      <c r="W36" s="5"/>
      <c r="X36" s="5"/>
      <c r="Y36" s="5"/>
    </row>
    <row r="37" spans="1:27" outlineLevel="1" x14ac:dyDescent="0.25">
      <c r="A37" s="40">
        <v>39059</v>
      </c>
      <c r="B37" s="46">
        <v>25.5</v>
      </c>
      <c r="C37" s="47">
        <v>2018745</v>
      </c>
      <c r="D37" s="42">
        <v>42977.58</v>
      </c>
      <c r="E37" s="42">
        <v>4941.09</v>
      </c>
      <c r="F37" s="43">
        <f t="shared" si="0"/>
        <v>0.20967741935483875</v>
      </c>
      <c r="G37" s="43">
        <f t="shared" si="7"/>
        <v>0.10426146108338319</v>
      </c>
      <c r="H37" s="43">
        <f t="shared" si="7"/>
        <v>0.10095588235294128</v>
      </c>
      <c r="I37" s="44">
        <f t="shared" si="2"/>
        <v>0.21428571428571419</v>
      </c>
      <c r="J37" s="44">
        <f t="shared" si="3"/>
        <v>0.10489311652419819</v>
      </c>
      <c r="K37" s="44">
        <f t="shared" si="4"/>
        <v>0.10708084164394371</v>
      </c>
      <c r="L37" s="44">
        <f t="shared" si="5"/>
        <v>9.9007402730180827E-2</v>
      </c>
      <c r="M37" s="44">
        <f t="shared" si="6"/>
        <v>9.6835631698384494E-2</v>
      </c>
      <c r="N37" s="45"/>
      <c r="V37" s="5"/>
      <c r="W37" s="5"/>
      <c r="X37" s="5"/>
      <c r="Y37" s="5"/>
    </row>
    <row r="38" spans="1:27" outlineLevel="1" x14ac:dyDescent="0.25">
      <c r="A38" s="40">
        <v>39062</v>
      </c>
      <c r="B38" s="46">
        <v>24.9</v>
      </c>
      <c r="C38" s="47">
        <v>918657</v>
      </c>
      <c r="D38" s="42">
        <v>43297.06</v>
      </c>
      <c r="E38" s="42">
        <v>4973.62</v>
      </c>
      <c r="F38" s="43">
        <f t="shared" si="0"/>
        <v>0.18121442125237186</v>
      </c>
      <c r="G38" s="43">
        <f t="shared" si="7"/>
        <v>0.11247014690484902</v>
      </c>
      <c r="H38" s="43">
        <f t="shared" si="7"/>
        <v>0.10820409982174684</v>
      </c>
      <c r="I38" s="44">
        <f t="shared" si="2"/>
        <v>0.18571428571428572</v>
      </c>
      <c r="J38" s="44">
        <f t="shared" si="3"/>
        <v>0.11310649784690519</v>
      </c>
      <c r="K38" s="44">
        <f t="shared" si="4"/>
        <v>0.11436938319624845</v>
      </c>
      <c r="L38" s="44">
        <f t="shared" si="5"/>
        <v>6.5229866151915061E-2</v>
      </c>
      <c r="M38" s="44">
        <f t="shared" si="6"/>
        <v>6.4022669317605363E-2</v>
      </c>
      <c r="N38" s="45"/>
      <c r="V38" s="5"/>
      <c r="W38" s="5"/>
      <c r="X38" s="5"/>
      <c r="Y38" s="5"/>
    </row>
    <row r="39" spans="1:27" outlineLevel="1" x14ac:dyDescent="0.25">
      <c r="A39" s="40">
        <v>39063</v>
      </c>
      <c r="B39" s="46">
        <v>25</v>
      </c>
      <c r="C39" s="47">
        <v>261374</v>
      </c>
      <c r="D39" s="42">
        <v>43018.45</v>
      </c>
      <c r="E39" s="42">
        <v>4946.5600000000004</v>
      </c>
      <c r="F39" s="43">
        <f t="shared" si="0"/>
        <v>0.18595825426944979</v>
      </c>
      <c r="G39" s="43">
        <f t="shared" si="7"/>
        <v>0.10531157060361385</v>
      </c>
      <c r="H39" s="43">
        <f t="shared" si="7"/>
        <v>0.10217468805704111</v>
      </c>
      <c r="I39" s="44">
        <f t="shared" si="2"/>
        <v>0.19047619047619047</v>
      </c>
      <c r="J39" s="44">
        <f t="shared" si="3"/>
        <v>0.10594382672408242</v>
      </c>
      <c r="K39" s="44">
        <f t="shared" si="4"/>
        <v>0.10830642794247147</v>
      </c>
      <c r="L39" s="44">
        <f t="shared" si="5"/>
        <v>7.6434590717415984E-2</v>
      </c>
      <c r="M39" s="44">
        <f t="shared" si="6"/>
        <v>7.4139931396287162E-2</v>
      </c>
      <c r="N39" s="45"/>
      <c r="V39" s="5"/>
      <c r="W39" s="5"/>
      <c r="X39" s="5"/>
      <c r="Y39" s="5"/>
    </row>
    <row r="40" spans="1:27" outlineLevel="1" x14ac:dyDescent="0.25">
      <c r="A40" s="40">
        <v>39064</v>
      </c>
      <c r="B40" s="46">
        <v>24.85</v>
      </c>
      <c r="C40" s="47">
        <v>2273292</v>
      </c>
      <c r="D40" s="42">
        <v>43284.52</v>
      </c>
      <c r="E40" s="42">
        <v>4988.2</v>
      </c>
      <c r="F40" s="43">
        <f t="shared" si="0"/>
        <v>0.17884250474383312</v>
      </c>
      <c r="G40" s="43">
        <f t="shared" si="7"/>
        <v>0.11214794545185924</v>
      </c>
      <c r="H40" s="43">
        <f t="shared" si="7"/>
        <v>0.11145276292335105</v>
      </c>
      <c r="I40" s="44">
        <f t="shared" si="2"/>
        <v>0.18333333333333335</v>
      </c>
      <c r="J40" s="44">
        <f t="shared" si="3"/>
        <v>0.11278411208946593</v>
      </c>
      <c r="K40" s="44">
        <f t="shared" si="4"/>
        <v>0.11763611961901521</v>
      </c>
      <c r="L40" s="44">
        <f t="shared" si="5"/>
        <v>6.3398839431125342E-2</v>
      </c>
      <c r="M40" s="44">
        <f t="shared" si="6"/>
        <v>5.87822928778583E-2</v>
      </c>
      <c r="N40" s="45"/>
      <c r="V40" s="5"/>
      <c r="W40" s="5"/>
      <c r="X40" s="5"/>
      <c r="Y40" s="5"/>
    </row>
    <row r="41" spans="1:27" outlineLevel="1" x14ac:dyDescent="0.25">
      <c r="A41" s="40">
        <v>39065</v>
      </c>
      <c r="B41" s="46">
        <v>25.3</v>
      </c>
      <c r="C41" s="47">
        <v>2063544</v>
      </c>
      <c r="D41" s="42">
        <v>43754.559999999998</v>
      </c>
      <c r="E41" s="42">
        <v>5038.68</v>
      </c>
      <c r="F41" s="43">
        <f t="shared" si="0"/>
        <v>0.20018975332068334</v>
      </c>
      <c r="G41" s="43">
        <f t="shared" si="7"/>
        <v>0.12422510422086463</v>
      </c>
      <c r="H41" s="43">
        <f t="shared" si="7"/>
        <v>0.12270053475935838</v>
      </c>
      <c r="I41" s="44">
        <f t="shared" si="2"/>
        <v>0.2047619047619047</v>
      </c>
      <c r="J41" s="44">
        <f t="shared" si="3"/>
        <v>0.12486817918889392</v>
      </c>
      <c r="K41" s="44">
        <f t="shared" si="4"/>
        <v>0.12894646630085793</v>
      </c>
      <c r="L41" s="44">
        <f t="shared" si="5"/>
        <v>7.1024967237156122E-2</v>
      </c>
      <c r="M41" s="44">
        <f t="shared" si="6"/>
        <v>6.7155919898900018E-2</v>
      </c>
      <c r="N41" s="45"/>
      <c r="V41" s="5"/>
      <c r="W41" s="5"/>
      <c r="X41" s="5"/>
      <c r="Y41" s="5"/>
    </row>
    <row r="42" spans="1:27" outlineLevel="1" x14ac:dyDescent="0.25">
      <c r="A42" s="40">
        <v>39066</v>
      </c>
      <c r="B42" s="46">
        <v>25.3</v>
      </c>
      <c r="C42" s="47">
        <v>1933116</v>
      </c>
      <c r="D42" s="42">
        <v>43595.7</v>
      </c>
      <c r="E42" s="42">
        <v>5061.24</v>
      </c>
      <c r="F42" s="43">
        <f t="shared" si="0"/>
        <v>0.20018975332068334</v>
      </c>
      <c r="G42" s="43">
        <f t="shared" si="7"/>
        <v>0.12014337193841174</v>
      </c>
      <c r="H42" s="43">
        <f t="shared" si="7"/>
        <v>0.12772727272727269</v>
      </c>
      <c r="I42" s="44">
        <f t="shared" si="2"/>
        <v>0.2047619047619047</v>
      </c>
      <c r="J42" s="44">
        <f t="shared" si="3"/>
        <v>0.12078411208946593</v>
      </c>
      <c r="K42" s="44">
        <f t="shared" si="4"/>
        <v>0.13400116957229935</v>
      </c>
      <c r="L42" s="44">
        <f t="shared" si="5"/>
        <v>7.4927715129615713E-2</v>
      </c>
      <c r="M42" s="44">
        <f t="shared" si="6"/>
        <v>6.2399173024039856E-2</v>
      </c>
      <c r="N42" s="45"/>
      <c r="V42" s="5"/>
      <c r="W42" s="5"/>
      <c r="X42" s="5"/>
      <c r="Y42" s="5"/>
    </row>
    <row r="43" spans="1:27" outlineLevel="1" x14ac:dyDescent="0.25">
      <c r="A43" s="40">
        <v>39069</v>
      </c>
      <c r="B43" s="46">
        <v>24.85</v>
      </c>
      <c r="C43" s="47">
        <v>5121507</v>
      </c>
      <c r="D43" s="42">
        <v>43508.73</v>
      </c>
      <c r="E43" s="42">
        <v>5038.18</v>
      </c>
      <c r="F43" s="43">
        <f t="shared" si="0"/>
        <v>0.17884250474383312</v>
      </c>
      <c r="G43" s="43">
        <f t="shared" si="7"/>
        <v>0.11790877382305909</v>
      </c>
      <c r="H43" s="43">
        <f t="shared" si="7"/>
        <v>0.12258912655971477</v>
      </c>
      <c r="I43" s="44">
        <f t="shared" si="2"/>
        <v>0.18333333333333335</v>
      </c>
      <c r="J43" s="44">
        <f t="shared" si="3"/>
        <v>0.11854823574779871</v>
      </c>
      <c r="K43" s="44">
        <f t="shared" si="4"/>
        <v>0.1288344383028206</v>
      </c>
      <c r="L43" s="44">
        <f t="shared" si="5"/>
        <v>5.7918912671855338E-2</v>
      </c>
      <c r="M43" s="44">
        <f t="shared" si="6"/>
        <v>4.8278908918167662E-2</v>
      </c>
      <c r="N43" s="45"/>
      <c r="V43" s="5"/>
      <c r="W43" s="5"/>
      <c r="X43" s="5"/>
      <c r="Y43" s="5"/>
    </row>
    <row r="44" spans="1:27" outlineLevel="1" x14ac:dyDescent="0.25">
      <c r="A44" s="40">
        <v>39070</v>
      </c>
      <c r="B44" s="46">
        <v>25.5</v>
      </c>
      <c r="C44" s="47">
        <v>11935894</v>
      </c>
      <c r="D44" s="42">
        <v>43589.72</v>
      </c>
      <c r="E44" s="42">
        <v>5029.7700000000004</v>
      </c>
      <c r="F44" s="43">
        <f t="shared" si="0"/>
        <v>0.20967741935483875</v>
      </c>
      <c r="G44" s="43">
        <f t="shared" si="7"/>
        <v>0.11998972244169104</v>
      </c>
      <c r="H44" s="43">
        <f t="shared" si="7"/>
        <v>0.12071524064171135</v>
      </c>
      <c r="I44" s="44">
        <f t="shared" si="2"/>
        <v>0.21428571428571419</v>
      </c>
      <c r="J44" s="44">
        <f t="shared" si="3"/>
        <v>0.1206303747027444</v>
      </c>
      <c r="K44" s="44">
        <f t="shared" si="4"/>
        <v>0.12695012737583378</v>
      </c>
      <c r="L44" s="44">
        <f t="shared" si="5"/>
        <v>8.3573800690359246E-2</v>
      </c>
      <c r="M44" s="44">
        <f t="shared" si="6"/>
        <v>7.7497295388968324E-2</v>
      </c>
      <c r="N44" s="45"/>
      <c r="V44" s="5"/>
      <c r="W44" s="5"/>
      <c r="X44" s="5"/>
      <c r="Y44" s="5"/>
    </row>
    <row r="45" spans="1:27" outlineLevel="1" x14ac:dyDescent="0.25">
      <c r="A45" s="40">
        <v>39071</v>
      </c>
      <c r="B45" s="46">
        <v>25.01</v>
      </c>
      <c r="C45" s="47">
        <v>823114</v>
      </c>
      <c r="D45" s="42">
        <v>43502.36</v>
      </c>
      <c r="E45" s="42">
        <v>5026.51</v>
      </c>
      <c r="F45" s="43">
        <f t="shared" si="0"/>
        <v>0.18643263757115758</v>
      </c>
      <c r="G45" s="43">
        <f t="shared" si="7"/>
        <v>0.11774510370698676</v>
      </c>
      <c r="H45" s="43">
        <f t="shared" si="7"/>
        <v>0.11998885918003577</v>
      </c>
      <c r="I45" s="44">
        <f t="shared" si="2"/>
        <v>0.19095238095238098</v>
      </c>
      <c r="J45" s="44">
        <f t="shared" si="3"/>
        <v>0.11838447200976931</v>
      </c>
      <c r="K45" s="44">
        <f t="shared" si="4"/>
        <v>0.12621970482863087</v>
      </c>
      <c r="L45" s="44">
        <f t="shared" si="5"/>
        <v>6.488637025888333E-2</v>
      </c>
      <c r="M45" s="44">
        <f t="shared" si="6"/>
        <v>5.7477840110780276E-2</v>
      </c>
      <c r="N45" s="45"/>
      <c r="V45" s="5"/>
      <c r="W45" s="5"/>
      <c r="X45" s="5"/>
      <c r="Y45" s="5"/>
    </row>
    <row r="46" spans="1:27" outlineLevel="1" x14ac:dyDescent="0.25">
      <c r="A46" s="40">
        <v>39072</v>
      </c>
      <c r="B46" s="46">
        <v>25.05</v>
      </c>
      <c r="C46" s="47">
        <v>3675079</v>
      </c>
      <c r="D46" s="42">
        <v>43385.02</v>
      </c>
      <c r="E46" s="42">
        <v>5017.42</v>
      </c>
      <c r="F46" s="43">
        <f t="shared" si="0"/>
        <v>0.18833017077798875</v>
      </c>
      <c r="G46" s="43">
        <f t="shared" si="7"/>
        <v>0.11473018197701679</v>
      </c>
      <c r="H46" s="43">
        <f t="shared" si="7"/>
        <v>0.11796345811051689</v>
      </c>
      <c r="I46" s="44">
        <f t="shared" si="2"/>
        <v>0.19285714285714284</v>
      </c>
      <c r="J46" s="44">
        <f t="shared" si="3"/>
        <v>0.11536782569573867</v>
      </c>
      <c r="K46" s="44">
        <f t="shared" si="4"/>
        <v>0.12418303582431323</v>
      </c>
      <c r="L46" s="44">
        <f t="shared" si="5"/>
        <v>6.9474226686670137E-2</v>
      </c>
      <c r="M46" s="44">
        <f t="shared" si="6"/>
        <v>6.108801222255944E-2</v>
      </c>
      <c r="N46" s="45"/>
      <c r="V46" s="5"/>
      <c r="W46" s="5"/>
      <c r="X46" s="5"/>
      <c r="Y46" s="5"/>
    </row>
    <row r="47" spans="1:27" outlineLevel="1" x14ac:dyDescent="0.25">
      <c r="A47" s="40">
        <v>39073</v>
      </c>
      <c r="B47" s="46">
        <v>25.5</v>
      </c>
      <c r="C47" s="47">
        <v>1457592</v>
      </c>
      <c r="D47" s="42">
        <v>43355.73</v>
      </c>
      <c r="E47" s="42">
        <v>5007.2700000000004</v>
      </c>
      <c r="F47" s="43">
        <f t="shared" si="0"/>
        <v>0.20967741935483875</v>
      </c>
      <c r="G47" s="43">
        <f t="shared" si="7"/>
        <v>0.11397760776983423</v>
      </c>
      <c r="H47" s="43">
        <f t="shared" si="7"/>
        <v>0.11570187165775403</v>
      </c>
      <c r="I47" s="44">
        <f t="shared" si="2"/>
        <v>0.21428571428571419</v>
      </c>
      <c r="J47" s="44">
        <f t="shared" si="3"/>
        <v>0.11461482100392062</v>
      </c>
      <c r="K47" s="44">
        <f t="shared" si="4"/>
        <v>0.12190886746415663</v>
      </c>
      <c r="L47" s="44">
        <f t="shared" si="5"/>
        <v>8.9421826628880874E-2</v>
      </c>
      <c r="M47" s="44">
        <f t="shared" si="6"/>
        <v>8.2338993389326154E-2</v>
      </c>
      <c r="N47" s="45"/>
      <c r="V47" s="5"/>
      <c r="W47" s="5"/>
      <c r="X47" s="5"/>
      <c r="Y47" s="5"/>
    </row>
    <row r="48" spans="1:27" outlineLevel="1" x14ac:dyDescent="0.25">
      <c r="A48" s="40">
        <v>39077</v>
      </c>
      <c r="B48" s="46">
        <v>25.4</v>
      </c>
      <c r="C48" s="47">
        <v>3017973</v>
      </c>
      <c r="D48" s="42">
        <v>43603.08</v>
      </c>
      <c r="E48" s="42">
        <v>5040</v>
      </c>
      <c r="F48" s="43">
        <f t="shared" si="0"/>
        <v>0.20493358633776104</v>
      </c>
      <c r="G48" s="43">
        <f t="shared" si="7"/>
        <v>0.12033299288921429</v>
      </c>
      <c r="H48" s="43">
        <f t="shared" si="7"/>
        <v>0.12299465240641716</v>
      </c>
      <c r="I48" s="44">
        <f t="shared" si="2"/>
        <v>0.20952380952380945</v>
      </c>
      <c r="J48" s="44">
        <f t="shared" si="3"/>
        <v>0.12097384150652357</v>
      </c>
      <c r="K48" s="44">
        <f t="shared" si="4"/>
        <v>0.12924222021567622</v>
      </c>
      <c r="L48" s="44">
        <f t="shared" si="5"/>
        <v>7.8993786240613595E-2</v>
      </c>
      <c r="M48" s="44">
        <f t="shared" si="6"/>
        <v>7.1093329554043905E-2</v>
      </c>
      <c r="N48" s="45"/>
      <c r="V48" s="5"/>
      <c r="W48" s="5"/>
      <c r="X48" s="5"/>
      <c r="Y48" s="5"/>
    </row>
    <row r="49" spans="1:25" outlineLevel="1" x14ac:dyDescent="0.25">
      <c r="A49" s="40">
        <v>39078</v>
      </c>
      <c r="B49" s="46">
        <v>25.25</v>
      </c>
      <c r="C49" s="47">
        <v>1505425</v>
      </c>
      <c r="D49" s="42">
        <v>44526.36</v>
      </c>
      <c r="E49" s="42">
        <v>5144.95</v>
      </c>
      <c r="F49" s="43">
        <f t="shared" si="0"/>
        <v>0.19781783681214438</v>
      </c>
      <c r="G49" s="43">
        <f t="shared" si="7"/>
        <v>0.14405565297824374</v>
      </c>
      <c r="H49" s="43">
        <f t="shared" si="7"/>
        <v>0.14637923351158633</v>
      </c>
      <c r="I49" s="44">
        <f t="shared" si="2"/>
        <v>0.20238095238095233</v>
      </c>
      <c r="J49" s="44">
        <f t="shared" si="3"/>
        <v>0.14471007134134584</v>
      </c>
      <c r="K49" s="44">
        <f t="shared" si="4"/>
        <v>0.15275689700369921</v>
      </c>
      <c r="L49" s="44">
        <f t="shared" si="5"/>
        <v>5.0380338640708455E-2</v>
      </c>
      <c r="M49" s="44">
        <f t="shared" si="6"/>
        <v>4.3048153089552788E-2</v>
      </c>
      <c r="N49" s="45"/>
      <c r="V49" s="5"/>
      <c r="W49" s="5"/>
      <c r="X49" s="5"/>
      <c r="Y49" s="5"/>
    </row>
    <row r="50" spans="1:25" outlineLevel="1" x14ac:dyDescent="0.25">
      <c r="A50" s="40">
        <v>39079</v>
      </c>
      <c r="B50" s="46">
        <v>25</v>
      </c>
      <c r="C50" s="47">
        <v>5928374</v>
      </c>
      <c r="D50" s="42">
        <v>44473.71</v>
      </c>
      <c r="E50" s="42">
        <v>5169.6499999999996</v>
      </c>
      <c r="F50" s="43">
        <f t="shared" si="0"/>
        <v>0.18595825426944979</v>
      </c>
      <c r="G50" s="43">
        <f t="shared" si="7"/>
        <v>0.14270286936581034</v>
      </c>
      <c r="H50" s="43">
        <f t="shared" si="7"/>
        <v>0.15188279857397502</v>
      </c>
      <c r="I50" s="44">
        <f t="shared" si="2"/>
        <v>0.19047619047619047</v>
      </c>
      <c r="J50" s="44">
        <f t="shared" si="3"/>
        <v>0.14335651391477588</v>
      </c>
      <c r="K50" s="44">
        <f t="shared" si="4"/>
        <v>0.15829108010674009</v>
      </c>
      <c r="L50" s="44">
        <f t="shared" si="5"/>
        <v>4.1211709548126807E-2</v>
      </c>
      <c r="M50" s="44">
        <f t="shared" si="6"/>
        <v>2.7786720386799857E-2</v>
      </c>
      <c r="N50" s="45"/>
      <c r="V50" s="5"/>
      <c r="W50" s="5"/>
      <c r="X50" s="5"/>
      <c r="Y50" s="5"/>
    </row>
    <row r="51" spans="1:25" outlineLevel="1" x14ac:dyDescent="0.25">
      <c r="A51" s="40">
        <v>39084</v>
      </c>
      <c r="B51" s="46">
        <v>25.25</v>
      </c>
      <c r="C51" s="47">
        <v>1353605</v>
      </c>
      <c r="D51" s="42">
        <v>45382.61</v>
      </c>
      <c r="E51" s="42">
        <v>5270.02</v>
      </c>
      <c r="F51" s="43">
        <f t="shared" si="0"/>
        <v>0.19781783681214438</v>
      </c>
      <c r="G51" s="43">
        <f t="shared" si="7"/>
        <v>0.16605605123362821</v>
      </c>
      <c r="H51" s="43">
        <f t="shared" si="7"/>
        <v>0.17424688057041005</v>
      </c>
      <c r="I51" s="44">
        <f t="shared" si="2"/>
        <v>0.20238095238095233</v>
      </c>
      <c r="J51" s="44">
        <f t="shared" si="3"/>
        <v>0.16672305418085998</v>
      </c>
      <c r="K51" s="44">
        <f t="shared" si="4"/>
        <v>0.18077958043274189</v>
      </c>
      <c r="L51" s="44">
        <f t="shared" si="5"/>
        <v>3.0562435594561288E-2</v>
      </c>
      <c r="M51" s="44">
        <f t="shared" si="6"/>
        <v>1.8294161167907275E-2</v>
      </c>
      <c r="N51" s="45"/>
      <c r="V51" s="5"/>
      <c r="W51" s="5"/>
      <c r="X51" s="5"/>
      <c r="Y51" s="5"/>
    </row>
    <row r="52" spans="1:25" outlineLevel="1" x14ac:dyDescent="0.25">
      <c r="A52" s="40">
        <v>39085</v>
      </c>
      <c r="B52" s="46">
        <v>25.4</v>
      </c>
      <c r="C52" s="47">
        <v>1163175</v>
      </c>
      <c r="D52" s="42">
        <v>44445.29</v>
      </c>
      <c r="E52" s="42">
        <v>5202.0600000000004</v>
      </c>
      <c r="F52" s="43">
        <f t="shared" si="0"/>
        <v>0.20493358633776104</v>
      </c>
      <c r="G52" s="43">
        <f t="shared" si="7"/>
        <v>0.14197264884795002</v>
      </c>
      <c r="H52" s="43">
        <f t="shared" si="7"/>
        <v>0.15910427807486638</v>
      </c>
      <c r="I52" s="44">
        <f t="shared" si="2"/>
        <v>0.20952380952380945</v>
      </c>
      <c r="J52" s="44">
        <f t="shared" si="3"/>
        <v>0.14262587569895246</v>
      </c>
      <c r="K52" s="44">
        <f t="shared" si="4"/>
        <v>0.16555273493951606</v>
      </c>
      <c r="L52" s="44">
        <f t="shared" si="5"/>
        <v>5.8547539704485452E-2</v>
      </c>
      <c r="M52" s="44">
        <f t="shared" si="6"/>
        <v>3.7725512768476577E-2</v>
      </c>
      <c r="N52" s="45"/>
      <c r="V52" s="5"/>
      <c r="W52" s="5"/>
      <c r="X52" s="5"/>
      <c r="Y52" s="5"/>
    </row>
    <row r="53" spans="1:25" outlineLevel="1" x14ac:dyDescent="0.25">
      <c r="A53" s="40">
        <v>39086</v>
      </c>
      <c r="B53" s="46">
        <v>25</v>
      </c>
      <c r="C53" s="47">
        <v>281588</v>
      </c>
      <c r="D53" s="42">
        <v>44019.77</v>
      </c>
      <c r="E53" s="42">
        <v>5185.12</v>
      </c>
      <c r="F53" s="43">
        <f t="shared" si="0"/>
        <v>0.18595825426944979</v>
      </c>
      <c r="G53" s="43">
        <f t="shared" si="7"/>
        <v>0.13103938231874546</v>
      </c>
      <c r="H53" s="43">
        <f t="shared" si="7"/>
        <v>0.15532976827094469</v>
      </c>
      <c r="I53" s="44">
        <f t="shared" si="2"/>
        <v>0.19047619047619047</v>
      </c>
      <c r="J53" s="44">
        <f t="shared" si="3"/>
        <v>0.13168635516421356</v>
      </c>
      <c r="K53" s="44">
        <f t="shared" si="4"/>
        <v>0.16175722636601342</v>
      </c>
      <c r="L53" s="44">
        <f t="shared" si="5"/>
        <v>5.1948877039739605E-2</v>
      </c>
      <c r="M53" s="44">
        <f t="shared" si="6"/>
        <v>2.4720280156991237E-2</v>
      </c>
      <c r="N53" s="45"/>
      <c r="O53" s="58"/>
      <c r="P53" s="50"/>
      <c r="Q53" s="50"/>
      <c r="R53" s="50"/>
      <c r="S53" s="59"/>
      <c r="T53" s="45"/>
      <c r="U53" s="45"/>
      <c r="V53" s="5"/>
      <c r="W53" s="5"/>
      <c r="X53" s="5"/>
      <c r="Y53" s="5"/>
    </row>
    <row r="54" spans="1:25" outlineLevel="1" x14ac:dyDescent="0.25">
      <c r="A54" s="40">
        <v>39087</v>
      </c>
      <c r="B54" s="46">
        <v>25</v>
      </c>
      <c r="C54" s="47">
        <v>1792435</v>
      </c>
      <c r="D54" s="42">
        <v>42245.16</v>
      </c>
      <c r="E54" s="42">
        <v>4999.6099999999997</v>
      </c>
      <c r="F54" s="43">
        <f t="shared" si="0"/>
        <v>0.18595825426944979</v>
      </c>
      <c r="G54" s="43">
        <f t="shared" si="7"/>
        <v>8.5442737941533675E-2</v>
      </c>
      <c r="H54" s="43">
        <f t="shared" si="7"/>
        <v>0.1139950980392157</v>
      </c>
      <c r="I54" s="44">
        <f t="shared" si="2"/>
        <v>0.19047619047619047</v>
      </c>
      <c r="J54" s="44">
        <f t="shared" si="3"/>
        <v>8.6063628767915734E-2</v>
      </c>
      <c r="K54" s="44">
        <f t="shared" si="4"/>
        <v>0.12019259853422559</v>
      </c>
      <c r="L54" s="44">
        <f t="shared" si="5"/>
        <v>9.6138530876616723E-2</v>
      </c>
      <c r="M54" s="44">
        <f t="shared" si="6"/>
        <v>6.2742417718105958E-2</v>
      </c>
      <c r="N54" s="45"/>
      <c r="O54" s="58"/>
      <c r="P54" s="50"/>
      <c r="Q54" s="5"/>
      <c r="R54" s="5"/>
      <c r="S54" s="59"/>
      <c r="T54" s="45"/>
      <c r="U54" s="45"/>
      <c r="V54" s="5"/>
      <c r="W54" s="5"/>
      <c r="X54" s="5"/>
      <c r="Y54" s="5"/>
    </row>
    <row r="55" spans="1:25" outlineLevel="1" x14ac:dyDescent="0.25">
      <c r="A55" s="40">
        <v>39090</v>
      </c>
      <c r="B55" s="46">
        <v>25</v>
      </c>
      <c r="C55" s="47">
        <v>2929121</v>
      </c>
      <c r="D55" s="42">
        <v>42829.93</v>
      </c>
      <c r="E55" s="42">
        <v>5077.54</v>
      </c>
      <c r="F55" s="43">
        <f t="shared" si="0"/>
        <v>0.18595825426944979</v>
      </c>
      <c r="G55" s="43">
        <f t="shared" si="7"/>
        <v>0.10046775737254232</v>
      </c>
      <c r="H55" s="43">
        <f t="shared" si="7"/>
        <v>0.13135918003565061</v>
      </c>
      <c r="I55" s="44">
        <f t="shared" si="2"/>
        <v>0.19047619047619047</v>
      </c>
      <c r="J55" s="44">
        <f t="shared" si="3"/>
        <v>0.10109724275339027</v>
      </c>
      <c r="K55" s="44">
        <f t="shared" si="4"/>
        <v>0.13765328230831453</v>
      </c>
      <c r="L55" s="44">
        <f t="shared" si="5"/>
        <v>8.1172619685524028E-2</v>
      </c>
      <c r="M55" s="44">
        <f t="shared" si="6"/>
        <v>4.6431464655644072E-2</v>
      </c>
      <c r="N55" s="45"/>
      <c r="O55" s="58"/>
      <c r="P55" s="50"/>
      <c r="Q55" s="50"/>
      <c r="R55" s="50"/>
      <c r="S55" s="59"/>
      <c r="T55" s="45"/>
      <c r="U55" s="45"/>
      <c r="V55" s="5"/>
      <c r="W55" s="5"/>
      <c r="X55" s="5"/>
      <c r="Y55" s="5"/>
    </row>
    <row r="56" spans="1:25" outlineLevel="1" x14ac:dyDescent="0.25">
      <c r="A56" s="40">
        <v>39091</v>
      </c>
      <c r="B56" s="46">
        <v>25</v>
      </c>
      <c r="C56" s="47">
        <v>97257</v>
      </c>
      <c r="D56" s="42">
        <v>42006.78</v>
      </c>
      <c r="E56" s="42">
        <v>4997.26</v>
      </c>
      <c r="F56" s="43">
        <f t="shared" si="0"/>
        <v>0.18595825426944979</v>
      </c>
      <c r="G56" s="43">
        <f t="shared" si="7"/>
        <v>7.9317827067234559E-2</v>
      </c>
      <c r="H56" s="43">
        <f t="shared" si="7"/>
        <v>0.11347147950089131</v>
      </c>
      <c r="I56" s="44">
        <f t="shared" si="2"/>
        <v>0.19047619047619047</v>
      </c>
      <c r="J56" s="44">
        <f t="shared" si="3"/>
        <v>7.9935214345394856E-2</v>
      </c>
      <c r="K56" s="44">
        <f t="shared" si="4"/>
        <v>0.11966606694345061</v>
      </c>
      <c r="L56" s="44">
        <f t="shared" si="5"/>
        <v>0.10235889585080371</v>
      </c>
      <c r="M56" s="44">
        <f t="shared" si="6"/>
        <v>6.3242180524451186E-2</v>
      </c>
      <c r="N56" s="45"/>
      <c r="O56" s="58"/>
      <c r="P56" s="50"/>
      <c r="Q56" s="50"/>
      <c r="R56" s="50"/>
      <c r="S56" s="59"/>
      <c r="T56" s="45"/>
      <c r="U56" s="45"/>
      <c r="V56" s="5"/>
      <c r="W56" s="5"/>
      <c r="X56" s="5"/>
      <c r="Y56" s="5"/>
    </row>
    <row r="57" spans="1:25" outlineLevel="1" x14ac:dyDescent="0.25">
      <c r="A57" s="40">
        <v>39092</v>
      </c>
      <c r="B57" s="46">
        <v>24.35</v>
      </c>
      <c r="C57" s="47">
        <v>151175</v>
      </c>
      <c r="D57" s="42">
        <v>42335.67</v>
      </c>
      <c r="E57" s="42">
        <v>5014.7700000000004</v>
      </c>
      <c r="F57" s="43">
        <f t="shared" si="0"/>
        <v>0.15512333965844416</v>
      </c>
      <c r="G57" s="43">
        <f t="shared" si="7"/>
        <v>8.7768292447921725E-2</v>
      </c>
      <c r="H57" s="43">
        <f t="shared" si="7"/>
        <v>0.11737299465240647</v>
      </c>
      <c r="I57" s="44">
        <f t="shared" si="2"/>
        <v>0.15952380952380962</v>
      </c>
      <c r="J57" s="44">
        <f t="shared" si="3"/>
        <v>8.8390513529147174E-2</v>
      </c>
      <c r="K57" s="44">
        <f t="shared" si="4"/>
        <v>0.12358928743471576</v>
      </c>
      <c r="L57" s="44">
        <f t="shared" si="5"/>
        <v>6.5356409404938809E-2</v>
      </c>
      <c r="M57" s="44">
        <f t="shared" si="6"/>
        <v>3.1981901652993194E-2</v>
      </c>
      <c r="N57" s="45"/>
      <c r="O57" s="58"/>
      <c r="P57" s="50"/>
      <c r="Q57" s="50"/>
      <c r="R57" s="50"/>
      <c r="S57" s="59"/>
      <c r="T57" s="45"/>
      <c r="U57" s="45"/>
      <c r="V57" s="5"/>
      <c r="W57" s="5"/>
      <c r="X57" s="5"/>
      <c r="Y57" s="5"/>
    </row>
    <row r="58" spans="1:25" outlineLevel="1" x14ac:dyDescent="0.25">
      <c r="A58" s="40">
        <v>39093</v>
      </c>
      <c r="B58" s="46">
        <v>24</v>
      </c>
      <c r="C58" s="47">
        <v>1998213</v>
      </c>
      <c r="D58" s="42">
        <v>42670.32</v>
      </c>
      <c r="E58" s="42">
        <v>5070.1000000000004</v>
      </c>
      <c r="F58" s="43">
        <f t="shared" si="0"/>
        <v>0.13851992409867186</v>
      </c>
      <c r="G58" s="43">
        <f t="shared" si="7"/>
        <v>9.6366754668259613E-2</v>
      </c>
      <c r="H58" s="43">
        <f t="shared" si="7"/>
        <v>0.1297014260249556</v>
      </c>
      <c r="I58" s="44">
        <f t="shared" si="2"/>
        <v>0.14285714285714279</v>
      </c>
      <c r="J58" s="44">
        <f t="shared" si="3"/>
        <v>9.6993894209139508E-2</v>
      </c>
      <c r="K58" s="44">
        <f t="shared" si="4"/>
        <v>0.1359863056975199</v>
      </c>
      <c r="L58" s="44">
        <f t="shared" si="5"/>
        <v>4.1808116608586632E-2</v>
      </c>
      <c r="M58" s="44">
        <f t="shared" si="6"/>
        <v>6.0483450594099875E-3</v>
      </c>
      <c r="N58" s="45"/>
      <c r="O58" s="58"/>
      <c r="P58" s="50"/>
      <c r="Q58" s="50"/>
      <c r="R58" s="50"/>
      <c r="S58" s="59"/>
      <c r="T58" s="45"/>
      <c r="U58" s="45"/>
      <c r="V58" s="5"/>
      <c r="W58" s="5"/>
      <c r="X58" s="5"/>
      <c r="Y58" s="5"/>
    </row>
    <row r="59" spans="1:25" outlineLevel="1" x14ac:dyDescent="0.25">
      <c r="A59" s="40">
        <v>39094</v>
      </c>
      <c r="B59" s="46">
        <v>24.5</v>
      </c>
      <c r="C59" s="47">
        <v>3400634</v>
      </c>
      <c r="D59" s="42">
        <v>43094.97</v>
      </c>
      <c r="E59" s="42">
        <v>5115.87</v>
      </c>
      <c r="F59" s="43">
        <f t="shared" si="0"/>
        <v>0.16223908918406083</v>
      </c>
      <c r="G59" s="43">
        <f t="shared" si="7"/>
        <v>0.10727766750814172</v>
      </c>
      <c r="H59" s="43">
        <f t="shared" si="7"/>
        <v>0.13989973262032085</v>
      </c>
      <c r="I59" s="44">
        <f t="shared" si="2"/>
        <v>0.16666666666666674</v>
      </c>
      <c r="J59" s="44">
        <f t="shared" si="3"/>
        <v>0.10791104826788356</v>
      </c>
      <c r="K59" s="44">
        <f t="shared" si="4"/>
        <v>0.14624134863785154</v>
      </c>
      <c r="L59" s="44">
        <f t="shared" si="5"/>
        <v>5.303279400511629E-2</v>
      </c>
      <c r="M59" s="44">
        <f t="shared" si="6"/>
        <v>1.7819386862188979E-2</v>
      </c>
      <c r="N59" s="45"/>
      <c r="O59" s="58"/>
      <c r="P59" s="50"/>
      <c r="Q59" s="50"/>
      <c r="R59" s="50"/>
      <c r="S59" s="59"/>
      <c r="T59" s="45"/>
      <c r="U59" s="45"/>
      <c r="V59" s="5"/>
      <c r="W59" s="5"/>
      <c r="X59" s="5"/>
      <c r="Y59" s="5"/>
    </row>
    <row r="60" spans="1:25" outlineLevel="1" x14ac:dyDescent="0.25">
      <c r="A60" s="40">
        <v>39097</v>
      </c>
      <c r="B60" s="46">
        <v>25.15</v>
      </c>
      <c r="C60" s="47">
        <v>3047257</v>
      </c>
      <c r="D60" s="42">
        <v>42919.17</v>
      </c>
      <c r="E60" s="42">
        <v>5115.03</v>
      </c>
      <c r="F60" s="43">
        <f t="shared" si="0"/>
        <v>0.19307400379506645</v>
      </c>
      <c r="G60" s="43">
        <f t="shared" si="7"/>
        <v>0.10276068063129906</v>
      </c>
      <c r="H60" s="43">
        <f t="shared" si="7"/>
        <v>0.13971256684491973</v>
      </c>
      <c r="I60" s="44">
        <f t="shared" si="2"/>
        <v>0.19761904761904758</v>
      </c>
      <c r="J60" s="44">
        <f t="shared" si="3"/>
        <v>0.10339147760138823</v>
      </c>
      <c r="K60" s="44">
        <f t="shared" si="4"/>
        <v>0.14605314160114879</v>
      </c>
      <c r="L60" s="44">
        <f t="shared" si="5"/>
        <v>8.5398131062690785E-2</v>
      </c>
      <c r="M60" s="44">
        <f t="shared" si="6"/>
        <v>4.4994341140111693E-2</v>
      </c>
      <c r="N60" s="45"/>
      <c r="O60" s="58"/>
      <c r="P60" s="50"/>
      <c r="Q60" s="50"/>
      <c r="R60" s="50"/>
      <c r="S60" s="59"/>
      <c r="T60" s="45"/>
      <c r="U60" s="45"/>
      <c r="V60" s="5"/>
      <c r="W60" s="5"/>
      <c r="X60" s="5"/>
      <c r="Y60" s="5"/>
    </row>
    <row r="61" spans="1:25" outlineLevel="1" x14ac:dyDescent="0.25">
      <c r="A61" s="40">
        <v>39098</v>
      </c>
      <c r="B61" s="46">
        <v>24.8</v>
      </c>
      <c r="C61" s="47">
        <v>1328756</v>
      </c>
      <c r="D61" s="42">
        <v>42624.22</v>
      </c>
      <c r="E61" s="42">
        <v>5099.26</v>
      </c>
      <c r="F61" s="43">
        <f t="shared" si="0"/>
        <v>0.17647058823529416</v>
      </c>
      <c r="G61" s="43">
        <f t="shared" si="7"/>
        <v>9.5182266073137622E-2</v>
      </c>
      <c r="H61" s="43">
        <f t="shared" si="7"/>
        <v>0.13619875222816402</v>
      </c>
      <c r="I61" s="44">
        <f t="shared" si="2"/>
        <v>0.18095238095238098</v>
      </c>
      <c r="J61" s="44">
        <f t="shared" si="3"/>
        <v>9.5808728067356519E-2</v>
      </c>
      <c r="K61" s="44">
        <f t="shared" si="4"/>
        <v>0.14251977854305342</v>
      </c>
      <c r="L61" s="44">
        <f t="shared" si="5"/>
        <v>7.7699374630086915E-2</v>
      </c>
      <c r="M61" s="44">
        <f t="shared" si="6"/>
        <v>3.3638456971254449E-2</v>
      </c>
      <c r="N61" s="45"/>
      <c r="O61" s="58"/>
      <c r="P61" s="50"/>
      <c r="Q61" s="50"/>
      <c r="R61" s="50"/>
      <c r="S61" s="59"/>
      <c r="T61" s="45"/>
      <c r="U61" s="45"/>
      <c r="V61" s="5"/>
      <c r="W61" s="5"/>
      <c r="X61" s="5"/>
      <c r="Y61" s="5"/>
    </row>
    <row r="62" spans="1:25" outlineLevel="1" x14ac:dyDescent="0.25">
      <c r="A62" s="40">
        <v>39099</v>
      </c>
      <c r="B62" s="46">
        <v>24.2</v>
      </c>
      <c r="C62" s="47">
        <v>1696997</v>
      </c>
      <c r="D62" s="42">
        <v>42735.48</v>
      </c>
      <c r="E62" s="42">
        <v>5121.1499999999996</v>
      </c>
      <c r="F62" s="43">
        <f t="shared" si="0"/>
        <v>0.14800759013282749</v>
      </c>
      <c r="G62" s="43">
        <f t="shared" si="7"/>
        <v>9.8040968916809579E-2</v>
      </c>
      <c r="H62" s="43">
        <f t="shared" si="7"/>
        <v>0.14107620320855596</v>
      </c>
      <c r="I62" s="44">
        <f t="shared" si="2"/>
        <v>0.15238095238095228</v>
      </c>
      <c r="J62" s="44">
        <f t="shared" si="3"/>
        <v>9.8669066135355754E-2</v>
      </c>
      <c r="K62" s="44">
        <f t="shared" si="4"/>
        <v>0.14742436429712513</v>
      </c>
      <c r="L62" s="44">
        <f t="shared" si="5"/>
        <v>4.888813920513102E-2</v>
      </c>
      <c r="M62" s="44">
        <f t="shared" si="6"/>
        <v>4.3197514695125783E-3</v>
      </c>
      <c r="N62" s="45"/>
      <c r="O62" s="58"/>
      <c r="P62" s="50"/>
      <c r="Q62" s="50"/>
      <c r="R62" s="50"/>
      <c r="S62" s="59"/>
      <c r="T62" s="45"/>
      <c r="U62" s="45"/>
      <c r="V62" s="5"/>
      <c r="W62" s="5"/>
      <c r="X62" s="5"/>
      <c r="Y62" s="5"/>
    </row>
    <row r="63" spans="1:25" outlineLevel="1" x14ac:dyDescent="0.25">
      <c r="A63" s="40">
        <v>39100</v>
      </c>
      <c r="B63" s="46">
        <v>24.7</v>
      </c>
      <c r="C63" s="47">
        <v>3723181</v>
      </c>
      <c r="D63" s="42">
        <v>42477.919999999998</v>
      </c>
      <c r="E63" s="42">
        <v>5104.2299999999996</v>
      </c>
      <c r="F63" s="43">
        <f t="shared" si="0"/>
        <v>0.17172675521821645</v>
      </c>
      <c r="G63" s="43">
        <f t="shared" si="7"/>
        <v>9.1423249121589834E-2</v>
      </c>
      <c r="H63" s="43">
        <f t="shared" si="7"/>
        <v>0.13730614973262023</v>
      </c>
      <c r="I63" s="44">
        <f t="shared" si="2"/>
        <v>0.17619047619047623</v>
      </c>
      <c r="J63" s="44">
        <f t="shared" si="3"/>
        <v>9.2047560897229763E-2</v>
      </c>
      <c r="K63" s="44">
        <f t="shared" si="4"/>
        <v>0.14363333684354385</v>
      </c>
      <c r="L63" s="44">
        <f t="shared" si="5"/>
        <v>7.705059587708285E-2</v>
      </c>
      <c r="M63" s="44">
        <f t="shared" si="6"/>
        <v>2.8468162214290604E-2</v>
      </c>
      <c r="N63" s="45"/>
      <c r="O63" s="58"/>
      <c r="P63" s="50"/>
      <c r="Q63" s="50"/>
      <c r="R63" s="50"/>
      <c r="S63" s="59"/>
      <c r="T63" s="45"/>
      <c r="U63" s="45"/>
      <c r="V63" s="5"/>
      <c r="W63" s="5"/>
      <c r="X63" s="5"/>
      <c r="Y63" s="5"/>
    </row>
    <row r="64" spans="1:25" outlineLevel="1" x14ac:dyDescent="0.25">
      <c r="A64" s="40">
        <v>39101</v>
      </c>
      <c r="B64" s="46">
        <v>25.4</v>
      </c>
      <c r="C64" s="47">
        <v>13459887</v>
      </c>
      <c r="D64" s="42">
        <v>43427.64</v>
      </c>
      <c r="E64" s="42">
        <v>5207.03</v>
      </c>
      <c r="F64" s="43">
        <f t="shared" si="0"/>
        <v>0.20493358633776104</v>
      </c>
      <c r="G64" s="43">
        <f t="shared" si="7"/>
        <v>0.11582525581484981</v>
      </c>
      <c r="H64" s="43">
        <f t="shared" si="7"/>
        <v>0.16021167557932259</v>
      </c>
      <c r="I64" s="44">
        <f t="shared" si="2"/>
        <v>0.20952380952380945</v>
      </c>
      <c r="J64" s="44">
        <f t="shared" si="3"/>
        <v>0.11646352593354337</v>
      </c>
      <c r="K64" s="44">
        <f t="shared" si="4"/>
        <v>0.16666629324000648</v>
      </c>
      <c r="L64" s="44">
        <f t="shared" si="5"/>
        <v>8.3352730679179698E-2</v>
      </c>
      <c r="M64" s="44">
        <f t="shared" si="6"/>
        <v>3.6735025715692204E-2</v>
      </c>
      <c r="N64" s="45"/>
      <c r="O64" s="58"/>
      <c r="P64" s="50"/>
      <c r="Q64" s="50"/>
      <c r="R64" s="50"/>
      <c r="S64" s="59"/>
      <c r="T64" s="45"/>
      <c r="U64" s="45"/>
      <c r="V64" s="5"/>
      <c r="W64" s="5"/>
      <c r="X64" s="5"/>
      <c r="Y64" s="5"/>
    </row>
    <row r="65" spans="1:43" outlineLevel="1" x14ac:dyDescent="0.25">
      <c r="A65" s="40">
        <v>39104</v>
      </c>
      <c r="B65" s="46">
        <v>25.4</v>
      </c>
      <c r="C65" s="47">
        <v>197804</v>
      </c>
      <c r="D65" s="42">
        <v>43553.3</v>
      </c>
      <c r="E65" s="42">
        <v>5228.3999999999996</v>
      </c>
      <c r="F65" s="43">
        <f t="shared" si="0"/>
        <v>0.20493358633776104</v>
      </c>
      <c r="G65" s="43">
        <f t="shared" si="7"/>
        <v>0.11905395075764891</v>
      </c>
      <c r="H65" s="43">
        <f t="shared" si="7"/>
        <v>0.1649732620320854</v>
      </c>
      <c r="I65" s="44">
        <f t="shared" si="2"/>
        <v>0.20952380952380945</v>
      </c>
      <c r="J65" s="44">
        <f t="shared" si="3"/>
        <v>0.11969406774214297</v>
      </c>
      <c r="K65" s="44">
        <f t="shared" si="4"/>
        <v>0.17145436987611928</v>
      </c>
      <c r="L65" s="44">
        <f t="shared" si="5"/>
        <v>8.0227040911994507E-2</v>
      </c>
      <c r="M65" s="44">
        <f t="shared" si="6"/>
        <v>3.2497586441814219E-2</v>
      </c>
      <c r="N65" s="45"/>
      <c r="O65" s="58"/>
      <c r="P65" s="50"/>
      <c r="Q65" s="50"/>
      <c r="R65" s="50"/>
      <c r="S65" s="59"/>
      <c r="T65" s="45"/>
      <c r="U65" s="45"/>
      <c r="V65" s="5"/>
      <c r="W65" s="5"/>
      <c r="X65" s="5"/>
      <c r="Y65" s="5"/>
    </row>
    <row r="66" spans="1:43" outlineLevel="1" x14ac:dyDescent="0.25">
      <c r="A66" s="40">
        <v>39105</v>
      </c>
      <c r="B66" s="46">
        <v>26.5</v>
      </c>
      <c r="C66" s="47">
        <v>576787</v>
      </c>
      <c r="D66" s="42">
        <v>44177.2</v>
      </c>
      <c r="E66" s="42">
        <v>5282.7</v>
      </c>
      <c r="F66" s="43">
        <f t="shared" ref="F66:F129" si="8">B66/B$4-1</f>
        <v>0.25711574952561689</v>
      </c>
      <c r="G66" s="43">
        <f t="shared" ref="G66:H97" si="9">D66/D$4-1</f>
        <v>0.13508437233024351</v>
      </c>
      <c r="H66" s="43">
        <f t="shared" si="9"/>
        <v>0.17707219251336892</v>
      </c>
      <c r="I66" s="44">
        <f t="shared" si="2"/>
        <v>0.26190476190476186</v>
      </c>
      <c r="J66" s="44">
        <f t="shared" si="3"/>
        <v>0.13573365897551248</v>
      </c>
      <c r="K66" s="44">
        <f t="shared" si="4"/>
        <v>0.18362061046296674</v>
      </c>
      <c r="L66" s="44">
        <f t="shared" si="5"/>
        <v>0.111092157859495</v>
      </c>
      <c r="M66" s="44">
        <f t="shared" si="6"/>
        <v>6.6139564274040996E-2</v>
      </c>
      <c r="N66" s="45"/>
      <c r="O66" s="58"/>
      <c r="P66" s="50"/>
      <c r="Q66" s="50"/>
      <c r="R66" s="50"/>
      <c r="S66" s="59"/>
      <c r="T66" s="45"/>
      <c r="U66" s="45"/>
      <c r="V66" s="5"/>
      <c r="W66" s="5"/>
      <c r="X66" s="5"/>
      <c r="Y66" s="5"/>
    </row>
    <row r="67" spans="1:43" outlineLevel="1" x14ac:dyDescent="0.25">
      <c r="A67" s="40">
        <v>39106</v>
      </c>
      <c r="B67" s="46">
        <v>26</v>
      </c>
      <c r="C67" s="47">
        <v>3308561</v>
      </c>
      <c r="D67" s="42">
        <v>44686.73</v>
      </c>
      <c r="E67" s="42">
        <v>5340.78</v>
      </c>
      <c r="F67" s="43">
        <f t="shared" si="8"/>
        <v>0.23339658444022771</v>
      </c>
      <c r="G67" s="43">
        <f t="shared" si="9"/>
        <v>0.14817618304331348</v>
      </c>
      <c r="H67" s="43">
        <f t="shared" si="9"/>
        <v>0.19001336898395715</v>
      </c>
      <c r="I67" s="44">
        <f t="shared" ref="I67:I130" si="10">B67/$B$2-1</f>
        <v>0.23809523809523814</v>
      </c>
      <c r="J67" s="44">
        <f t="shared" ref="J67:J130" si="11">D67/$D$2-1</f>
        <v>0.1488329584163508</v>
      </c>
      <c r="K67" s="44">
        <f t="shared" ref="K67:K130" si="12">E67/$E$2-1</f>
        <v>0.196633782714976</v>
      </c>
      <c r="L67" s="44">
        <f t="shared" ref="L67:L130" si="13">(B67/$B$2)/(D67/$D$2)-1</f>
        <v>7.7698223249038856E-2</v>
      </c>
      <c r="M67" s="44">
        <f t="shared" ref="M67:M130" si="14">(B67/$B$2)/(E67/$E$2)-1</f>
        <v>3.4648407874790621E-2</v>
      </c>
      <c r="N67" s="45"/>
      <c r="O67" s="58"/>
      <c r="P67" s="50"/>
      <c r="Q67" s="45"/>
      <c r="R67" s="45"/>
      <c r="S67" s="59"/>
      <c r="T67" s="45"/>
      <c r="U67" s="45"/>
      <c r="V67" s="5"/>
      <c r="W67" s="5"/>
      <c r="X67" s="5"/>
      <c r="Y67" s="5"/>
    </row>
    <row r="68" spans="1:43" outlineLevel="1" x14ac:dyDescent="0.25">
      <c r="A68" s="40">
        <v>39108</v>
      </c>
      <c r="B68" s="46">
        <v>26.1</v>
      </c>
      <c r="C68" s="47">
        <v>833318</v>
      </c>
      <c r="D68" s="42">
        <v>44412.35</v>
      </c>
      <c r="E68" s="42">
        <v>5311.4</v>
      </c>
      <c r="F68" s="43">
        <f t="shared" si="8"/>
        <v>0.23814041745730563</v>
      </c>
      <c r="G68" s="43">
        <f t="shared" si="9"/>
        <v>0.14112629192119686</v>
      </c>
      <c r="H68" s="43">
        <f t="shared" si="9"/>
        <v>0.18346702317290542</v>
      </c>
      <c r="I68" s="44">
        <f t="shared" si="10"/>
        <v>0.24285714285714288</v>
      </c>
      <c r="J68" s="44">
        <f t="shared" si="11"/>
        <v>0.1417790346423291</v>
      </c>
      <c r="K68" s="44">
        <f t="shared" si="12"/>
        <v>0.19005101755030607</v>
      </c>
      <c r="L68" s="44">
        <f t="shared" si="13"/>
        <v>8.8526856027337342E-2</v>
      </c>
      <c r="M68" s="44">
        <f t="shared" si="14"/>
        <v>4.4372992861715366E-2</v>
      </c>
      <c r="N68" s="45"/>
      <c r="O68" s="58"/>
      <c r="P68" s="50"/>
      <c r="Q68" s="45"/>
      <c r="R68" s="45"/>
      <c r="S68" s="59"/>
      <c r="T68" s="45"/>
      <c r="U68" s="45"/>
      <c r="V68" s="5"/>
      <c r="W68" s="5"/>
      <c r="X68" s="5"/>
      <c r="Y68" s="5"/>
    </row>
    <row r="69" spans="1:43" outlineLevel="1" x14ac:dyDescent="0.25">
      <c r="A69" s="40">
        <v>39111</v>
      </c>
      <c r="B69" s="46">
        <v>26</v>
      </c>
      <c r="C69" s="47">
        <v>2008815</v>
      </c>
      <c r="D69" s="42">
        <v>43573.49</v>
      </c>
      <c r="E69" s="42">
        <v>5223.3500000000004</v>
      </c>
      <c r="F69" s="43">
        <f t="shared" si="8"/>
        <v>0.23339658444022771</v>
      </c>
      <c r="G69" s="43">
        <f t="shared" si="9"/>
        <v>0.11957271051329976</v>
      </c>
      <c r="H69" s="43">
        <f t="shared" si="9"/>
        <v>0.16384803921568625</v>
      </c>
      <c r="I69" s="44">
        <f t="shared" si="10"/>
        <v>0.23809523809523814</v>
      </c>
      <c r="J69" s="44">
        <f t="shared" si="11"/>
        <v>0.1202131242367761</v>
      </c>
      <c r="K69" s="44">
        <f t="shared" si="12"/>
        <v>0.17032288709594301</v>
      </c>
      <c r="L69" s="44">
        <f t="shared" si="13"/>
        <v>0.10523186285536301</v>
      </c>
      <c r="M69" s="44">
        <f t="shared" si="14"/>
        <v>5.7909105039777975E-2</v>
      </c>
      <c r="N69" s="45"/>
      <c r="O69" s="58"/>
      <c r="P69" s="50"/>
      <c r="Q69" s="45"/>
      <c r="R69" s="45"/>
      <c r="S69" s="59"/>
      <c r="T69" s="45"/>
      <c r="U69" s="45"/>
      <c r="V69" s="5"/>
      <c r="W69" s="5"/>
      <c r="X69" s="5"/>
      <c r="Y69" s="5"/>
    </row>
    <row r="70" spans="1:43" outlineLevel="1" x14ac:dyDescent="0.25">
      <c r="A70" s="40">
        <v>39112</v>
      </c>
      <c r="B70" s="46">
        <v>25.87</v>
      </c>
      <c r="C70" s="47">
        <v>1380358</v>
      </c>
      <c r="D70" s="42">
        <v>44044.23</v>
      </c>
      <c r="E70" s="42">
        <v>5247.53</v>
      </c>
      <c r="F70" s="43">
        <f t="shared" si="8"/>
        <v>0.22722960151802662</v>
      </c>
      <c r="G70" s="43">
        <f t="shared" si="9"/>
        <v>0.13166785500934619</v>
      </c>
      <c r="H70" s="43">
        <f t="shared" si="9"/>
        <v>0.16923573975044559</v>
      </c>
      <c r="I70" s="44">
        <f t="shared" si="10"/>
        <v>0.23190476190476206</v>
      </c>
      <c r="J70" s="44">
        <f t="shared" si="11"/>
        <v>0.13231518735137238</v>
      </c>
      <c r="K70" s="44">
        <f t="shared" si="12"/>
        <v>0.1757405610810252</v>
      </c>
      <c r="L70" s="44">
        <f t="shared" si="13"/>
        <v>8.7952167087277378E-2</v>
      </c>
      <c r="M70" s="44">
        <f t="shared" si="14"/>
        <v>4.7769212599161337E-2</v>
      </c>
      <c r="N70" s="45"/>
      <c r="O70" s="58"/>
      <c r="P70" s="50"/>
      <c r="Q70" s="45"/>
      <c r="R70" s="45"/>
      <c r="S70" s="59"/>
      <c r="T70" s="45"/>
      <c r="U70" s="45"/>
      <c r="V70" s="5"/>
      <c r="W70" s="5"/>
      <c r="X70" s="5"/>
      <c r="Y70" s="5"/>
    </row>
    <row r="71" spans="1:43" outlineLevel="1" x14ac:dyDescent="0.25">
      <c r="A71" s="40">
        <v>39113</v>
      </c>
      <c r="B71" s="46">
        <v>25.76</v>
      </c>
      <c r="C71" s="47">
        <v>7108954</v>
      </c>
      <c r="D71" s="42">
        <v>44641.599999999999</v>
      </c>
      <c r="E71" s="42">
        <v>5295.14</v>
      </c>
      <c r="F71" s="43">
        <f t="shared" si="8"/>
        <v>0.22201138519924113</v>
      </c>
      <c r="G71" s="43">
        <f t="shared" si="9"/>
        <v>0.14701661752709105</v>
      </c>
      <c r="H71" s="43">
        <f t="shared" si="9"/>
        <v>0.17984402852049919</v>
      </c>
      <c r="I71" s="44">
        <f t="shared" si="10"/>
        <v>0.22666666666666679</v>
      </c>
      <c r="J71" s="44">
        <f t="shared" si="11"/>
        <v>0.1476727296098721</v>
      </c>
      <c r="K71" s="44">
        <f t="shared" si="12"/>
        <v>0.18640786705413426</v>
      </c>
      <c r="L71" s="44">
        <f t="shared" si="13"/>
        <v>6.8829671576885021E-2</v>
      </c>
      <c r="M71" s="44">
        <f t="shared" si="14"/>
        <v>3.3933355240213903E-2</v>
      </c>
      <c r="N71" s="45"/>
      <c r="O71" s="58"/>
      <c r="P71" s="50"/>
      <c r="Q71" s="45"/>
      <c r="R71" s="45"/>
      <c r="S71" s="59"/>
      <c r="T71" s="45"/>
      <c r="U71" s="45"/>
      <c r="V71" s="5"/>
      <c r="W71" s="5"/>
      <c r="X71" s="5"/>
      <c r="Y71" s="5"/>
    </row>
    <row r="72" spans="1:43" outlineLevel="1" x14ac:dyDescent="0.25">
      <c r="A72" s="40">
        <v>39114</v>
      </c>
      <c r="B72" s="46">
        <v>27</v>
      </c>
      <c r="C72" s="47">
        <v>1688155</v>
      </c>
      <c r="D72" s="42">
        <v>44815.01</v>
      </c>
      <c r="E72" s="60">
        <v>5313.65</v>
      </c>
      <c r="F72" s="43">
        <f t="shared" si="8"/>
        <v>0.28083491461100585</v>
      </c>
      <c r="G72" s="43">
        <f t="shared" si="9"/>
        <v>0.15147219599303696</v>
      </c>
      <c r="H72" s="43">
        <f t="shared" si="9"/>
        <v>0.18396836007130113</v>
      </c>
      <c r="I72" s="44">
        <f t="shared" si="10"/>
        <v>0.28571428571428581</v>
      </c>
      <c r="J72" s="44">
        <f t="shared" si="11"/>
        <v>0.15213085673886506</v>
      </c>
      <c r="K72" s="44">
        <f t="shared" si="12"/>
        <v>0.19055514354147385</v>
      </c>
      <c r="L72" s="44">
        <f t="shared" si="13"/>
        <v>0.11594466739093501</v>
      </c>
      <c r="M72" s="44">
        <f t="shared" si="14"/>
        <v>7.9928378529152022E-2</v>
      </c>
      <c r="N72" s="45"/>
      <c r="O72" s="58"/>
      <c r="P72" s="50"/>
      <c r="Q72" s="45"/>
      <c r="R72" s="45"/>
      <c r="S72" s="59"/>
      <c r="T72" s="45"/>
      <c r="U72" s="45"/>
      <c r="V72" s="5"/>
      <c r="W72" s="5"/>
      <c r="X72" s="5"/>
      <c r="Y72" s="5"/>
    </row>
    <row r="73" spans="1:43" outlineLevel="1" x14ac:dyDescent="0.25">
      <c r="A73" s="40">
        <v>39115</v>
      </c>
      <c r="B73" s="46">
        <v>26.5</v>
      </c>
      <c r="C73" s="47">
        <v>1575824</v>
      </c>
      <c r="D73" s="42">
        <v>44997.83</v>
      </c>
      <c r="E73" s="60">
        <v>5327.16</v>
      </c>
      <c r="F73" s="43">
        <f t="shared" si="8"/>
        <v>0.25711574952561689</v>
      </c>
      <c r="G73" s="43">
        <f t="shared" si="9"/>
        <v>0.1561695540182042</v>
      </c>
      <c r="H73" s="43">
        <f t="shared" si="9"/>
        <v>0.18697860962566848</v>
      </c>
      <c r="I73" s="44">
        <f t="shared" si="10"/>
        <v>0.26190476190476186</v>
      </c>
      <c r="J73" s="44">
        <f t="shared" si="11"/>
        <v>0.15683090172890291</v>
      </c>
      <c r="K73" s="44">
        <f t="shared" si="12"/>
        <v>0.19358214004844077</v>
      </c>
      <c r="L73" s="44">
        <f t="shared" si="13"/>
        <v>9.0829057227659105E-2</v>
      </c>
      <c r="M73" s="44">
        <f t="shared" si="14"/>
        <v>5.7241659006013856E-2</v>
      </c>
      <c r="N73" s="45"/>
      <c r="O73" s="58"/>
      <c r="P73" s="50"/>
      <c r="Q73" s="45"/>
      <c r="R73" s="45"/>
      <c r="S73" s="59"/>
      <c r="T73" s="45"/>
      <c r="U73" s="45"/>
      <c r="V73" s="5"/>
      <c r="W73" s="5"/>
      <c r="X73" s="5"/>
      <c r="Y73" s="5"/>
    </row>
    <row r="74" spans="1:43" outlineLevel="1" x14ac:dyDescent="0.25">
      <c r="A74" s="40">
        <v>39118</v>
      </c>
      <c r="B74" s="46">
        <v>26.82</v>
      </c>
      <c r="C74" s="47">
        <v>446212</v>
      </c>
      <c r="D74" s="42">
        <v>45286.17</v>
      </c>
      <c r="E74" s="60">
        <v>5340.49</v>
      </c>
      <c r="F74" s="43">
        <f t="shared" si="8"/>
        <v>0.2722960151802658</v>
      </c>
      <c r="G74" s="43">
        <f t="shared" si="9"/>
        <v>0.16357813192530779</v>
      </c>
      <c r="H74" s="43">
        <f t="shared" si="9"/>
        <v>0.18994875222816399</v>
      </c>
      <c r="I74" s="44">
        <f t="shared" si="10"/>
        <v>0.27714285714285714</v>
      </c>
      <c r="J74" s="44">
        <f t="shared" si="11"/>
        <v>0.16424371746256172</v>
      </c>
      <c r="K74" s="44">
        <f t="shared" si="12"/>
        <v>0.19656880647611441</v>
      </c>
      <c r="L74" s="44">
        <f t="shared" si="13"/>
        <v>9.6972084097955102E-2</v>
      </c>
      <c r="M74" s="44">
        <f t="shared" si="14"/>
        <v>6.7337582452974498E-2</v>
      </c>
      <c r="N74" s="45"/>
      <c r="O74" s="58"/>
      <c r="P74" s="50"/>
      <c r="Q74" s="45"/>
      <c r="R74" s="45"/>
      <c r="S74" s="59"/>
      <c r="T74" s="45"/>
      <c r="U74" s="45"/>
      <c r="V74" s="5"/>
      <c r="W74" s="5"/>
      <c r="X74" s="5"/>
      <c r="Y74" s="5"/>
      <c r="AO74" s="55"/>
      <c r="AP74" s="55"/>
      <c r="AQ74" s="55"/>
    </row>
    <row r="75" spans="1:43" outlineLevel="1" x14ac:dyDescent="0.25">
      <c r="A75" s="40">
        <v>39119</v>
      </c>
      <c r="B75" s="46">
        <v>26.8</v>
      </c>
      <c r="C75" s="47">
        <v>2840654</v>
      </c>
      <c r="D75" s="42">
        <v>45351.8</v>
      </c>
      <c r="E75" s="60">
        <v>5358.92</v>
      </c>
      <c r="F75" s="43">
        <f t="shared" si="8"/>
        <v>0.27134724857685022</v>
      </c>
      <c r="G75" s="43">
        <f t="shared" si="9"/>
        <v>0.16526442230487093</v>
      </c>
      <c r="H75" s="43">
        <f t="shared" si="9"/>
        <v>0.19405525846702321</v>
      </c>
      <c r="I75" s="44">
        <f t="shared" si="10"/>
        <v>0.27619047619047632</v>
      </c>
      <c r="J75" s="44">
        <f t="shared" si="11"/>
        <v>0.16593097242753396</v>
      </c>
      <c r="K75" s="44">
        <f t="shared" si="12"/>
        <v>0.20069815848376815</v>
      </c>
      <c r="L75" s="44">
        <f t="shared" si="13"/>
        <v>9.4567780057661421E-2</v>
      </c>
      <c r="M75" s="44">
        <f t="shared" si="14"/>
        <v>6.2873684925143225E-2</v>
      </c>
      <c r="N75" s="45"/>
      <c r="O75" s="58"/>
      <c r="P75" s="50"/>
      <c r="Q75" s="5"/>
      <c r="R75" s="5"/>
      <c r="S75" s="59"/>
      <c r="T75" s="45"/>
      <c r="U75" s="45"/>
      <c r="V75" s="5"/>
      <c r="W75" s="5"/>
      <c r="X75" s="5"/>
      <c r="Y75" s="5"/>
    </row>
    <row r="76" spans="1:43" outlineLevel="1" x14ac:dyDescent="0.25">
      <c r="A76" s="40">
        <v>39120</v>
      </c>
      <c r="B76" s="46">
        <v>26.99</v>
      </c>
      <c r="C76" s="47">
        <v>2085621</v>
      </c>
      <c r="D76" s="42">
        <v>44587.96</v>
      </c>
      <c r="E76" s="60">
        <v>5328.61</v>
      </c>
      <c r="F76" s="43">
        <f t="shared" si="8"/>
        <v>0.28036053130929783</v>
      </c>
      <c r="G76" s="43">
        <f t="shared" si="9"/>
        <v>0.14563839695784275</v>
      </c>
      <c r="H76" s="43">
        <f t="shared" si="9"/>
        <v>0.18730169340463454</v>
      </c>
      <c r="I76" s="44">
        <f t="shared" si="10"/>
        <v>0.28523809523809507</v>
      </c>
      <c r="J76" s="44">
        <f t="shared" si="11"/>
        <v>0.14629372067613589</v>
      </c>
      <c r="K76" s="44">
        <f t="shared" si="12"/>
        <v>0.19390702124274894</v>
      </c>
      <c r="L76" s="44">
        <f t="shared" si="13"/>
        <v>0.12121184305188692</v>
      </c>
      <c r="M76" s="44">
        <f t="shared" si="14"/>
        <v>7.6497643761470391E-2</v>
      </c>
      <c r="N76" s="45"/>
      <c r="O76" s="58"/>
      <c r="P76" s="50"/>
      <c r="Q76" s="45"/>
      <c r="R76" s="45"/>
      <c r="S76" s="59"/>
      <c r="T76" s="45"/>
      <c r="U76" s="45"/>
      <c r="V76" s="5"/>
      <c r="W76" s="5"/>
      <c r="X76" s="5"/>
      <c r="Y76" s="5"/>
    </row>
    <row r="77" spans="1:43" outlineLevel="1" x14ac:dyDescent="0.25">
      <c r="A77" s="40">
        <v>39121</v>
      </c>
      <c r="B77" s="46">
        <v>27.3</v>
      </c>
      <c r="C77" s="47">
        <v>832514</v>
      </c>
      <c r="D77" s="42">
        <v>44891.94</v>
      </c>
      <c r="E77" s="60">
        <v>5346.5</v>
      </c>
      <c r="F77" s="43">
        <f t="shared" si="8"/>
        <v>0.29506641366223918</v>
      </c>
      <c r="G77" s="43">
        <f t="shared" si="9"/>
        <v>0.15344882739483179</v>
      </c>
      <c r="H77" s="43">
        <f t="shared" si="9"/>
        <v>0.1912878787878789</v>
      </c>
      <c r="I77" s="44">
        <f t="shared" si="10"/>
        <v>0.30000000000000004</v>
      </c>
      <c r="J77" s="44">
        <f t="shared" si="11"/>
        <v>0.15410861880583582</v>
      </c>
      <c r="K77" s="44">
        <f t="shared" si="12"/>
        <v>0.19791538301252243</v>
      </c>
      <c r="L77" s="44">
        <f t="shared" si="13"/>
        <v>0.12641044249814115</v>
      </c>
      <c r="M77" s="44">
        <f t="shared" si="14"/>
        <v>8.5218554194332885E-2</v>
      </c>
      <c r="N77" s="45"/>
      <c r="O77" s="58"/>
      <c r="P77" s="50"/>
      <c r="Q77" s="45"/>
      <c r="R77" s="45"/>
      <c r="S77" s="59"/>
      <c r="T77" s="45"/>
      <c r="U77" s="45"/>
      <c r="V77" s="5"/>
      <c r="W77" s="5"/>
      <c r="X77" s="5"/>
      <c r="Y77" s="5"/>
    </row>
    <row r="78" spans="1:43" outlineLevel="1" x14ac:dyDescent="0.25">
      <c r="A78" s="40">
        <v>39122</v>
      </c>
      <c r="B78" s="46">
        <v>27.15</v>
      </c>
      <c r="C78" s="47">
        <v>2510059</v>
      </c>
      <c r="D78" s="42">
        <v>44284.4</v>
      </c>
      <c r="E78" s="60">
        <v>5287.12</v>
      </c>
      <c r="F78" s="43">
        <f t="shared" si="8"/>
        <v>0.28795066413662251</v>
      </c>
      <c r="G78" s="43">
        <f t="shared" si="9"/>
        <v>0.13783875795707834</v>
      </c>
      <c r="H78" s="43">
        <f t="shared" si="9"/>
        <v>0.1780570409982174</v>
      </c>
      <c r="I78" s="44">
        <f t="shared" si="10"/>
        <v>0.2928571428571427</v>
      </c>
      <c r="J78" s="44">
        <f t="shared" si="11"/>
        <v>0.13848962015553701</v>
      </c>
      <c r="K78" s="44">
        <f t="shared" si="12"/>
        <v>0.18461093796561623</v>
      </c>
      <c r="L78" s="44">
        <f t="shared" si="13"/>
        <v>0.13558974976031535</v>
      </c>
      <c r="M78" s="44">
        <f t="shared" si="14"/>
        <v>9.1377009465590797E-2</v>
      </c>
      <c r="N78" s="45"/>
      <c r="O78" s="58"/>
      <c r="P78" s="50"/>
      <c r="Q78" s="45"/>
      <c r="R78" s="45"/>
      <c r="S78" s="59"/>
      <c r="T78" s="45"/>
      <c r="U78" s="45"/>
      <c r="V78" s="5"/>
      <c r="W78" s="5"/>
      <c r="X78" s="5"/>
      <c r="Y78" s="5"/>
    </row>
    <row r="79" spans="1:43" outlineLevel="1" x14ac:dyDescent="0.25">
      <c r="A79" s="40">
        <v>39125</v>
      </c>
      <c r="B79" s="46">
        <v>27.65</v>
      </c>
      <c r="C79" s="47">
        <v>780915</v>
      </c>
      <c r="D79" s="61">
        <v>43934.75</v>
      </c>
      <c r="E79" s="60">
        <v>5254.02</v>
      </c>
      <c r="F79" s="43">
        <f t="shared" si="8"/>
        <v>0.31166982922201147</v>
      </c>
      <c r="G79" s="43">
        <f t="shared" si="9"/>
        <v>0.1288548873001496</v>
      </c>
      <c r="H79" s="43">
        <f t="shared" si="9"/>
        <v>0.17068181818181838</v>
      </c>
      <c r="I79" s="44">
        <f t="shared" si="10"/>
        <v>0.31666666666666665</v>
      </c>
      <c r="J79" s="44">
        <f t="shared" si="11"/>
        <v>0.12950061057908613</v>
      </c>
      <c r="K79" s="44">
        <f t="shared" si="12"/>
        <v>0.1771946844955492</v>
      </c>
      <c r="L79" s="44">
        <f t="shared" si="13"/>
        <v>0.16570691005790783</v>
      </c>
      <c r="M79" s="44">
        <f t="shared" si="14"/>
        <v>0.11847826362797753</v>
      </c>
      <c r="N79" s="45"/>
      <c r="O79" s="58"/>
      <c r="P79" s="50"/>
      <c r="Q79" s="45"/>
      <c r="R79" s="45"/>
      <c r="S79" s="59"/>
      <c r="T79" s="45"/>
      <c r="U79" s="45"/>
      <c r="V79" s="5"/>
      <c r="W79" s="5"/>
      <c r="X79" s="5"/>
      <c r="Y79" s="5"/>
    </row>
    <row r="80" spans="1:43" outlineLevel="1" x14ac:dyDescent="0.25">
      <c r="A80" s="40">
        <v>39126</v>
      </c>
      <c r="B80" s="46">
        <v>28.7</v>
      </c>
      <c r="C80" s="47">
        <v>4869100</v>
      </c>
      <c r="D80" s="61">
        <v>45197.45</v>
      </c>
      <c r="E80" s="60">
        <v>5363.38</v>
      </c>
      <c r="F80" s="43">
        <f t="shared" si="8"/>
        <v>0.36148007590132836</v>
      </c>
      <c r="G80" s="43">
        <f t="shared" si="9"/>
        <v>0.16129856949235277</v>
      </c>
      <c r="H80" s="43">
        <f t="shared" si="9"/>
        <v>0.19504901960784315</v>
      </c>
      <c r="I80" s="44">
        <f t="shared" si="10"/>
        <v>0.3666666666666667</v>
      </c>
      <c r="J80" s="44">
        <f t="shared" si="11"/>
        <v>0.16196285108297448</v>
      </c>
      <c r="K80" s="44">
        <f t="shared" si="12"/>
        <v>0.20169744822626079</v>
      </c>
      <c r="L80" s="44">
        <f t="shared" si="13"/>
        <v>0.17617070579571781</v>
      </c>
      <c r="M80" s="44">
        <f t="shared" si="14"/>
        <v>0.13728016039636692</v>
      </c>
      <c r="N80" s="45"/>
      <c r="O80" s="58"/>
      <c r="P80" s="50"/>
      <c r="Q80" s="45"/>
      <c r="R80" s="45"/>
      <c r="S80" s="59"/>
      <c r="T80" s="45"/>
      <c r="U80" s="45"/>
      <c r="V80" s="5"/>
      <c r="W80" s="5"/>
      <c r="X80" s="5"/>
      <c r="Y80" s="5"/>
    </row>
    <row r="81" spans="1:25" outlineLevel="1" x14ac:dyDescent="0.25">
      <c r="A81" s="40">
        <v>39127</v>
      </c>
      <c r="B81" s="46">
        <v>28.1</v>
      </c>
      <c r="C81" s="47">
        <v>848346</v>
      </c>
      <c r="D81" s="61">
        <v>45995.6</v>
      </c>
      <c r="E81" s="60">
        <v>5466.54</v>
      </c>
      <c r="F81" s="43">
        <f t="shared" si="8"/>
        <v>0.33301707779886169</v>
      </c>
      <c r="G81" s="43">
        <f t="shared" si="9"/>
        <v>0.18180615240334275</v>
      </c>
      <c r="H81" s="43">
        <f t="shared" si="9"/>
        <v>0.21803475935828875</v>
      </c>
      <c r="I81" s="44">
        <f t="shared" si="10"/>
        <v>0.33809523809523823</v>
      </c>
      <c r="J81" s="44">
        <f t="shared" si="11"/>
        <v>0.18248216466353884</v>
      </c>
      <c r="K81" s="44">
        <f t="shared" si="12"/>
        <v>0.22481106478131019</v>
      </c>
      <c r="L81" s="44">
        <f t="shared" si="13"/>
        <v>0.13159866430287948</v>
      </c>
      <c r="M81" s="44">
        <f t="shared" si="14"/>
        <v>9.2491141345261152E-2</v>
      </c>
      <c r="N81" s="45"/>
      <c r="O81" s="58"/>
      <c r="P81" s="50"/>
      <c r="Q81" s="45"/>
      <c r="R81" s="45"/>
      <c r="S81" s="59"/>
      <c r="T81" s="45"/>
      <c r="U81" s="45"/>
      <c r="V81" s="5"/>
      <c r="W81" s="5"/>
      <c r="X81" s="5"/>
      <c r="Y81" s="5"/>
    </row>
    <row r="82" spans="1:25" outlineLevel="1" x14ac:dyDescent="0.25">
      <c r="A82" s="40">
        <v>39128</v>
      </c>
      <c r="B82" s="46">
        <v>28.1</v>
      </c>
      <c r="C82" s="47">
        <v>935875</v>
      </c>
      <c r="D82" s="61">
        <v>45955.07</v>
      </c>
      <c r="E82" s="60">
        <v>5459.13</v>
      </c>
      <c r="F82" s="43">
        <f t="shared" si="8"/>
        <v>0.33301707779886169</v>
      </c>
      <c r="G82" s="43">
        <f t="shared" si="9"/>
        <v>0.18076477880767472</v>
      </c>
      <c r="H82" s="43">
        <f t="shared" si="9"/>
        <v>0.21638368983957212</v>
      </c>
      <c r="I82" s="44">
        <f t="shared" si="10"/>
        <v>0.33809523809523823</v>
      </c>
      <c r="J82" s="44">
        <f t="shared" si="11"/>
        <v>0.18144019538530753</v>
      </c>
      <c r="K82" s="44">
        <f t="shared" si="12"/>
        <v>0.22315080985039781</v>
      </c>
      <c r="L82" s="44">
        <f t="shared" si="13"/>
        <v>0.13259667592301638</v>
      </c>
      <c r="M82" s="44">
        <f t="shared" si="14"/>
        <v>9.3974044180945349E-2</v>
      </c>
      <c r="N82" s="45"/>
      <c r="O82" s="58"/>
      <c r="P82" s="50"/>
      <c r="Q82" s="45"/>
      <c r="R82" s="45"/>
      <c r="S82" s="59"/>
      <c r="T82" s="45"/>
      <c r="U82" s="45"/>
      <c r="V82" s="5"/>
      <c r="W82" s="5"/>
      <c r="X82" s="5"/>
      <c r="Y82" s="5"/>
    </row>
    <row r="83" spans="1:25" outlineLevel="1" x14ac:dyDescent="0.25">
      <c r="A83" s="40">
        <v>39129</v>
      </c>
      <c r="B83" s="46">
        <v>27.9</v>
      </c>
      <c r="C83" s="47">
        <v>336341</v>
      </c>
      <c r="D83" s="61">
        <v>45849.03</v>
      </c>
      <c r="E83" s="60">
        <v>5441.76</v>
      </c>
      <c r="F83" s="43">
        <f t="shared" si="8"/>
        <v>0.32352941176470584</v>
      </c>
      <c r="G83" s="43">
        <f t="shared" si="9"/>
        <v>0.17804019809993643</v>
      </c>
      <c r="H83" s="43">
        <f t="shared" si="9"/>
        <v>0.21251336898395734</v>
      </c>
      <c r="I83" s="44">
        <f t="shared" si="10"/>
        <v>0.32857142857142851</v>
      </c>
      <c r="J83" s="44">
        <f t="shared" si="11"/>
        <v>0.17871405617327585</v>
      </c>
      <c r="K83" s="44">
        <f t="shared" si="12"/>
        <v>0.21925895719858302</v>
      </c>
      <c r="L83" s="44">
        <f t="shared" si="13"/>
        <v>0.12713632421137677</v>
      </c>
      <c r="M83" s="44">
        <f t="shared" si="14"/>
        <v>8.9654843811035834E-2</v>
      </c>
      <c r="N83" s="45"/>
      <c r="O83" s="58"/>
      <c r="P83" s="50"/>
      <c r="Q83" s="45"/>
      <c r="R83" s="45"/>
      <c r="S83" s="59"/>
      <c r="T83" s="45"/>
      <c r="U83" s="45"/>
      <c r="V83" s="5"/>
      <c r="W83" s="5"/>
      <c r="X83" s="5"/>
      <c r="Y83" s="5"/>
    </row>
    <row r="84" spans="1:25" outlineLevel="1" x14ac:dyDescent="0.25">
      <c r="A84" s="40">
        <v>39134</v>
      </c>
      <c r="B84" s="46">
        <v>27.1</v>
      </c>
      <c r="C84" s="47">
        <v>837291</v>
      </c>
      <c r="D84" s="61">
        <v>46090.239999999998</v>
      </c>
      <c r="E84" s="60">
        <v>5476.65</v>
      </c>
      <c r="F84" s="43">
        <f t="shared" si="8"/>
        <v>0.28557874762808377</v>
      </c>
      <c r="G84" s="43">
        <f t="shared" si="9"/>
        <v>0.18423782269927225</v>
      </c>
      <c r="H84" s="43">
        <f t="shared" si="9"/>
        <v>0.22028743315508015</v>
      </c>
      <c r="I84" s="44">
        <f t="shared" si="10"/>
        <v>0.29047619047619055</v>
      </c>
      <c r="J84" s="44">
        <f t="shared" si="11"/>
        <v>0.18491522591426168</v>
      </c>
      <c r="K84" s="44">
        <f t="shared" si="12"/>
        <v>0.22707627090162363</v>
      </c>
      <c r="L84" s="44">
        <f t="shared" si="13"/>
        <v>8.908735600091533E-2</v>
      </c>
      <c r="M84" s="44">
        <f t="shared" si="14"/>
        <v>5.1667464425811271E-2</v>
      </c>
      <c r="N84" s="45"/>
      <c r="O84" s="58"/>
      <c r="P84" s="50"/>
      <c r="Q84" s="45"/>
      <c r="R84" s="45"/>
      <c r="S84" s="59"/>
      <c r="T84" s="45"/>
      <c r="U84" s="45"/>
      <c r="V84" s="5"/>
      <c r="W84" s="5"/>
      <c r="X84" s="5"/>
      <c r="Y84" s="5"/>
    </row>
    <row r="85" spans="1:25" outlineLevel="1" x14ac:dyDescent="0.25">
      <c r="A85" s="40">
        <v>39135</v>
      </c>
      <c r="B85" s="46">
        <v>27</v>
      </c>
      <c r="C85" s="47">
        <v>621711</v>
      </c>
      <c r="D85" s="61">
        <v>46452.26</v>
      </c>
      <c r="E85" s="60">
        <v>5518.95</v>
      </c>
      <c r="F85" s="43">
        <f t="shared" si="8"/>
        <v>0.28083491461100585</v>
      </c>
      <c r="G85" s="43">
        <f t="shared" si="9"/>
        <v>0.19353952684690934</v>
      </c>
      <c r="H85" s="43">
        <f t="shared" si="9"/>
        <v>0.22971256684491981</v>
      </c>
      <c r="I85" s="44">
        <f t="shared" si="10"/>
        <v>0.28571428571428581</v>
      </c>
      <c r="J85" s="44">
        <f t="shared" si="11"/>
        <v>0.19422225078732569</v>
      </c>
      <c r="K85" s="44">
        <f t="shared" si="12"/>
        <v>0.23655383953557663</v>
      </c>
      <c r="L85" s="44">
        <f t="shared" si="13"/>
        <v>7.6612234336314922E-2</v>
      </c>
      <c r="M85" s="44">
        <f t="shared" si="14"/>
        <v>3.975600948938296E-2</v>
      </c>
      <c r="N85" s="45"/>
      <c r="O85" s="58"/>
      <c r="P85" s="50"/>
      <c r="Q85" s="45"/>
      <c r="R85" s="45"/>
      <c r="S85" s="59"/>
      <c r="T85" s="45"/>
      <c r="U85" s="45"/>
      <c r="V85" s="5"/>
      <c r="W85" s="5"/>
      <c r="X85" s="5"/>
      <c r="Y85" s="5"/>
    </row>
    <row r="86" spans="1:25" outlineLevel="1" x14ac:dyDescent="0.25">
      <c r="A86" s="40">
        <v>39136</v>
      </c>
      <c r="B86" s="46">
        <v>27.7</v>
      </c>
      <c r="C86" s="47">
        <v>3589984</v>
      </c>
      <c r="D86" s="61">
        <v>46015.79</v>
      </c>
      <c r="E86" s="60">
        <v>5456.7</v>
      </c>
      <c r="F86" s="43">
        <f t="shared" si="8"/>
        <v>0.31404174573055044</v>
      </c>
      <c r="G86" s="43">
        <f t="shared" si="9"/>
        <v>0.18232491215899382</v>
      </c>
      <c r="H86" s="43">
        <f t="shared" si="9"/>
        <v>0.21584224598930479</v>
      </c>
      <c r="I86" s="44">
        <f t="shared" si="10"/>
        <v>0.31904761904761902</v>
      </c>
      <c r="J86" s="44">
        <f t="shared" si="11"/>
        <v>0.18300122115817219</v>
      </c>
      <c r="K86" s="44">
        <f t="shared" si="12"/>
        <v>0.22260635377993654</v>
      </c>
      <c r="L86" s="44">
        <f t="shared" si="13"/>
        <v>0.11500106293741252</v>
      </c>
      <c r="M86" s="44">
        <f t="shared" si="14"/>
        <v>7.8881698078465456E-2</v>
      </c>
      <c r="N86" s="45"/>
      <c r="O86" s="58"/>
      <c r="P86" s="50"/>
      <c r="Q86" s="45"/>
      <c r="R86" s="45"/>
      <c r="S86" s="59"/>
      <c r="T86" s="45"/>
      <c r="U86" s="45"/>
      <c r="V86" s="62"/>
      <c r="W86" s="62"/>
      <c r="X86" s="62"/>
      <c r="Y86" s="62"/>
    </row>
    <row r="87" spans="1:25" outlineLevel="1" x14ac:dyDescent="0.25">
      <c r="A87" s="40">
        <v>39139</v>
      </c>
      <c r="B87" s="46">
        <v>27.99</v>
      </c>
      <c r="C87" s="47">
        <v>1907750</v>
      </c>
      <c r="D87" s="61">
        <v>46207.4</v>
      </c>
      <c r="E87" s="60">
        <v>5477.53</v>
      </c>
      <c r="F87" s="43">
        <f t="shared" si="8"/>
        <v>0.32779886148007598</v>
      </c>
      <c r="G87" s="43">
        <f t="shared" si="9"/>
        <v>0.18724811952800313</v>
      </c>
      <c r="H87" s="43">
        <f t="shared" si="9"/>
        <v>0.22048351158645274</v>
      </c>
      <c r="I87" s="44">
        <f t="shared" si="10"/>
        <v>0.33285714285714274</v>
      </c>
      <c r="J87" s="44">
        <f t="shared" si="11"/>
        <v>0.18792724468153477</v>
      </c>
      <c r="K87" s="44">
        <f t="shared" si="12"/>
        <v>0.22727344017816931</v>
      </c>
      <c r="L87" s="44">
        <f t="shared" si="13"/>
        <v>0.12200233543297645</v>
      </c>
      <c r="M87" s="44">
        <f t="shared" si="14"/>
        <v>8.6031115171567141E-2</v>
      </c>
      <c r="N87" s="45"/>
      <c r="O87" s="58"/>
      <c r="P87" s="50"/>
      <c r="Q87" s="45"/>
      <c r="R87" s="45"/>
      <c r="S87" s="59"/>
      <c r="T87" s="45"/>
      <c r="U87" s="45"/>
      <c r="V87" s="62"/>
      <c r="W87" s="62"/>
      <c r="X87" s="62"/>
      <c r="Y87" s="62"/>
    </row>
    <row r="88" spans="1:25" outlineLevel="1" x14ac:dyDescent="0.25">
      <c r="A88" s="40">
        <v>39140</v>
      </c>
      <c r="B88" s="46">
        <v>26.2</v>
      </c>
      <c r="C88" s="47">
        <v>1388016</v>
      </c>
      <c r="D88" s="61">
        <v>43145.33</v>
      </c>
      <c r="E88" s="60">
        <v>5160.7700000000004</v>
      </c>
      <c r="F88" s="43">
        <f t="shared" si="8"/>
        <v>0.24288425047438333</v>
      </c>
      <c r="G88" s="43">
        <f t="shared" si="9"/>
        <v>0.10857161209925548</v>
      </c>
      <c r="H88" s="43">
        <f t="shared" si="9"/>
        <v>0.14990418894830659</v>
      </c>
      <c r="I88" s="44">
        <f t="shared" si="10"/>
        <v>0.24761904761904763</v>
      </c>
      <c r="J88" s="44">
        <f t="shared" si="11"/>
        <v>0.1092057330162608</v>
      </c>
      <c r="K88" s="44">
        <f t="shared" si="12"/>
        <v>0.15630146286159841</v>
      </c>
      <c r="L88" s="44">
        <f t="shared" si="13"/>
        <v>0.12478597115288959</v>
      </c>
      <c r="M88" s="44">
        <f t="shared" si="14"/>
        <v>7.8973855599436593E-2</v>
      </c>
      <c r="N88" s="45"/>
      <c r="O88" s="58"/>
      <c r="P88" s="50"/>
      <c r="Q88" s="45"/>
      <c r="R88" s="45"/>
      <c r="S88" s="59"/>
      <c r="T88" s="45"/>
      <c r="U88" s="45"/>
      <c r="V88" s="62"/>
      <c r="W88" s="62"/>
      <c r="X88" s="62"/>
      <c r="Y88" s="62"/>
    </row>
    <row r="89" spans="1:25" outlineLevel="1" x14ac:dyDescent="0.25">
      <c r="A89" s="40">
        <v>39141</v>
      </c>
      <c r="B89" s="46">
        <v>28</v>
      </c>
      <c r="C89" s="47">
        <v>4138267</v>
      </c>
      <c r="D89" s="61">
        <v>43892.31</v>
      </c>
      <c r="E89" s="60">
        <v>5235.71</v>
      </c>
      <c r="F89" s="43">
        <f t="shared" si="8"/>
        <v>0.32827324478178377</v>
      </c>
      <c r="G89" s="43">
        <f t="shared" si="9"/>
        <v>0.12776443836355567</v>
      </c>
      <c r="H89" s="43">
        <f t="shared" si="9"/>
        <v>0.16660204991087335</v>
      </c>
      <c r="I89" s="44">
        <f t="shared" si="10"/>
        <v>0.33333333333333326</v>
      </c>
      <c r="J89" s="44">
        <f t="shared" si="11"/>
        <v>0.12840953788803899</v>
      </c>
      <c r="K89" s="44">
        <f t="shared" si="12"/>
        <v>0.17309221920742424</v>
      </c>
      <c r="L89" s="44">
        <f t="shared" si="13"/>
        <v>0.1816040972401165</v>
      </c>
      <c r="M89" s="44">
        <f t="shared" si="14"/>
        <v>0.13659720139834586</v>
      </c>
      <c r="N89" s="45"/>
      <c r="O89" s="58"/>
      <c r="P89" s="50"/>
      <c r="Q89" s="45"/>
      <c r="R89" s="45"/>
      <c r="S89" s="59"/>
      <c r="T89" s="45"/>
      <c r="U89" s="45"/>
      <c r="V89" s="62"/>
      <c r="W89" s="62"/>
      <c r="X89" s="62"/>
      <c r="Y89" s="62"/>
    </row>
    <row r="90" spans="1:25" outlineLevel="1" x14ac:dyDescent="0.25">
      <c r="A90" s="40">
        <v>39142</v>
      </c>
      <c r="B90" s="46">
        <v>27.3</v>
      </c>
      <c r="C90" s="47">
        <v>8347279</v>
      </c>
      <c r="D90" s="61">
        <v>43516.91</v>
      </c>
      <c r="E90" s="61">
        <v>5203.67</v>
      </c>
      <c r="F90" s="43">
        <f t="shared" si="8"/>
        <v>0.29506641366223918</v>
      </c>
      <c r="G90" s="43">
        <f t="shared" si="9"/>
        <v>0.11811894989047977</v>
      </c>
      <c r="H90" s="43">
        <f t="shared" si="9"/>
        <v>0.15946301247771832</v>
      </c>
      <c r="I90" s="44">
        <f t="shared" si="10"/>
        <v>0.30000000000000004</v>
      </c>
      <c r="J90" s="44">
        <f t="shared" si="11"/>
        <v>0.11875853203933429</v>
      </c>
      <c r="K90" s="44">
        <f t="shared" si="12"/>
        <v>0.16591346509319616</v>
      </c>
      <c r="L90" s="44">
        <f t="shared" si="13"/>
        <v>0.16200231128542897</v>
      </c>
      <c r="M90" s="44">
        <f t="shared" si="14"/>
        <v>0.11500556338122903</v>
      </c>
      <c r="N90" s="45"/>
      <c r="O90" s="58"/>
      <c r="P90" s="50"/>
      <c r="Q90" s="63"/>
      <c r="R90" s="64"/>
      <c r="S90" s="59"/>
      <c r="T90" s="45"/>
      <c r="U90" s="45"/>
      <c r="V90" s="62"/>
      <c r="W90" s="62"/>
      <c r="X90" s="62"/>
      <c r="Y90" s="62"/>
    </row>
    <row r="91" spans="1:25" outlineLevel="1" x14ac:dyDescent="0.25">
      <c r="A91" s="40">
        <v>39143</v>
      </c>
      <c r="B91" s="46">
        <v>27.05</v>
      </c>
      <c r="C91" s="47">
        <v>3627064</v>
      </c>
      <c r="D91" s="61">
        <v>42369.84</v>
      </c>
      <c r="E91" s="61">
        <v>5074.6099999999997</v>
      </c>
      <c r="F91" s="43">
        <f t="shared" si="8"/>
        <v>0.28320683111954481</v>
      </c>
      <c r="G91" s="43">
        <f t="shared" si="9"/>
        <v>8.8646252866475095E-2</v>
      </c>
      <c r="H91" s="43">
        <f t="shared" si="9"/>
        <v>0.13070632798573967</v>
      </c>
      <c r="I91" s="44">
        <f t="shared" si="10"/>
        <v>0.28809523809523818</v>
      </c>
      <c r="J91" s="44">
        <f t="shared" si="11"/>
        <v>8.9268976155279844E-2</v>
      </c>
      <c r="K91" s="44">
        <f t="shared" si="12"/>
        <v>0.13699679823981592</v>
      </c>
      <c r="L91" s="44">
        <f t="shared" si="13"/>
        <v>0.18253183216669044</v>
      </c>
      <c r="M91" s="44">
        <f t="shared" si="14"/>
        <v>0.13289258165839835</v>
      </c>
      <c r="N91" s="45"/>
      <c r="O91" s="58"/>
      <c r="P91" s="50"/>
      <c r="Q91" s="63"/>
      <c r="R91" s="64"/>
      <c r="S91" s="59"/>
      <c r="T91" s="45"/>
      <c r="U91" s="45"/>
      <c r="V91" s="62"/>
      <c r="W91" s="62"/>
      <c r="X91" s="62"/>
      <c r="Y91" s="62"/>
    </row>
    <row r="92" spans="1:25" outlineLevel="1" x14ac:dyDescent="0.25">
      <c r="A92" s="40">
        <v>39146</v>
      </c>
      <c r="B92" s="46">
        <v>26.27</v>
      </c>
      <c r="C92" s="47">
        <v>1801070</v>
      </c>
      <c r="D92" s="61">
        <v>41179.160000000003</v>
      </c>
      <c r="E92" s="61">
        <v>4936.58</v>
      </c>
      <c r="F92" s="43">
        <f t="shared" si="8"/>
        <v>0.24620493358633788</v>
      </c>
      <c r="G92" s="43">
        <f t="shared" si="9"/>
        <v>5.8053045047822938E-2</v>
      </c>
      <c r="H92" s="43">
        <f t="shared" si="9"/>
        <v>9.9950980392156774E-2</v>
      </c>
      <c r="I92" s="44">
        <f t="shared" si="10"/>
        <v>0.25095238095238104</v>
      </c>
      <c r="J92" s="44">
        <f t="shared" si="11"/>
        <v>5.8658268526254886E-2</v>
      </c>
      <c r="K92" s="44">
        <f t="shared" si="12"/>
        <v>0.10607034910164748</v>
      </c>
      <c r="L92" s="44">
        <f t="shared" si="13"/>
        <v>0.18163945641667389</v>
      </c>
      <c r="M92" s="44">
        <f t="shared" si="14"/>
        <v>0.13098808043123755</v>
      </c>
      <c r="N92" s="45"/>
      <c r="O92" s="58"/>
      <c r="P92" s="50"/>
      <c r="Q92" s="63"/>
      <c r="R92" s="64"/>
      <c r="S92" s="59"/>
      <c r="T92" s="45"/>
      <c r="U92" s="45"/>
      <c r="V92" s="62"/>
      <c r="W92" s="62"/>
      <c r="X92" s="62"/>
      <c r="Y92" s="62"/>
    </row>
    <row r="93" spans="1:25" outlineLevel="1" x14ac:dyDescent="0.25">
      <c r="A93" s="40">
        <v>39147</v>
      </c>
      <c r="B93" s="46">
        <v>27.64</v>
      </c>
      <c r="C93" s="47">
        <v>578050</v>
      </c>
      <c r="D93" s="61">
        <v>43218.400000000001</v>
      </c>
      <c r="E93" s="61">
        <v>5160.51</v>
      </c>
      <c r="F93" s="43">
        <f t="shared" si="8"/>
        <v>0.31119544592030368</v>
      </c>
      <c r="G93" s="43">
        <f t="shared" si="9"/>
        <v>0.1104490650633676</v>
      </c>
      <c r="H93" s="43">
        <f t="shared" si="9"/>
        <v>0.14984625668449203</v>
      </c>
      <c r="I93" s="44">
        <f t="shared" si="10"/>
        <v>0.31619047619047613</v>
      </c>
      <c r="J93" s="44">
        <f t="shared" si="11"/>
        <v>0.11108425991387616</v>
      </c>
      <c r="K93" s="44">
        <f t="shared" si="12"/>
        <v>0.15624320830261906</v>
      </c>
      <c r="L93" s="44">
        <f t="shared" si="13"/>
        <v>0.18460005570819482</v>
      </c>
      <c r="M93" s="44">
        <f t="shared" si="14"/>
        <v>0.13833358478503999</v>
      </c>
      <c r="N93" s="45"/>
      <c r="O93" s="58"/>
      <c r="P93" s="50"/>
      <c r="Q93" s="63"/>
      <c r="R93" s="64"/>
      <c r="S93" s="59"/>
      <c r="T93" s="45"/>
      <c r="U93" s="45"/>
      <c r="V93" s="62"/>
      <c r="W93" s="62"/>
      <c r="X93" s="62"/>
      <c r="Y93" s="62"/>
    </row>
    <row r="94" spans="1:25" outlineLevel="1" x14ac:dyDescent="0.25">
      <c r="A94" s="40">
        <v>39148</v>
      </c>
      <c r="B94" s="46">
        <v>27.5</v>
      </c>
      <c r="C94" s="47">
        <v>409870</v>
      </c>
      <c r="D94" s="61">
        <v>42667.18</v>
      </c>
      <c r="E94" s="61">
        <v>5114.66</v>
      </c>
      <c r="F94" s="43">
        <f t="shared" si="8"/>
        <v>0.30455407969639481</v>
      </c>
      <c r="G94" s="43">
        <f t="shared" si="9"/>
        <v>9.628607583553328E-2</v>
      </c>
      <c r="H94" s="43">
        <f t="shared" si="9"/>
        <v>0.13963012477718362</v>
      </c>
      <c r="I94" s="44">
        <f t="shared" si="10"/>
        <v>0.30952380952380953</v>
      </c>
      <c r="J94" s="44">
        <f t="shared" si="11"/>
        <v>9.6913169226814144E-2</v>
      </c>
      <c r="K94" s="44">
        <f t="shared" si="12"/>
        <v>0.14597024088260135</v>
      </c>
      <c r="L94" s="44">
        <f t="shared" si="13"/>
        <v>0.19382631758068802</v>
      </c>
      <c r="M94" s="44">
        <f t="shared" si="14"/>
        <v>0.14272060722557933</v>
      </c>
      <c r="N94" s="45"/>
      <c r="O94" s="58"/>
      <c r="P94" s="50"/>
      <c r="Q94" s="63"/>
      <c r="R94" s="64"/>
      <c r="S94" s="59"/>
      <c r="T94" s="45"/>
      <c r="U94" s="45"/>
      <c r="V94" s="62"/>
      <c r="W94" s="62"/>
      <c r="X94" s="62"/>
      <c r="Y94" s="62"/>
    </row>
    <row r="95" spans="1:25" outlineLevel="1" x14ac:dyDescent="0.25">
      <c r="A95" s="40">
        <v>39149</v>
      </c>
      <c r="B95" s="46">
        <v>27.49</v>
      </c>
      <c r="C95" s="47">
        <v>1495189</v>
      </c>
      <c r="D95" s="61">
        <v>43465.83</v>
      </c>
      <c r="E95" s="61">
        <v>5189.96</v>
      </c>
      <c r="F95" s="43">
        <f t="shared" si="8"/>
        <v>0.30407969639468702</v>
      </c>
      <c r="G95" s="43">
        <f t="shared" si="9"/>
        <v>0.11680650569440965</v>
      </c>
      <c r="H95" s="43">
        <f t="shared" si="9"/>
        <v>0.15640819964349384</v>
      </c>
      <c r="I95" s="44">
        <f t="shared" si="10"/>
        <v>0.30904761904761902</v>
      </c>
      <c r="J95" s="44">
        <f t="shared" si="11"/>
        <v>0.11744533710392702</v>
      </c>
      <c r="K95" s="44">
        <f t="shared" si="12"/>
        <v>0.16284165738701417</v>
      </c>
      <c r="L95" s="44">
        <f t="shared" si="13"/>
        <v>0.17146456795843457</v>
      </c>
      <c r="M95" s="44">
        <f t="shared" si="14"/>
        <v>0.12573161679565192</v>
      </c>
      <c r="N95" s="45"/>
      <c r="O95" s="58"/>
      <c r="P95" s="50"/>
      <c r="Q95" s="63"/>
      <c r="R95" s="64"/>
      <c r="S95" s="59"/>
      <c r="T95" s="45"/>
      <c r="U95" s="45"/>
      <c r="V95" s="62"/>
      <c r="W95" s="62"/>
      <c r="X95" s="62"/>
      <c r="Y95" s="62"/>
    </row>
    <row r="96" spans="1:25" outlineLevel="1" x14ac:dyDescent="0.25">
      <c r="A96" s="40">
        <v>39150</v>
      </c>
      <c r="B96" s="46">
        <v>27.31</v>
      </c>
      <c r="C96" s="47">
        <v>2519353</v>
      </c>
      <c r="D96" s="61">
        <v>44133.42</v>
      </c>
      <c r="E96" s="61">
        <v>5253.8</v>
      </c>
      <c r="F96" s="43">
        <f t="shared" si="8"/>
        <v>0.29554079696394697</v>
      </c>
      <c r="G96" s="43">
        <f t="shared" si="9"/>
        <v>0.13395949357331438</v>
      </c>
      <c r="H96" s="43">
        <f t="shared" si="9"/>
        <v>0.17063279857397506</v>
      </c>
      <c r="I96" s="44">
        <f t="shared" si="10"/>
        <v>0.30047619047619034</v>
      </c>
      <c r="J96" s="44">
        <f t="shared" si="11"/>
        <v>0.13460813676971517</v>
      </c>
      <c r="K96" s="44">
        <f t="shared" si="12"/>
        <v>0.17714539217641279</v>
      </c>
      <c r="L96" s="44">
        <f t="shared" si="13"/>
        <v>0.14618972694723453</v>
      </c>
      <c r="M96" s="44">
        <f t="shared" si="14"/>
        <v>0.10477108360569831</v>
      </c>
      <c r="N96" s="45"/>
      <c r="O96" s="58"/>
      <c r="P96" s="50"/>
      <c r="Q96" s="63"/>
      <c r="R96" s="64"/>
      <c r="S96" s="59"/>
      <c r="T96" s="45"/>
      <c r="U96" s="45"/>
      <c r="V96" s="62"/>
      <c r="W96" s="62"/>
      <c r="X96" s="62"/>
      <c r="Y96" s="62"/>
    </row>
    <row r="97" spans="1:25" outlineLevel="1" x14ac:dyDescent="0.25">
      <c r="A97" s="40">
        <v>39153</v>
      </c>
      <c r="B97" s="46">
        <v>27.28</v>
      </c>
      <c r="C97" s="47">
        <v>397895</v>
      </c>
      <c r="D97" s="61">
        <v>44249.23</v>
      </c>
      <c r="E97" s="61">
        <v>5269.23</v>
      </c>
      <c r="F97" s="43">
        <f t="shared" si="8"/>
        <v>0.29411764705882359</v>
      </c>
      <c r="G97" s="43">
        <f t="shared" si="9"/>
        <v>0.13693510364275219</v>
      </c>
      <c r="H97" s="43">
        <f t="shared" si="9"/>
        <v>0.17407085561497326</v>
      </c>
      <c r="I97" s="44">
        <f t="shared" si="10"/>
        <v>0.29904761904761901</v>
      </c>
      <c r="J97" s="44">
        <f t="shared" si="11"/>
        <v>0.13758544893630709</v>
      </c>
      <c r="K97" s="44">
        <f t="shared" si="12"/>
        <v>0.18060257619584275</v>
      </c>
      <c r="L97" s="44">
        <f t="shared" si="13"/>
        <v>0.1419341028511627</v>
      </c>
      <c r="M97" s="44">
        <f t="shared" si="14"/>
        <v>0.1003259227448341</v>
      </c>
      <c r="N97" s="45"/>
      <c r="O97" s="58"/>
      <c r="P97" s="50"/>
      <c r="Q97" s="63"/>
      <c r="R97" s="64"/>
      <c r="S97" s="59"/>
      <c r="T97" s="45"/>
      <c r="U97" s="45"/>
      <c r="V97" s="62"/>
      <c r="W97" s="62"/>
      <c r="X97" s="62"/>
      <c r="Y97" s="62"/>
    </row>
    <row r="98" spans="1:25" outlineLevel="1" x14ac:dyDescent="0.25">
      <c r="A98" s="40">
        <v>39154</v>
      </c>
      <c r="B98" s="46">
        <v>26.45</v>
      </c>
      <c r="C98" s="47">
        <v>3793083</v>
      </c>
      <c r="D98" s="61">
        <v>42749.38</v>
      </c>
      <c r="E98" s="61">
        <v>5104.88</v>
      </c>
      <c r="F98" s="43">
        <f t="shared" si="8"/>
        <v>0.25474383301707793</v>
      </c>
      <c r="G98" s="43">
        <f t="shared" ref="G98:H129" si="15">D98/D$4-1</f>
        <v>9.8398114068050324E-2</v>
      </c>
      <c r="H98" s="43">
        <f t="shared" si="15"/>
        <v>0.13745098039215686</v>
      </c>
      <c r="I98" s="44">
        <f t="shared" si="10"/>
        <v>0.25952380952380949</v>
      </c>
      <c r="J98" s="44">
        <f t="shared" si="11"/>
        <v>9.902641557940739E-2</v>
      </c>
      <c r="K98" s="44">
        <f t="shared" si="12"/>
        <v>0.14377897324099242</v>
      </c>
      <c r="L98" s="44">
        <f t="shared" si="13"/>
        <v>0.14603597481302377</v>
      </c>
      <c r="M98" s="44">
        <f t="shared" si="14"/>
        <v>0.10119510761318207</v>
      </c>
      <c r="N98" s="45"/>
      <c r="O98" s="58"/>
      <c r="P98" s="50"/>
      <c r="Q98" s="63"/>
      <c r="R98" s="64"/>
      <c r="S98" s="59"/>
      <c r="T98" s="45"/>
      <c r="U98" s="45"/>
      <c r="V98" s="62"/>
      <c r="W98" s="62"/>
      <c r="X98" s="62"/>
      <c r="Y98" s="62"/>
    </row>
    <row r="99" spans="1:25" outlineLevel="1" x14ac:dyDescent="0.25">
      <c r="A99" s="40">
        <v>39155</v>
      </c>
      <c r="B99" s="46">
        <v>25.45</v>
      </c>
      <c r="C99" s="47">
        <v>1702128</v>
      </c>
      <c r="D99" s="61">
        <v>43288.44</v>
      </c>
      <c r="E99" s="61">
        <v>5154.41</v>
      </c>
      <c r="F99" s="43">
        <f t="shared" si="8"/>
        <v>0.20730550284629978</v>
      </c>
      <c r="G99" s="43">
        <f t="shared" si="15"/>
        <v>0.11224866552328838</v>
      </c>
      <c r="H99" s="43">
        <f t="shared" si="15"/>
        <v>0.14848707664884131</v>
      </c>
      <c r="I99" s="44">
        <f t="shared" si="10"/>
        <v>0.21190476190476182</v>
      </c>
      <c r="J99" s="44">
        <f t="shared" si="11"/>
        <v>0.11288488977440725</v>
      </c>
      <c r="K99" s="44">
        <f t="shared" si="12"/>
        <v>0.1548764667265643</v>
      </c>
      <c r="L99" s="44">
        <f t="shared" si="13"/>
        <v>8.8975843809351085E-2</v>
      </c>
      <c r="M99" s="44">
        <f t="shared" si="14"/>
        <v>4.9380428834818302E-2</v>
      </c>
      <c r="N99" s="45"/>
      <c r="O99" s="58"/>
      <c r="P99" s="50"/>
      <c r="Q99" s="63"/>
      <c r="R99" s="64"/>
      <c r="S99" s="59"/>
      <c r="T99" s="45"/>
      <c r="U99" s="45"/>
      <c r="V99" s="62"/>
      <c r="W99" s="62"/>
      <c r="X99" s="62"/>
      <c r="Y99" s="62"/>
    </row>
    <row r="100" spans="1:25" outlineLevel="1" x14ac:dyDescent="0.25">
      <c r="A100" s="40">
        <v>39156</v>
      </c>
      <c r="B100" s="46">
        <v>25.8</v>
      </c>
      <c r="C100" s="47">
        <v>2206506</v>
      </c>
      <c r="D100" s="61">
        <v>43278.19</v>
      </c>
      <c r="E100" s="61">
        <v>5162.8500000000004</v>
      </c>
      <c r="F100" s="43">
        <f t="shared" si="8"/>
        <v>0.2239089184060723</v>
      </c>
      <c r="G100" s="43">
        <f t="shared" si="15"/>
        <v>0.11198530309161803</v>
      </c>
      <c r="H100" s="43">
        <f t="shared" si="15"/>
        <v>0.15036764705882355</v>
      </c>
      <c r="I100" s="44">
        <f t="shared" si="10"/>
        <v>0.22857142857142865</v>
      </c>
      <c r="J100" s="44">
        <f t="shared" si="11"/>
        <v>0.11262137669516048</v>
      </c>
      <c r="K100" s="44">
        <f t="shared" si="12"/>
        <v>0.15676749933343337</v>
      </c>
      <c r="L100" s="44">
        <f t="shared" si="13"/>
        <v>0.10421339577411026</v>
      </c>
      <c r="M100" s="44">
        <f t="shared" si="14"/>
        <v>6.2072913769941618E-2</v>
      </c>
      <c r="N100" s="45"/>
      <c r="O100" s="58"/>
      <c r="P100" s="50"/>
      <c r="Q100" s="63"/>
      <c r="R100" s="64"/>
      <c r="S100" s="59"/>
      <c r="T100" s="45"/>
      <c r="U100" s="45"/>
      <c r="V100" s="62"/>
      <c r="W100" s="62"/>
      <c r="X100" s="62"/>
      <c r="Y100" s="62"/>
    </row>
    <row r="101" spans="1:25" outlineLevel="1" x14ac:dyDescent="0.25">
      <c r="A101" s="40">
        <v>39157</v>
      </c>
      <c r="B101" s="46">
        <v>25.99</v>
      </c>
      <c r="C101" s="47">
        <v>1306395</v>
      </c>
      <c r="D101" s="61">
        <v>42730.04</v>
      </c>
      <c r="E101" s="61">
        <v>5104.99</v>
      </c>
      <c r="F101" s="43">
        <f t="shared" si="8"/>
        <v>0.23292220113851991</v>
      </c>
      <c r="G101" s="43">
        <f t="shared" si="15"/>
        <v>9.7901194123806157E-2</v>
      </c>
      <c r="H101" s="43">
        <f t="shared" si="15"/>
        <v>0.13747549019607841</v>
      </c>
      <c r="I101" s="44">
        <f t="shared" si="10"/>
        <v>0.23761904761904762</v>
      </c>
      <c r="J101" s="44">
        <f t="shared" si="11"/>
        <v>9.852921138890669E-2</v>
      </c>
      <c r="K101" s="44">
        <f t="shared" si="12"/>
        <v>0.14380361940056052</v>
      </c>
      <c r="L101" s="44">
        <f t="shared" si="13"/>
        <v>0.12661459958291421</v>
      </c>
      <c r="M101" s="44">
        <f t="shared" si="14"/>
        <v>8.20205729613388E-2</v>
      </c>
      <c r="N101" s="45"/>
      <c r="O101" s="58"/>
      <c r="P101" s="50"/>
      <c r="Q101" s="63"/>
      <c r="R101" s="64"/>
      <c r="S101" s="59"/>
      <c r="T101" s="45"/>
      <c r="U101" s="45"/>
      <c r="V101" s="62"/>
      <c r="W101" s="62"/>
      <c r="X101" s="62"/>
      <c r="Y101" s="62"/>
    </row>
    <row r="102" spans="1:25" outlineLevel="1" x14ac:dyDescent="0.25">
      <c r="A102" s="40">
        <v>39160</v>
      </c>
      <c r="B102" s="46">
        <v>25.8</v>
      </c>
      <c r="C102" s="47">
        <v>3048692</v>
      </c>
      <c r="D102" s="61">
        <v>43712.55</v>
      </c>
      <c r="E102" s="61">
        <v>5215.41</v>
      </c>
      <c r="F102" s="43">
        <f t="shared" si="8"/>
        <v>0.2239089184060723</v>
      </c>
      <c r="G102" s="43">
        <f t="shared" si="15"/>
        <v>0.12314570365945321</v>
      </c>
      <c r="H102" s="43">
        <f t="shared" si="15"/>
        <v>0.16207887700534762</v>
      </c>
      <c r="I102" s="44">
        <f t="shared" si="10"/>
        <v>0.22857142857142865</v>
      </c>
      <c r="J102" s="44">
        <f t="shared" si="11"/>
        <v>0.12378816119287883</v>
      </c>
      <c r="K102" s="44">
        <f t="shared" si="12"/>
        <v>0.16854388248711105</v>
      </c>
      <c r="L102" s="44">
        <f t="shared" si="13"/>
        <v>9.3241120521615484E-2</v>
      </c>
      <c r="M102" s="44">
        <f t="shared" si="14"/>
        <v>5.13695266253551E-2</v>
      </c>
      <c r="N102" s="45"/>
      <c r="O102" s="58"/>
      <c r="P102" s="50"/>
      <c r="Q102" s="63"/>
      <c r="R102" s="64"/>
      <c r="S102" s="59"/>
      <c r="T102" s="45"/>
      <c r="U102" s="45"/>
      <c r="V102" s="62"/>
      <c r="W102" s="62"/>
      <c r="X102" s="62"/>
      <c r="Y102" s="62"/>
    </row>
    <row r="103" spans="1:25" outlineLevel="1" x14ac:dyDescent="0.25">
      <c r="A103" s="40">
        <v>39161</v>
      </c>
      <c r="B103" s="46">
        <v>25.25</v>
      </c>
      <c r="C103" s="47">
        <v>3211626</v>
      </c>
      <c r="D103" s="61">
        <v>44350.87</v>
      </c>
      <c r="E103" s="61">
        <v>5259.39</v>
      </c>
      <c r="F103" s="43">
        <f t="shared" si="8"/>
        <v>0.19781783681214438</v>
      </c>
      <c r="G103" s="43">
        <f t="shared" si="15"/>
        <v>0.1395466312090905</v>
      </c>
      <c r="H103" s="43">
        <f t="shared" si="15"/>
        <v>0.1718783422459893</v>
      </c>
      <c r="I103" s="44">
        <f t="shared" si="10"/>
        <v>0.20238095238095233</v>
      </c>
      <c r="J103" s="44">
        <f t="shared" si="11"/>
        <v>0.14019847033871069</v>
      </c>
      <c r="K103" s="44">
        <f t="shared" si="12"/>
        <v>0.17839786519446954</v>
      </c>
      <c r="L103" s="44">
        <f t="shared" si="13"/>
        <v>5.453654224230764E-2</v>
      </c>
      <c r="M103" s="44">
        <f t="shared" si="14"/>
        <v>2.0352283294848617E-2</v>
      </c>
      <c r="N103" s="45"/>
      <c r="O103" s="58"/>
      <c r="P103" s="50"/>
      <c r="Q103" s="63"/>
      <c r="R103" s="64"/>
      <c r="S103" s="59"/>
      <c r="T103" s="45"/>
      <c r="U103" s="45"/>
      <c r="V103" s="62"/>
      <c r="W103" s="62"/>
      <c r="X103" s="62"/>
      <c r="Y103" s="62"/>
    </row>
    <row r="104" spans="1:25" outlineLevel="1" x14ac:dyDescent="0.25">
      <c r="A104" s="40">
        <v>39162</v>
      </c>
      <c r="B104" s="46">
        <v>25.23</v>
      </c>
      <c r="C104" s="47">
        <v>321855</v>
      </c>
      <c r="D104" s="61">
        <v>45630.86</v>
      </c>
      <c r="E104" s="61">
        <v>5380.52</v>
      </c>
      <c r="F104" s="43">
        <f t="shared" si="8"/>
        <v>0.19686907020872879</v>
      </c>
      <c r="G104" s="43">
        <f t="shared" si="15"/>
        <v>0.17243456085920394</v>
      </c>
      <c r="H104" s="43">
        <f t="shared" si="15"/>
        <v>0.1988680926916222</v>
      </c>
      <c r="I104" s="44">
        <f t="shared" si="10"/>
        <v>0.20142857142857151</v>
      </c>
      <c r="J104" s="44">
        <f t="shared" si="11"/>
        <v>0.17310521241725052</v>
      </c>
      <c r="K104" s="44">
        <f t="shared" si="12"/>
        <v>0.20553776799897849</v>
      </c>
      <c r="L104" s="44">
        <f t="shared" si="13"/>
        <v>2.4143920520955708E-2</v>
      </c>
      <c r="M104" s="44">
        <f t="shared" si="14"/>
        <v>-3.4086004432923867E-3</v>
      </c>
      <c r="N104" s="45"/>
      <c r="O104" s="58"/>
      <c r="P104" s="50"/>
      <c r="Q104" s="63"/>
      <c r="R104" s="64"/>
      <c r="S104" s="59"/>
      <c r="T104" s="45"/>
      <c r="U104" s="45"/>
      <c r="V104" s="62"/>
      <c r="W104" s="62"/>
      <c r="X104" s="62"/>
      <c r="Y104" s="62"/>
    </row>
    <row r="105" spans="1:25" outlineLevel="1" x14ac:dyDescent="0.25">
      <c r="A105" s="40">
        <v>39163</v>
      </c>
      <c r="B105" s="46">
        <v>25.4</v>
      </c>
      <c r="C105" s="47">
        <v>2996044</v>
      </c>
      <c r="D105" s="61">
        <v>45424.18</v>
      </c>
      <c r="E105" s="61">
        <v>5352.61</v>
      </c>
      <c r="F105" s="43">
        <f t="shared" si="8"/>
        <v>0.20493358633776104</v>
      </c>
      <c r="G105" s="43">
        <f t="shared" si="15"/>
        <v>0.1671241464808999</v>
      </c>
      <c r="H105" s="43">
        <f t="shared" si="15"/>
        <v>0.19264928698752226</v>
      </c>
      <c r="I105" s="44">
        <f t="shared" si="10"/>
        <v>0.20952380952380945</v>
      </c>
      <c r="J105" s="44">
        <f t="shared" si="11"/>
        <v>0.16779176039591226</v>
      </c>
      <c r="K105" s="44">
        <f t="shared" si="12"/>
        <v>0.19928436514853787</v>
      </c>
      <c r="L105" s="44">
        <f t="shared" si="13"/>
        <v>3.573586536845319E-2</v>
      </c>
      <c r="M105" s="44">
        <f t="shared" si="14"/>
        <v>8.5379620320518157E-3</v>
      </c>
      <c r="N105" s="45"/>
      <c r="O105" s="58"/>
      <c r="P105" s="50"/>
      <c r="Q105" s="63"/>
      <c r="R105" s="64"/>
      <c r="S105" s="59"/>
      <c r="T105" s="45"/>
      <c r="U105" s="45"/>
      <c r="V105" s="62"/>
      <c r="W105" s="62"/>
      <c r="X105" s="62"/>
      <c r="Y105" s="62"/>
    </row>
    <row r="106" spans="1:25" outlineLevel="1" x14ac:dyDescent="0.25">
      <c r="A106" s="40">
        <v>39164</v>
      </c>
      <c r="B106" s="46">
        <v>25.25</v>
      </c>
      <c r="C106" s="47">
        <v>1881770</v>
      </c>
      <c r="D106" s="61">
        <v>45532.53</v>
      </c>
      <c r="E106" s="61">
        <v>5369.48</v>
      </c>
      <c r="F106" s="43">
        <f t="shared" si="8"/>
        <v>0.19781783681214438</v>
      </c>
      <c r="G106" s="43">
        <f t="shared" si="15"/>
        <v>0.16990808008787317</v>
      </c>
      <c r="H106" s="43">
        <f t="shared" si="15"/>
        <v>0.19640819964349365</v>
      </c>
      <c r="I106" s="44">
        <f t="shared" si="10"/>
        <v>0.20238095238095233</v>
      </c>
      <c r="J106" s="44">
        <f t="shared" si="11"/>
        <v>0.17057728645799863</v>
      </c>
      <c r="K106" s="44">
        <f t="shared" si="12"/>
        <v>0.20306418980231533</v>
      </c>
      <c r="L106" s="44">
        <f t="shared" si="13"/>
        <v>2.7169214959899879E-2</v>
      </c>
      <c r="M106" s="44">
        <f t="shared" si="14"/>
        <v>-5.6791435332748108E-4</v>
      </c>
      <c r="N106" s="45"/>
      <c r="O106" s="58"/>
      <c r="P106" s="50"/>
      <c r="Q106" s="63"/>
      <c r="R106" s="64"/>
      <c r="S106" s="59"/>
      <c r="T106" s="45"/>
      <c r="U106" s="45"/>
      <c r="V106" s="62"/>
      <c r="W106" s="62"/>
      <c r="X106" s="62"/>
      <c r="Y106" s="62"/>
    </row>
    <row r="107" spans="1:25" outlineLevel="1" x14ac:dyDescent="0.25">
      <c r="A107" s="40">
        <v>39167</v>
      </c>
      <c r="B107" s="46">
        <v>26.1</v>
      </c>
      <c r="C107" s="47">
        <v>6676305</v>
      </c>
      <c r="D107" s="61">
        <v>45644.56</v>
      </c>
      <c r="E107" s="61">
        <v>5371.17</v>
      </c>
      <c r="F107" s="43">
        <f t="shared" si="8"/>
        <v>0.23814041745730563</v>
      </c>
      <c r="G107" s="43">
        <f t="shared" si="15"/>
        <v>0.17278656723129004</v>
      </c>
      <c r="H107" s="43">
        <f t="shared" si="15"/>
        <v>0.19678475935828876</v>
      </c>
      <c r="I107" s="44">
        <f t="shared" si="10"/>
        <v>0.24285714285714288</v>
      </c>
      <c r="J107" s="44">
        <f t="shared" si="11"/>
        <v>0.17345742014268262</v>
      </c>
      <c r="K107" s="44">
        <f t="shared" si="12"/>
        <v>0.20344284443568128</v>
      </c>
      <c r="L107" s="44">
        <f t="shared" si="13"/>
        <v>5.9141236420851007E-2</v>
      </c>
      <c r="M107" s="44">
        <f t="shared" si="14"/>
        <v>3.2751284037875417E-2</v>
      </c>
      <c r="N107" s="45"/>
      <c r="O107" s="58"/>
      <c r="P107" s="50"/>
      <c r="Q107" s="63"/>
      <c r="R107" s="64"/>
      <c r="S107" s="59"/>
      <c r="T107" s="45"/>
      <c r="U107" s="45"/>
      <c r="V107" s="62"/>
      <c r="W107" s="62"/>
      <c r="X107" s="62"/>
      <c r="Y107" s="62"/>
    </row>
    <row r="108" spans="1:25" outlineLevel="1" x14ac:dyDescent="0.25">
      <c r="A108" s="40">
        <v>39168</v>
      </c>
      <c r="B108" s="46">
        <v>25.9</v>
      </c>
      <c r="C108" s="47">
        <v>1345365</v>
      </c>
      <c r="D108" s="61">
        <v>45206.53</v>
      </c>
      <c r="E108" s="61">
        <v>5319.66</v>
      </c>
      <c r="F108" s="43">
        <f t="shared" si="8"/>
        <v>0.22865275142315</v>
      </c>
      <c r="G108" s="43">
        <f t="shared" si="15"/>
        <v>0.16153187006596914</v>
      </c>
      <c r="H108" s="43">
        <f t="shared" si="15"/>
        <v>0.18530748663101604</v>
      </c>
      <c r="I108" s="44">
        <f t="shared" si="10"/>
        <v>0.23333333333333317</v>
      </c>
      <c r="J108" s="44">
        <f t="shared" si="11"/>
        <v>0.16219628510829742</v>
      </c>
      <c r="K108" s="44">
        <f t="shared" si="12"/>
        <v>0.19190172007788187</v>
      </c>
      <c r="L108" s="44">
        <f t="shared" si="13"/>
        <v>6.1209151273794449E-2</v>
      </c>
      <c r="M108" s="44">
        <f t="shared" si="14"/>
        <v>3.4760930836431836E-2</v>
      </c>
      <c r="N108" s="45"/>
      <c r="O108" s="58"/>
      <c r="P108" s="50"/>
      <c r="Q108" s="63"/>
      <c r="R108" s="64"/>
      <c r="S108" s="59"/>
      <c r="T108" s="45"/>
      <c r="U108" s="45"/>
      <c r="V108" s="62"/>
      <c r="W108" s="62"/>
      <c r="X108" s="62"/>
      <c r="Y108" s="62"/>
    </row>
    <row r="109" spans="1:25" outlineLevel="1" x14ac:dyDescent="0.25">
      <c r="A109" s="40">
        <v>39169</v>
      </c>
      <c r="B109" s="46">
        <v>26.29</v>
      </c>
      <c r="C109" s="47">
        <v>7906325</v>
      </c>
      <c r="D109" s="61">
        <v>44484.1</v>
      </c>
      <c r="E109" s="61">
        <v>5213.8900000000003</v>
      </c>
      <c r="F109" s="43">
        <f t="shared" si="8"/>
        <v>0.24715370018975347</v>
      </c>
      <c r="G109" s="43">
        <f t="shared" si="15"/>
        <v>0.1429698289428889</v>
      </c>
      <c r="H109" s="43">
        <f t="shared" si="15"/>
        <v>0.16174019607843149</v>
      </c>
      <c r="I109" s="44">
        <f t="shared" si="10"/>
        <v>0.25190476190476185</v>
      </c>
      <c r="J109" s="44">
        <f t="shared" si="11"/>
        <v>0.14362362619705626</v>
      </c>
      <c r="K109" s="44">
        <f t="shared" si="12"/>
        <v>0.16820331737307792</v>
      </c>
      <c r="L109" s="44">
        <f t="shared" si="13"/>
        <v>9.468249276012064E-2</v>
      </c>
      <c r="M109" s="44">
        <f t="shared" si="14"/>
        <v>7.1649723371700613E-2</v>
      </c>
      <c r="N109" s="45"/>
      <c r="O109" s="58"/>
      <c r="P109" s="50"/>
      <c r="Q109" s="63"/>
      <c r="R109" s="64"/>
      <c r="S109" s="59"/>
      <c r="T109" s="45"/>
      <c r="U109" s="45"/>
      <c r="V109" s="62"/>
      <c r="W109" s="62"/>
      <c r="X109" s="62"/>
      <c r="Y109" s="62"/>
    </row>
    <row r="110" spans="1:25" outlineLevel="1" x14ac:dyDescent="0.25">
      <c r="A110" s="40">
        <v>39170</v>
      </c>
      <c r="B110" s="46">
        <v>27.44</v>
      </c>
      <c r="C110" s="47">
        <v>1819041</v>
      </c>
      <c r="D110" s="61">
        <v>45355.13</v>
      </c>
      <c r="E110" s="61">
        <v>5273.44</v>
      </c>
      <c r="F110" s="43">
        <f t="shared" si="8"/>
        <v>0.30170777988614828</v>
      </c>
      <c r="G110" s="43">
        <f t="shared" si="15"/>
        <v>0.16534998297779402</v>
      </c>
      <c r="H110" s="43">
        <f t="shared" si="15"/>
        <v>0.17500891265597129</v>
      </c>
      <c r="I110" s="44">
        <f t="shared" si="10"/>
        <v>0.30666666666666664</v>
      </c>
      <c r="J110" s="44">
        <f t="shared" si="11"/>
        <v>0.16601658204254766</v>
      </c>
      <c r="K110" s="44">
        <f t="shared" si="12"/>
        <v>0.18154585193931649</v>
      </c>
      <c r="L110" s="44">
        <f t="shared" si="13"/>
        <v>0.12062442918070504</v>
      </c>
      <c r="M110" s="44">
        <f t="shared" si="14"/>
        <v>0.10589586051356759</v>
      </c>
      <c r="N110" s="45"/>
      <c r="O110" s="58"/>
      <c r="P110" s="50"/>
      <c r="Q110" s="63"/>
      <c r="R110" s="65"/>
      <c r="S110" s="59"/>
      <c r="T110" s="45"/>
      <c r="U110" s="45"/>
      <c r="V110" s="62"/>
      <c r="W110" s="62"/>
      <c r="X110" s="62"/>
      <c r="Y110" s="62"/>
    </row>
    <row r="111" spans="1:25" outlineLevel="1" x14ac:dyDescent="0.25">
      <c r="A111" s="40">
        <v>39171</v>
      </c>
      <c r="B111" s="46">
        <v>27.5</v>
      </c>
      <c r="C111" s="47">
        <v>6473284</v>
      </c>
      <c r="D111" s="61">
        <v>45804.66</v>
      </c>
      <c r="E111" s="61">
        <v>5329.72</v>
      </c>
      <c r="F111" s="43">
        <f t="shared" si="8"/>
        <v>0.30455407969639481</v>
      </c>
      <c r="G111" s="43">
        <f t="shared" si="15"/>
        <v>0.17690015994450126</v>
      </c>
      <c r="H111" s="43">
        <f t="shared" si="15"/>
        <v>0.18754901960784309</v>
      </c>
      <c r="I111" s="44">
        <f t="shared" si="10"/>
        <v>0.30952380952380953</v>
      </c>
      <c r="J111" s="44">
        <f t="shared" si="11"/>
        <v>0.17757336589755135</v>
      </c>
      <c r="K111" s="44">
        <f t="shared" si="12"/>
        <v>0.19415572339839171</v>
      </c>
      <c r="L111" s="44">
        <f t="shared" si="13"/>
        <v>0.11205284311579611</v>
      </c>
      <c r="M111" s="44">
        <f t="shared" si="14"/>
        <v>9.6610587601671627E-2</v>
      </c>
      <c r="N111" s="45"/>
      <c r="O111" s="58"/>
      <c r="P111" s="50"/>
      <c r="Q111" s="66"/>
      <c r="R111" s="67"/>
      <c r="S111" s="59"/>
      <c r="T111" s="45"/>
      <c r="U111" s="45"/>
      <c r="V111" s="62"/>
      <c r="W111" s="62"/>
      <c r="X111" s="62"/>
      <c r="Y111" s="62"/>
    </row>
    <row r="112" spans="1:25" outlineLevel="1" x14ac:dyDescent="0.25">
      <c r="A112" s="40">
        <v>39174</v>
      </c>
      <c r="B112" s="46">
        <v>28.02</v>
      </c>
      <c r="C112" s="68">
        <v>3082759</v>
      </c>
      <c r="D112" s="69">
        <v>45597.48</v>
      </c>
      <c r="E112" s="70">
        <v>5288.57</v>
      </c>
      <c r="F112" s="43">
        <f t="shared" si="8"/>
        <v>0.32922201138519935</v>
      </c>
      <c r="G112" s="43">
        <f t="shared" si="15"/>
        <v>0.17157689861831082</v>
      </c>
      <c r="H112" s="43">
        <f t="shared" si="15"/>
        <v>0.17838012477718346</v>
      </c>
      <c r="I112" s="44">
        <f t="shared" si="10"/>
        <v>0.3342857142857143</v>
      </c>
      <c r="J112" s="44">
        <f t="shared" si="11"/>
        <v>0.17224705957966457</v>
      </c>
      <c r="K112" s="44">
        <f t="shared" si="12"/>
        <v>0.18493581915992441</v>
      </c>
      <c r="L112" s="44">
        <f t="shared" si="13"/>
        <v>0.13822909887626622</v>
      </c>
      <c r="M112" s="44">
        <f t="shared" si="14"/>
        <v>0.12604049325783184</v>
      </c>
      <c r="N112" s="45"/>
      <c r="O112" s="58"/>
      <c r="P112" s="50"/>
      <c r="Q112" s="66"/>
      <c r="R112" s="67"/>
      <c r="S112" s="59"/>
      <c r="T112" s="45"/>
      <c r="U112" s="45"/>
      <c r="V112" s="62"/>
      <c r="W112" s="62"/>
      <c r="X112" s="62"/>
      <c r="Y112" s="62"/>
    </row>
    <row r="113" spans="1:25" outlineLevel="1" x14ac:dyDescent="0.25">
      <c r="A113" s="40">
        <v>39175</v>
      </c>
      <c r="B113" s="46">
        <v>27.57</v>
      </c>
      <c r="C113" s="68">
        <v>4463024</v>
      </c>
      <c r="D113" s="69">
        <v>46288.160000000003</v>
      </c>
      <c r="E113" s="70">
        <v>5408.34</v>
      </c>
      <c r="F113" s="43">
        <f t="shared" si="8"/>
        <v>0.30787476280834936</v>
      </c>
      <c r="G113" s="43">
        <f t="shared" si="15"/>
        <v>0.18932315855060744</v>
      </c>
      <c r="H113" s="43">
        <f t="shared" si="15"/>
        <v>0.20506684491978611</v>
      </c>
      <c r="I113" s="44">
        <f t="shared" si="10"/>
        <v>0.31285714285714294</v>
      </c>
      <c r="J113" s="44">
        <f t="shared" si="11"/>
        <v>0.19000347066006817</v>
      </c>
      <c r="K113" s="44">
        <f t="shared" si="12"/>
        <v>0.21177100580977193</v>
      </c>
      <c r="L113" s="44">
        <f t="shared" si="13"/>
        <v>0.10323807890150993</v>
      </c>
      <c r="M113" s="44">
        <f t="shared" si="14"/>
        <v>8.3420164835368071E-2</v>
      </c>
      <c r="N113" s="45"/>
      <c r="O113" s="58"/>
      <c r="P113" s="50"/>
      <c r="Q113" s="66"/>
      <c r="R113" s="67"/>
      <c r="S113" s="59"/>
      <c r="T113" s="45"/>
      <c r="U113" s="45"/>
      <c r="V113" s="62"/>
      <c r="W113" s="62"/>
      <c r="X113" s="62"/>
      <c r="Y113" s="62"/>
    </row>
    <row r="114" spans="1:25" outlineLevel="1" x14ac:dyDescent="0.25">
      <c r="A114" s="40">
        <v>39176</v>
      </c>
      <c r="B114" s="46">
        <v>27.13</v>
      </c>
      <c r="C114" s="68">
        <v>1503508</v>
      </c>
      <c r="D114" s="69">
        <v>46553.93</v>
      </c>
      <c r="E114" s="70">
        <v>5454.65</v>
      </c>
      <c r="F114" s="43">
        <f t="shared" si="8"/>
        <v>0.28700189753320693</v>
      </c>
      <c r="G114" s="43">
        <f t="shared" si="15"/>
        <v>0.19615182523012087</v>
      </c>
      <c r="H114" s="43">
        <f t="shared" si="15"/>
        <v>0.21538547237076644</v>
      </c>
      <c r="I114" s="44">
        <f t="shared" si="10"/>
        <v>0.29190476190476189</v>
      </c>
      <c r="J114" s="44">
        <f t="shared" si="11"/>
        <v>0.19683604344752226</v>
      </c>
      <c r="K114" s="44">
        <f t="shared" si="12"/>
        <v>0.22214703898798382</v>
      </c>
      <c r="L114" s="44">
        <f t="shared" si="13"/>
        <v>7.9433368486623523E-2</v>
      </c>
      <c r="M114" s="44">
        <f t="shared" si="14"/>
        <v>5.7078011639697612E-2</v>
      </c>
      <c r="N114" s="45"/>
      <c r="O114" s="58"/>
      <c r="P114" s="50"/>
      <c r="Q114" s="66"/>
      <c r="R114" s="67"/>
      <c r="S114" s="59"/>
      <c r="T114" s="45"/>
      <c r="U114" s="45"/>
      <c r="V114" s="62"/>
      <c r="W114" s="62"/>
      <c r="X114" s="62"/>
      <c r="Y114" s="62"/>
    </row>
    <row r="115" spans="1:25" outlineLevel="1" x14ac:dyDescent="0.25">
      <c r="A115" s="40">
        <v>39177</v>
      </c>
      <c r="B115" s="46">
        <v>27.25</v>
      </c>
      <c r="C115" s="68">
        <v>2099307</v>
      </c>
      <c r="D115" s="69">
        <v>46646.57</v>
      </c>
      <c r="E115" s="70">
        <v>5471.02</v>
      </c>
      <c r="F115" s="43">
        <f t="shared" si="8"/>
        <v>0.29269449715370022</v>
      </c>
      <c r="G115" s="43">
        <f t="shared" si="15"/>
        <v>0.19853210773450503</v>
      </c>
      <c r="H115" s="43">
        <f t="shared" si="15"/>
        <v>0.21903297682709466</v>
      </c>
      <c r="I115" s="44">
        <f t="shared" si="10"/>
        <v>0.29761904761904767</v>
      </c>
      <c r="J115" s="44">
        <f t="shared" si="11"/>
        <v>0.19921768751205082</v>
      </c>
      <c r="K115" s="44">
        <f t="shared" si="12"/>
        <v>0.22581483564372418</v>
      </c>
      <c r="L115" s="44">
        <f t="shared" si="13"/>
        <v>8.2054627055363483E-2</v>
      </c>
      <c r="M115" s="44">
        <f t="shared" si="14"/>
        <v>5.8576719654087173E-2</v>
      </c>
      <c r="N115" s="45"/>
      <c r="O115" s="58"/>
      <c r="P115" s="50"/>
      <c r="Q115" s="66"/>
      <c r="R115" s="67"/>
      <c r="S115" s="59"/>
      <c r="T115" s="45"/>
      <c r="U115" s="45"/>
      <c r="V115" s="62"/>
      <c r="W115" s="62"/>
      <c r="X115" s="62"/>
      <c r="Y115" s="62"/>
    </row>
    <row r="116" spans="1:25" outlineLevel="1" x14ac:dyDescent="0.25">
      <c r="A116" s="40">
        <v>39181</v>
      </c>
      <c r="B116" s="46">
        <v>27.1</v>
      </c>
      <c r="C116" s="68">
        <v>1117487</v>
      </c>
      <c r="D116" s="69">
        <v>46854.71</v>
      </c>
      <c r="E116" s="70">
        <v>5486.42</v>
      </c>
      <c r="F116" s="43">
        <f t="shared" si="8"/>
        <v>0.28557874762808377</v>
      </c>
      <c r="G116" s="43">
        <f t="shared" si="15"/>
        <v>0.20388003520063713</v>
      </c>
      <c r="H116" s="43">
        <f t="shared" si="15"/>
        <v>0.22246434937611403</v>
      </c>
      <c r="I116" s="44">
        <f t="shared" si="10"/>
        <v>0.29047619047619055</v>
      </c>
      <c r="J116" s="44">
        <f t="shared" si="11"/>
        <v>0.2045686740793109</v>
      </c>
      <c r="K116" s="44">
        <f t="shared" si="12"/>
        <v>0.22926529798327189</v>
      </c>
      <c r="L116" s="44">
        <f t="shared" si="13"/>
        <v>7.1318072805223398E-2</v>
      </c>
      <c r="M116" s="44">
        <f t="shared" si="14"/>
        <v>4.9794696550322426E-2</v>
      </c>
      <c r="N116" s="45"/>
      <c r="O116" s="58"/>
      <c r="P116" s="50"/>
      <c r="Q116" s="66"/>
      <c r="R116" s="67"/>
      <c r="S116" s="59"/>
      <c r="T116" s="45"/>
      <c r="U116" s="45"/>
      <c r="V116" s="62"/>
      <c r="W116" s="62"/>
      <c r="X116" s="62"/>
      <c r="Y116" s="62"/>
    </row>
    <row r="117" spans="1:25" outlineLevel="1" x14ac:dyDescent="0.25">
      <c r="A117" s="40">
        <v>39182</v>
      </c>
      <c r="B117" s="46">
        <v>27.18</v>
      </c>
      <c r="C117" s="68">
        <v>3490979</v>
      </c>
      <c r="D117" s="69">
        <v>47174.07</v>
      </c>
      <c r="E117" s="70">
        <v>5504.38</v>
      </c>
      <c r="F117" s="43">
        <f t="shared" si="8"/>
        <v>0.28937381404174589</v>
      </c>
      <c r="G117" s="43">
        <f t="shared" si="15"/>
        <v>0.21208563775461053</v>
      </c>
      <c r="H117" s="43">
        <f t="shared" si="15"/>
        <v>0.22646613190730847</v>
      </c>
      <c r="I117" s="44">
        <f t="shared" si="10"/>
        <v>0.29428571428571426</v>
      </c>
      <c r="J117" s="44">
        <f t="shared" si="11"/>
        <v>0.21277897037084648</v>
      </c>
      <c r="K117" s="44">
        <f t="shared" si="12"/>
        <v>0.23328934367277077</v>
      </c>
      <c r="L117" s="44">
        <f t="shared" si="13"/>
        <v>6.7206594034149969E-2</v>
      </c>
      <c r="M117" s="44">
        <f t="shared" si="14"/>
        <v>4.9458280756156103E-2</v>
      </c>
      <c r="N117" s="45"/>
      <c r="O117" s="58"/>
      <c r="P117" s="50"/>
      <c r="Q117" s="66"/>
      <c r="R117" s="67"/>
      <c r="S117" s="59"/>
      <c r="T117" s="45"/>
      <c r="U117" s="45"/>
      <c r="V117" s="62"/>
      <c r="W117" s="62"/>
      <c r="X117" s="62"/>
      <c r="Y117" s="62"/>
    </row>
    <row r="118" spans="1:25" outlineLevel="1" x14ac:dyDescent="0.25">
      <c r="A118" s="40">
        <v>39183</v>
      </c>
      <c r="B118" s="46">
        <v>26.85</v>
      </c>
      <c r="C118" s="68">
        <v>846642</v>
      </c>
      <c r="D118" s="69">
        <v>46939.19</v>
      </c>
      <c r="E118" s="70">
        <v>5457.28</v>
      </c>
      <c r="F118" s="43">
        <f t="shared" si="8"/>
        <v>0.27371916508538918</v>
      </c>
      <c r="G118" s="43">
        <f t="shared" si="15"/>
        <v>0.20605065551551593</v>
      </c>
      <c r="H118" s="43">
        <f t="shared" si="15"/>
        <v>0.21597147950089113</v>
      </c>
      <c r="I118" s="44">
        <f t="shared" si="10"/>
        <v>0.27857142857142869</v>
      </c>
      <c r="J118" s="44">
        <f t="shared" si="11"/>
        <v>0.20674053602416609</v>
      </c>
      <c r="K118" s="44">
        <f t="shared" si="12"/>
        <v>0.22273630625765994</v>
      </c>
      <c r="L118" s="44">
        <f t="shared" si="13"/>
        <v>5.9524720023015787E-2</v>
      </c>
      <c r="M118" s="44">
        <f t="shared" si="14"/>
        <v>4.5664074934242516E-2</v>
      </c>
      <c r="N118" s="45"/>
      <c r="O118" s="58"/>
      <c r="P118" s="50"/>
      <c r="Q118" s="66"/>
      <c r="R118" s="67"/>
      <c r="S118" s="59"/>
      <c r="T118" s="45"/>
      <c r="U118" s="45"/>
      <c r="V118" s="62"/>
      <c r="W118" s="62"/>
      <c r="X118" s="62"/>
      <c r="Y118" s="62"/>
    </row>
    <row r="119" spans="1:25" outlineLevel="1" x14ac:dyDescent="0.25">
      <c r="A119" s="40">
        <v>39184</v>
      </c>
      <c r="B119" s="46">
        <v>26.99</v>
      </c>
      <c r="C119" s="68">
        <v>2023180</v>
      </c>
      <c r="D119" s="69">
        <v>47346.559999999998</v>
      </c>
      <c r="E119" s="70">
        <v>5483.96</v>
      </c>
      <c r="F119" s="43">
        <f t="shared" si="8"/>
        <v>0.28036053130929783</v>
      </c>
      <c r="G119" s="43">
        <f t="shared" si="15"/>
        <v>0.21651757783644543</v>
      </c>
      <c r="H119" s="43">
        <f t="shared" si="15"/>
        <v>0.2219162210338681</v>
      </c>
      <c r="I119" s="44">
        <f t="shared" si="10"/>
        <v>0.28523809523809507</v>
      </c>
      <c r="J119" s="44">
        <f t="shared" si="11"/>
        <v>0.21721344559418987</v>
      </c>
      <c r="K119" s="44">
        <f t="shared" si="12"/>
        <v>0.22871412023292859</v>
      </c>
      <c r="L119" s="44">
        <f t="shared" si="13"/>
        <v>5.5885555561455913E-2</v>
      </c>
      <c r="M119" s="44">
        <f t="shared" si="14"/>
        <v>4.6002543695397025E-2</v>
      </c>
      <c r="N119" s="45"/>
      <c r="O119" s="58"/>
      <c r="P119" s="50"/>
      <c r="Q119" s="66"/>
      <c r="R119" s="67"/>
      <c r="S119" s="59"/>
      <c r="T119" s="45"/>
      <c r="U119" s="45"/>
      <c r="V119" s="62"/>
      <c r="W119" s="62"/>
      <c r="X119" s="62"/>
      <c r="Y119" s="62"/>
    </row>
    <row r="120" spans="1:25" outlineLevel="1" x14ac:dyDescent="0.25">
      <c r="A120" s="40">
        <v>39185</v>
      </c>
      <c r="B120" s="46">
        <v>26</v>
      </c>
      <c r="C120" s="68">
        <v>2440744</v>
      </c>
      <c r="D120" s="69">
        <v>47926.23</v>
      </c>
      <c r="E120" s="70">
        <v>5516.54</v>
      </c>
      <c r="F120" s="43">
        <f t="shared" si="8"/>
        <v>0.23339658444022771</v>
      </c>
      <c r="G120" s="43">
        <f t="shared" si="15"/>
        <v>0.23141155839901351</v>
      </c>
      <c r="H120" s="43">
        <f t="shared" si="15"/>
        <v>0.22917557932263821</v>
      </c>
      <c r="I120" s="44">
        <f t="shared" si="10"/>
        <v>0.23809523809523814</v>
      </c>
      <c r="J120" s="44">
        <f t="shared" si="11"/>
        <v>0.23211594575486871</v>
      </c>
      <c r="K120" s="44">
        <f t="shared" si="12"/>
        <v>0.23601386458503715</v>
      </c>
      <c r="L120" s="44">
        <f t="shared" si="13"/>
        <v>4.8528649929175938E-3</v>
      </c>
      <c r="M120" s="44">
        <f t="shared" si="14"/>
        <v>1.6839402613819665E-3</v>
      </c>
      <c r="N120" s="45"/>
      <c r="O120" s="58"/>
      <c r="P120" s="50"/>
      <c r="Q120" s="66"/>
      <c r="R120" s="67"/>
      <c r="S120" s="59"/>
      <c r="T120" s="45"/>
      <c r="U120" s="45"/>
      <c r="V120" s="62"/>
      <c r="W120" s="62"/>
      <c r="X120" s="62"/>
      <c r="Y120" s="62"/>
    </row>
    <row r="121" spans="1:25" outlineLevel="1" x14ac:dyDescent="0.25">
      <c r="A121" s="40">
        <v>39188</v>
      </c>
      <c r="B121" s="46">
        <v>26.96</v>
      </c>
      <c r="C121" s="68">
        <v>2320825</v>
      </c>
      <c r="D121" s="69">
        <v>48921.21</v>
      </c>
      <c r="E121" s="70">
        <v>5639.49</v>
      </c>
      <c r="F121" s="43">
        <f t="shared" si="8"/>
        <v>0.27893738140417468</v>
      </c>
      <c r="G121" s="43">
        <f t="shared" si="15"/>
        <v>0.25697647081494601</v>
      </c>
      <c r="H121" s="43">
        <f t="shared" si="15"/>
        <v>0.25657085561497328</v>
      </c>
      <c r="I121" s="44">
        <f t="shared" si="10"/>
        <v>0.28380952380952396</v>
      </c>
      <c r="J121" s="44">
        <f t="shared" si="11"/>
        <v>0.2576954817147632</v>
      </c>
      <c r="K121" s="44">
        <f t="shared" si="12"/>
        <v>0.2635615493024015</v>
      </c>
      <c r="L121" s="44">
        <f t="shared" si="13"/>
        <v>2.0763406145942742E-2</v>
      </c>
      <c r="M121" s="44">
        <f t="shared" si="14"/>
        <v>1.6024525689548819E-2</v>
      </c>
      <c r="N121" s="45"/>
      <c r="O121" s="58"/>
      <c r="P121" s="50"/>
      <c r="Q121" s="66"/>
      <c r="R121" s="67"/>
      <c r="S121" s="59"/>
      <c r="T121" s="45"/>
      <c r="U121" s="45"/>
      <c r="V121" s="62"/>
      <c r="W121" s="62"/>
      <c r="X121" s="62"/>
      <c r="Y121" s="62"/>
    </row>
    <row r="122" spans="1:25" outlineLevel="1" x14ac:dyDescent="0.25">
      <c r="A122" s="40">
        <v>39189</v>
      </c>
      <c r="B122" s="46">
        <v>27.4</v>
      </c>
      <c r="C122" s="68">
        <v>1220148</v>
      </c>
      <c r="D122" s="69">
        <v>48755.48</v>
      </c>
      <c r="E122" s="70">
        <v>5670.04</v>
      </c>
      <c r="F122" s="43">
        <f t="shared" si="8"/>
        <v>0.29981024667931688</v>
      </c>
      <c r="G122" s="43">
        <f t="shared" si="15"/>
        <v>0.25271822146853462</v>
      </c>
      <c r="H122" s="43">
        <f t="shared" si="15"/>
        <v>0.26337789661319078</v>
      </c>
      <c r="I122" s="44">
        <f t="shared" si="10"/>
        <v>0.30476190476190479</v>
      </c>
      <c r="J122" s="44">
        <f t="shared" si="11"/>
        <v>0.25343479658075729</v>
      </c>
      <c r="K122" s="44">
        <f t="shared" si="12"/>
        <v>0.2704064599824787</v>
      </c>
      <c r="L122" s="44">
        <f t="shared" si="13"/>
        <v>4.0949164903641311E-2</v>
      </c>
      <c r="M122" s="44">
        <f t="shared" si="14"/>
        <v>2.7042876324715692E-2</v>
      </c>
      <c r="N122" s="45"/>
      <c r="O122" s="58"/>
      <c r="P122" s="50"/>
      <c r="Q122" s="66"/>
      <c r="R122" s="67"/>
      <c r="S122" s="59"/>
      <c r="T122" s="45"/>
      <c r="U122" s="45"/>
      <c r="V122" s="62"/>
      <c r="W122" s="62"/>
      <c r="X122" s="62"/>
      <c r="Y122" s="62"/>
    </row>
    <row r="123" spans="1:25" outlineLevel="1" x14ac:dyDescent="0.25">
      <c r="A123" s="40">
        <v>39190</v>
      </c>
      <c r="B123" s="46">
        <v>27.8</v>
      </c>
      <c r="C123" s="68">
        <v>2794426</v>
      </c>
      <c r="D123" s="69">
        <v>48709.84</v>
      </c>
      <c r="E123" s="70">
        <v>5667.45</v>
      </c>
      <c r="F123" s="43">
        <f t="shared" si="8"/>
        <v>0.31878557874762814</v>
      </c>
      <c r="G123" s="43">
        <f t="shared" si="15"/>
        <v>0.25154555206546791</v>
      </c>
      <c r="H123" s="43">
        <f t="shared" si="15"/>
        <v>0.26280080213903734</v>
      </c>
      <c r="I123" s="44">
        <f t="shared" si="10"/>
        <v>0.32380952380952377</v>
      </c>
      <c r="J123" s="44">
        <f t="shared" si="11"/>
        <v>0.25226145639179887</v>
      </c>
      <c r="K123" s="44">
        <f t="shared" si="12"/>
        <v>0.26982615495264572</v>
      </c>
      <c r="L123" s="44">
        <f t="shared" si="13"/>
        <v>5.7135087127794915E-2</v>
      </c>
      <c r="M123" s="44">
        <f t="shared" si="14"/>
        <v>4.2512408998924167E-2</v>
      </c>
      <c r="N123" s="45"/>
      <c r="O123" s="58"/>
      <c r="P123" s="50"/>
      <c r="Q123" s="66"/>
      <c r="R123" s="67"/>
      <c r="S123" s="59"/>
      <c r="T123" s="45"/>
      <c r="U123" s="45"/>
      <c r="V123" s="62"/>
      <c r="W123" s="62"/>
      <c r="X123" s="62"/>
      <c r="Y123" s="62"/>
    </row>
    <row r="124" spans="1:25" outlineLevel="1" x14ac:dyDescent="0.25">
      <c r="A124" s="40">
        <v>39191</v>
      </c>
      <c r="B124" s="46">
        <v>26.9</v>
      </c>
      <c r="C124" s="68">
        <v>5822958</v>
      </c>
      <c r="D124" s="69">
        <v>48762.13</v>
      </c>
      <c r="E124" s="70">
        <v>5685.38</v>
      </c>
      <c r="F124" s="43">
        <f t="shared" si="8"/>
        <v>0.27609108159392792</v>
      </c>
      <c r="G124" s="43">
        <f t="shared" si="15"/>
        <v>0.25288908587542314</v>
      </c>
      <c r="H124" s="43">
        <f t="shared" si="15"/>
        <v>0.26679590017825316</v>
      </c>
      <c r="I124" s="44">
        <f t="shared" si="10"/>
        <v>0.28095238095238084</v>
      </c>
      <c r="J124" s="44">
        <f t="shared" si="11"/>
        <v>0.25360575872485369</v>
      </c>
      <c r="K124" s="44">
        <f t="shared" si="12"/>
        <v>0.27384347896226235</v>
      </c>
      <c r="L124" s="44">
        <f t="shared" si="13"/>
        <v>2.1814371892598494E-2</v>
      </c>
      <c r="M124" s="44">
        <f t="shared" si="14"/>
        <v>5.5806714934159007E-3</v>
      </c>
      <c r="N124" s="45"/>
      <c r="O124" s="58"/>
      <c r="P124" s="50"/>
      <c r="Q124" s="66"/>
      <c r="R124" s="67"/>
      <c r="S124" s="59"/>
      <c r="T124" s="45"/>
      <c r="U124" s="45"/>
      <c r="V124" s="62"/>
      <c r="W124" s="62"/>
      <c r="X124" s="62"/>
      <c r="Y124" s="62"/>
    </row>
    <row r="125" spans="1:25" outlineLevel="1" x14ac:dyDescent="0.25">
      <c r="A125" s="40">
        <v>39192</v>
      </c>
      <c r="B125" s="46">
        <v>27.15</v>
      </c>
      <c r="C125" s="68">
        <v>1030734</v>
      </c>
      <c r="D125" s="69">
        <v>49408.18</v>
      </c>
      <c r="E125" s="70">
        <v>5762.46</v>
      </c>
      <c r="F125" s="43">
        <f t="shared" si="8"/>
        <v>0.28795066413662251</v>
      </c>
      <c r="G125" s="43">
        <f t="shared" si="15"/>
        <v>0.26948862723938372</v>
      </c>
      <c r="H125" s="43">
        <f t="shared" si="15"/>
        <v>0.28397058823529409</v>
      </c>
      <c r="I125" s="44">
        <f t="shared" si="10"/>
        <v>0.2928571428571427</v>
      </c>
      <c r="J125" s="44">
        <f t="shared" si="11"/>
        <v>0.27021479529532755</v>
      </c>
      <c r="K125" s="44">
        <f t="shared" si="12"/>
        <v>0.29111371513968765</v>
      </c>
      <c r="L125" s="44">
        <f t="shared" si="13"/>
        <v>1.7825605280050949E-2</v>
      </c>
      <c r="M125" s="44">
        <f t="shared" si="14"/>
        <v>1.3503285551159649E-3</v>
      </c>
      <c r="N125" s="45"/>
      <c r="O125" s="58"/>
      <c r="P125" s="50"/>
      <c r="Q125" s="66"/>
      <c r="R125" s="67"/>
      <c r="S125" s="59"/>
      <c r="T125" s="45"/>
      <c r="U125" s="45"/>
      <c r="V125" s="62"/>
      <c r="W125" s="62"/>
      <c r="X125" s="62"/>
      <c r="Y125" s="62"/>
    </row>
    <row r="126" spans="1:25" outlineLevel="1" x14ac:dyDescent="0.25">
      <c r="A126" s="40">
        <v>39195</v>
      </c>
      <c r="B126" s="46">
        <v>26.84</v>
      </c>
      <c r="C126" s="68">
        <v>1289428</v>
      </c>
      <c r="D126" s="69">
        <v>49162.09</v>
      </c>
      <c r="E126" s="70">
        <v>5744.46</v>
      </c>
      <c r="F126" s="43">
        <f t="shared" si="8"/>
        <v>0.27324478178368139</v>
      </c>
      <c r="G126" s="43">
        <f t="shared" si="15"/>
        <v>0.26316561642867686</v>
      </c>
      <c r="H126" s="43">
        <f t="shared" si="15"/>
        <v>0.27995989304812841</v>
      </c>
      <c r="I126" s="44">
        <f t="shared" si="10"/>
        <v>0.27809523809523817</v>
      </c>
      <c r="J126" s="44">
        <f t="shared" si="11"/>
        <v>0.26388816762002687</v>
      </c>
      <c r="K126" s="44">
        <f t="shared" si="12"/>
        <v>0.28708070721034606</v>
      </c>
      <c r="L126" s="44">
        <f t="shared" si="13"/>
        <v>1.1240765472125602E-2</v>
      </c>
      <c r="M126" s="44">
        <f t="shared" si="14"/>
        <v>-6.9812786912044622E-3</v>
      </c>
      <c r="N126" s="45"/>
      <c r="O126" s="58"/>
      <c r="P126" s="50"/>
      <c r="Q126" s="66"/>
      <c r="R126" s="67"/>
      <c r="S126" s="59"/>
      <c r="T126" s="45"/>
      <c r="U126" s="45"/>
      <c r="V126" s="62"/>
      <c r="W126" s="62"/>
      <c r="X126" s="62"/>
      <c r="Y126" s="62"/>
    </row>
    <row r="127" spans="1:25" outlineLevel="1" x14ac:dyDescent="0.25">
      <c r="A127" s="40">
        <v>39196</v>
      </c>
      <c r="B127" s="46">
        <v>27</v>
      </c>
      <c r="C127" s="68">
        <v>577862</v>
      </c>
      <c r="D127" s="69">
        <v>49070.86</v>
      </c>
      <c r="E127" s="71">
        <v>5722.93</v>
      </c>
      <c r="F127" s="43">
        <f t="shared" si="8"/>
        <v>0.28083491461100585</v>
      </c>
      <c r="G127" s="43">
        <f t="shared" si="15"/>
        <v>0.26082156231733244</v>
      </c>
      <c r="H127" s="43">
        <f t="shared" si="15"/>
        <v>0.27516265597147949</v>
      </c>
      <c r="I127" s="44">
        <f t="shared" si="10"/>
        <v>0.28571428571428581</v>
      </c>
      <c r="J127" s="44">
        <f t="shared" si="11"/>
        <v>0.26154277267176562</v>
      </c>
      <c r="K127" s="44">
        <f t="shared" si="12"/>
        <v>0.28225678161486134</v>
      </c>
      <c r="L127" s="44">
        <f t="shared" si="13"/>
        <v>1.9160280226827586E-2</v>
      </c>
      <c r="M127" s="44">
        <f t="shared" si="14"/>
        <v>2.6964209891486846E-3</v>
      </c>
      <c r="N127" s="45"/>
      <c r="O127" s="58"/>
      <c r="P127" s="50"/>
      <c r="Q127" s="66"/>
      <c r="R127" s="67"/>
      <c r="S127" s="59"/>
      <c r="T127" s="45"/>
      <c r="U127" s="45"/>
      <c r="V127" s="62"/>
      <c r="W127" s="62"/>
      <c r="X127" s="62"/>
      <c r="Y127" s="62"/>
    </row>
    <row r="128" spans="1:25" outlineLevel="1" x14ac:dyDescent="0.25">
      <c r="A128" s="40">
        <v>39197</v>
      </c>
      <c r="B128" s="46">
        <v>27.31</v>
      </c>
      <c r="C128" s="68">
        <v>4046180</v>
      </c>
      <c r="D128" s="69">
        <v>49675.59</v>
      </c>
      <c r="E128" s="70">
        <v>5788.91</v>
      </c>
      <c r="F128" s="43">
        <f t="shared" si="8"/>
        <v>0.29554079696394697</v>
      </c>
      <c r="G128" s="43">
        <f t="shared" si="15"/>
        <v>0.2763594319079643</v>
      </c>
      <c r="H128" s="43">
        <f t="shared" si="15"/>
        <v>0.28986408199643487</v>
      </c>
      <c r="I128" s="44">
        <f t="shared" si="10"/>
        <v>0.30047619047619034</v>
      </c>
      <c r="J128" s="44">
        <f t="shared" si="11"/>
        <v>0.27708953017546101</v>
      </c>
      <c r="K128" s="44">
        <f t="shared" si="12"/>
        <v>0.29703999623585919</v>
      </c>
      <c r="L128" s="44">
        <f t="shared" si="13"/>
        <v>1.8312467331492499E-2</v>
      </c>
      <c r="M128" s="44">
        <f t="shared" si="14"/>
        <v>2.6492585042121597E-3</v>
      </c>
      <c r="N128" s="45"/>
      <c r="O128" s="58"/>
      <c r="P128" s="50"/>
      <c r="Q128" s="66"/>
      <c r="R128" s="67"/>
      <c r="S128" s="59"/>
      <c r="T128" s="45"/>
      <c r="U128" s="45"/>
      <c r="V128" s="62"/>
      <c r="W128" s="62"/>
      <c r="X128" s="62"/>
      <c r="Y128" s="62"/>
    </row>
    <row r="129" spans="1:25" outlineLevel="1" x14ac:dyDescent="0.25">
      <c r="A129" s="40">
        <v>39198</v>
      </c>
      <c r="B129" s="46">
        <v>27.2</v>
      </c>
      <c r="C129" s="68">
        <v>904140</v>
      </c>
      <c r="D129" s="69">
        <v>49067.69</v>
      </c>
      <c r="E129" s="70">
        <v>5742.95</v>
      </c>
      <c r="F129" s="43">
        <f t="shared" si="8"/>
        <v>0.29032258064516125</v>
      </c>
      <c r="G129" s="43">
        <f t="shared" si="15"/>
        <v>0.26074011266773311</v>
      </c>
      <c r="H129" s="43">
        <f t="shared" si="15"/>
        <v>0.27962344028520492</v>
      </c>
      <c r="I129" s="44">
        <f t="shared" si="10"/>
        <v>0.2952380952380953</v>
      </c>
      <c r="J129" s="44">
        <f t="shared" si="11"/>
        <v>0.26146127643164729</v>
      </c>
      <c r="K129" s="44">
        <f t="shared" si="12"/>
        <v>0.28674238265627339</v>
      </c>
      <c r="L129" s="44">
        <f t="shared" si="13"/>
        <v>2.6775945831642112E-2</v>
      </c>
      <c r="M129" s="44">
        <f t="shared" si="14"/>
        <v>6.6024968916340576E-3</v>
      </c>
      <c r="N129" s="45"/>
      <c r="O129" s="58"/>
      <c r="P129" s="50"/>
      <c r="Q129" s="66"/>
      <c r="R129" s="67"/>
      <c r="S129" s="59"/>
      <c r="T129" s="45"/>
      <c r="U129" s="45"/>
      <c r="V129" s="62"/>
      <c r="W129" s="62"/>
      <c r="X129" s="62"/>
      <c r="Y129" s="62"/>
    </row>
    <row r="130" spans="1:25" outlineLevel="1" x14ac:dyDescent="0.25">
      <c r="A130" s="40">
        <v>39199</v>
      </c>
      <c r="B130" s="46">
        <v>28.25</v>
      </c>
      <c r="C130" s="68">
        <v>2496285</v>
      </c>
      <c r="D130" s="69">
        <v>49229.599999999999</v>
      </c>
      <c r="E130" s="70">
        <v>5759.49</v>
      </c>
      <c r="F130" s="43">
        <f t="shared" ref="F130:F193" si="16">B130/B$4-1</f>
        <v>0.34013282732447836</v>
      </c>
      <c r="G130" s="43">
        <f t="shared" ref="G130:H161" si="17">D130/D$4-1</f>
        <v>0.26490021133229269</v>
      </c>
      <c r="H130" s="43">
        <f t="shared" si="17"/>
        <v>0.28330882352941167</v>
      </c>
      <c r="I130" s="44">
        <f t="shared" si="10"/>
        <v>0.34523809523809534</v>
      </c>
      <c r="J130" s="44">
        <f t="shared" si="11"/>
        <v>0.26562375474002176</v>
      </c>
      <c r="K130" s="44">
        <f t="shared" si="12"/>
        <v>0.29044826883134633</v>
      </c>
      <c r="L130" s="44">
        <f t="shared" si="13"/>
        <v>6.2905219817423141E-2</v>
      </c>
      <c r="M130" s="44">
        <f t="shared" si="14"/>
        <v>4.2457979703725446E-2</v>
      </c>
      <c r="N130" s="45"/>
      <c r="O130" s="58"/>
      <c r="P130" s="50"/>
      <c r="Q130" s="66"/>
      <c r="R130" s="67"/>
      <c r="S130" s="59"/>
      <c r="T130" s="45"/>
      <c r="U130" s="45"/>
      <c r="V130" s="62"/>
      <c r="W130" s="62"/>
      <c r="X130" s="62"/>
      <c r="Y130" s="62"/>
    </row>
    <row r="131" spans="1:25" outlineLevel="1" x14ac:dyDescent="0.25">
      <c r="A131" s="40">
        <v>39202</v>
      </c>
      <c r="B131" s="46">
        <v>28.6</v>
      </c>
      <c r="C131" s="68">
        <v>1145656</v>
      </c>
      <c r="D131" s="69">
        <v>48956.39</v>
      </c>
      <c r="E131" s="70">
        <v>5713.51</v>
      </c>
      <c r="F131" s="43">
        <f t="shared" si="16"/>
        <v>0.35673624288425065</v>
      </c>
      <c r="G131" s="43">
        <f t="shared" si="17"/>
        <v>0.25788038206823005</v>
      </c>
      <c r="H131" s="43">
        <f t="shared" si="17"/>
        <v>0.2730637254901962</v>
      </c>
      <c r="I131" s="44">
        <f t="shared" ref="I131:I194" si="18">B131/$B$2-1</f>
        <v>0.36190476190476195</v>
      </c>
      <c r="J131" s="44">
        <f t="shared" ref="J131:J194" si="19">D131/$D$2-1</f>
        <v>0.25859991001992411</v>
      </c>
      <c r="K131" s="44">
        <f t="shared" ref="K131:K194" si="20">E131/$E$2-1</f>
        <v>0.28014617413183895</v>
      </c>
      <c r="L131" s="44">
        <f t="shared" ref="L131:L194" si="21">(B131/$B$2)/(D131/$D$2)-1</f>
        <v>8.2079182639702042E-2</v>
      </c>
      <c r="M131" s="44">
        <f t="shared" ref="M131:M194" si="22">(B131/$B$2)/(E131/$E$2)-1</f>
        <v>6.3866603224721263E-2</v>
      </c>
      <c r="N131" s="45"/>
      <c r="O131" s="58"/>
      <c r="P131" s="50"/>
      <c r="Q131" s="66"/>
      <c r="R131" s="67"/>
      <c r="S131" s="59"/>
      <c r="T131" s="45"/>
      <c r="U131" s="45"/>
      <c r="V131" s="62"/>
      <c r="W131" s="62"/>
      <c r="X131" s="62"/>
      <c r="Y131" s="62"/>
    </row>
    <row r="132" spans="1:25" outlineLevel="1" x14ac:dyDescent="0.25">
      <c r="A132" s="40">
        <v>39204</v>
      </c>
      <c r="B132" s="46">
        <v>28.94</v>
      </c>
      <c r="C132" s="68">
        <v>4423403</v>
      </c>
      <c r="D132" s="69">
        <v>49471.54</v>
      </c>
      <c r="E132" s="70">
        <v>5789</v>
      </c>
      <c r="F132" s="43">
        <f t="shared" si="16"/>
        <v>0.37286527514231516</v>
      </c>
      <c r="G132" s="43">
        <f t="shared" si="17"/>
        <v>0.27111659247554254</v>
      </c>
      <c r="H132" s="43">
        <f t="shared" si="17"/>
        <v>0.28988413547237069</v>
      </c>
      <c r="I132" s="44">
        <f t="shared" si="18"/>
        <v>0.37809523809523826</v>
      </c>
      <c r="J132" s="44">
        <f t="shared" si="19"/>
        <v>0.27184369175396883</v>
      </c>
      <c r="K132" s="44">
        <f t="shared" si="20"/>
        <v>0.29706016127550594</v>
      </c>
      <c r="L132" s="44">
        <f t="shared" si="21"/>
        <v>8.3541355773633308E-2</v>
      </c>
      <c r="M132" s="44">
        <f t="shared" si="22"/>
        <v>6.2475958509159657E-2</v>
      </c>
      <c r="N132" s="45"/>
      <c r="O132" s="58"/>
      <c r="P132" s="50"/>
      <c r="Q132" s="66"/>
      <c r="R132" s="67"/>
      <c r="S132" s="59"/>
      <c r="T132" s="45"/>
      <c r="U132" s="45"/>
      <c r="V132" s="62"/>
      <c r="W132" s="62"/>
      <c r="X132" s="62"/>
      <c r="Y132" s="62"/>
    </row>
    <row r="133" spans="1:25" outlineLevel="1" x14ac:dyDescent="0.25">
      <c r="A133" s="40">
        <v>39205</v>
      </c>
      <c r="B133" s="46">
        <v>29.7</v>
      </c>
      <c r="C133" s="68">
        <v>4330747</v>
      </c>
      <c r="D133" s="69">
        <v>50218.22</v>
      </c>
      <c r="E133" s="70">
        <v>5888</v>
      </c>
      <c r="F133" s="43">
        <f t="shared" si="16"/>
        <v>0.40891840607210628</v>
      </c>
      <c r="G133" s="43">
        <f t="shared" si="17"/>
        <v>0.2903017105711112</v>
      </c>
      <c r="H133" s="43">
        <f t="shared" si="17"/>
        <v>0.31194295900178259</v>
      </c>
      <c r="I133" s="44">
        <f t="shared" si="18"/>
        <v>0.41428571428571415</v>
      </c>
      <c r="J133" s="44">
        <f t="shared" si="19"/>
        <v>0.29103978404781805</v>
      </c>
      <c r="K133" s="44">
        <f t="shared" si="20"/>
        <v>0.31924170488688541</v>
      </c>
      <c r="L133" s="44">
        <f t="shared" si="21"/>
        <v>9.546253474194355E-2</v>
      </c>
      <c r="M133" s="44">
        <f t="shared" si="22"/>
        <v>7.2044424495341541E-2</v>
      </c>
      <c r="N133" s="45"/>
      <c r="O133" s="58"/>
      <c r="P133" s="50"/>
      <c r="Q133" s="66"/>
      <c r="R133" s="72"/>
      <c r="S133" s="59"/>
      <c r="T133" s="45"/>
      <c r="U133" s="45"/>
      <c r="V133" s="62"/>
      <c r="W133" s="62"/>
      <c r="X133" s="62"/>
      <c r="Y133" s="62"/>
    </row>
    <row r="134" spans="1:25" outlineLevel="1" x14ac:dyDescent="0.25">
      <c r="A134" s="40">
        <v>39206</v>
      </c>
      <c r="B134" s="46">
        <v>30.05</v>
      </c>
      <c r="C134" s="68">
        <v>2509440</v>
      </c>
      <c r="D134" s="69">
        <v>50597.79</v>
      </c>
      <c r="E134" s="70">
        <v>5947</v>
      </c>
      <c r="F134" s="43">
        <f t="shared" si="16"/>
        <v>0.42552182163187879</v>
      </c>
      <c r="G134" s="43">
        <f t="shared" si="17"/>
        <v>0.30005434258955921</v>
      </c>
      <c r="H134" s="43">
        <f t="shared" si="17"/>
        <v>0.32508912655971489</v>
      </c>
      <c r="I134" s="44">
        <f t="shared" si="18"/>
        <v>0.43095238095238098</v>
      </c>
      <c r="J134" s="44">
        <f t="shared" si="19"/>
        <v>0.30079799472973834</v>
      </c>
      <c r="K134" s="44">
        <f t="shared" si="20"/>
        <v>0.33246100865528305</v>
      </c>
      <c r="L134" s="44">
        <f t="shared" si="21"/>
        <v>0.10005733922559146</v>
      </c>
      <c r="M134" s="44">
        <f t="shared" si="22"/>
        <v>7.3916888867536334E-2</v>
      </c>
      <c r="N134" s="45"/>
      <c r="O134" s="58"/>
      <c r="P134" s="50"/>
      <c r="Q134" s="66"/>
      <c r="R134" s="67"/>
      <c r="S134" s="59"/>
      <c r="T134" s="45"/>
      <c r="U134" s="45"/>
      <c r="V134" s="62"/>
      <c r="W134" s="62"/>
      <c r="X134" s="62"/>
      <c r="Y134" s="62"/>
    </row>
    <row r="135" spans="1:25" outlineLevel="1" x14ac:dyDescent="0.25">
      <c r="A135" s="40">
        <v>39209</v>
      </c>
      <c r="B135" s="46">
        <v>29.94</v>
      </c>
      <c r="C135" s="68">
        <v>491300</v>
      </c>
      <c r="D135" s="69">
        <v>50281.73</v>
      </c>
      <c r="E135" s="70">
        <v>5934</v>
      </c>
      <c r="F135" s="43">
        <f t="shared" si="16"/>
        <v>0.42030360531309308</v>
      </c>
      <c r="G135" s="43">
        <f t="shared" si="17"/>
        <v>0.29193352989163612</v>
      </c>
      <c r="H135" s="43">
        <f t="shared" si="17"/>
        <v>0.32219251336898402</v>
      </c>
      <c r="I135" s="44">
        <f t="shared" si="18"/>
        <v>0.42571428571428571</v>
      </c>
      <c r="J135" s="44">
        <f t="shared" si="19"/>
        <v>0.29267253679542393</v>
      </c>
      <c r="K135" s="44">
        <f t="shared" si="20"/>
        <v>0.32954828070631415</v>
      </c>
      <c r="L135" s="44">
        <f t="shared" si="21"/>
        <v>0.10291991601266348</v>
      </c>
      <c r="M135" s="44">
        <f t="shared" si="22"/>
        <v>7.2329832924069581E-2</v>
      </c>
      <c r="N135" s="45"/>
      <c r="O135" s="58"/>
      <c r="P135" s="50"/>
      <c r="Q135" s="66"/>
      <c r="R135" s="67"/>
      <c r="S135" s="59"/>
      <c r="T135" s="45"/>
      <c r="U135" s="45"/>
      <c r="V135" s="62"/>
      <c r="W135" s="62"/>
      <c r="X135" s="62"/>
      <c r="Y135" s="62"/>
    </row>
    <row r="136" spans="1:25" outlineLevel="1" x14ac:dyDescent="0.25">
      <c r="A136" s="40">
        <v>39210</v>
      </c>
      <c r="B136" s="46">
        <v>30</v>
      </c>
      <c r="C136" s="68">
        <v>854490</v>
      </c>
      <c r="D136" s="69">
        <v>50277.69</v>
      </c>
      <c r="E136" s="70">
        <v>5943</v>
      </c>
      <c r="F136" s="43">
        <f t="shared" si="16"/>
        <v>0.42314990512333983</v>
      </c>
      <c r="G136" s="43">
        <f t="shared" si="17"/>
        <v>0.29182972655271433</v>
      </c>
      <c r="H136" s="43">
        <f t="shared" si="17"/>
        <v>0.32419786096256686</v>
      </c>
      <c r="I136" s="44">
        <f t="shared" si="18"/>
        <v>0.4285714285714286</v>
      </c>
      <c r="J136" s="44">
        <f t="shared" si="19"/>
        <v>0.29256867407931098</v>
      </c>
      <c r="K136" s="44">
        <f t="shared" si="20"/>
        <v>0.33156478467098505</v>
      </c>
      <c r="L136" s="44">
        <f t="shared" si="21"/>
        <v>0.10521897769879929</v>
      </c>
      <c r="M136" s="44">
        <f t="shared" si="22"/>
        <v>7.2851614143890631E-2</v>
      </c>
      <c r="N136" s="45"/>
      <c r="O136" s="58"/>
      <c r="P136" s="50"/>
      <c r="Q136" s="66"/>
      <c r="R136" s="67"/>
      <c r="S136" s="59"/>
      <c r="T136" s="45"/>
      <c r="U136" s="45"/>
      <c r="V136" s="62"/>
      <c r="W136" s="62"/>
      <c r="X136" s="62"/>
      <c r="Y136" s="62"/>
    </row>
    <row r="137" spans="1:25" outlineLevel="1" x14ac:dyDescent="0.25">
      <c r="A137" s="40">
        <v>39211</v>
      </c>
      <c r="B137" s="46">
        <v>29.79</v>
      </c>
      <c r="C137" s="68">
        <v>2048963</v>
      </c>
      <c r="D137" s="69">
        <v>51300.13</v>
      </c>
      <c r="E137" s="70">
        <v>6100</v>
      </c>
      <c r="F137" s="43">
        <f t="shared" si="16"/>
        <v>0.41318785578747641</v>
      </c>
      <c r="G137" s="43">
        <f t="shared" si="17"/>
        <v>0.3181001933465657</v>
      </c>
      <c r="H137" s="43">
        <f t="shared" si="17"/>
        <v>0.35918003565062384</v>
      </c>
      <c r="I137" s="44">
        <f t="shared" si="18"/>
        <v>0.41857142857142859</v>
      </c>
      <c r="J137" s="44">
        <f t="shared" si="19"/>
        <v>0.3188541680056558</v>
      </c>
      <c r="K137" s="44">
        <f t="shared" si="20"/>
        <v>0.36674157605468749</v>
      </c>
      <c r="L137" s="44">
        <f t="shared" si="21"/>
        <v>7.5609011962682215E-2</v>
      </c>
      <c r="M137" s="44">
        <f t="shared" si="22"/>
        <v>3.792220374707278E-2</v>
      </c>
      <c r="N137" s="45"/>
      <c r="O137" s="58"/>
      <c r="P137" s="50"/>
      <c r="Q137" s="66"/>
      <c r="R137" s="67"/>
      <c r="S137" s="59"/>
      <c r="T137" s="45"/>
      <c r="U137" s="45"/>
      <c r="V137" s="62"/>
      <c r="W137" s="62"/>
      <c r="X137" s="62"/>
      <c r="Y137" s="62"/>
    </row>
    <row r="138" spans="1:25" outlineLevel="1" x14ac:dyDescent="0.25">
      <c r="A138" s="40">
        <v>39212</v>
      </c>
      <c r="B138" s="46">
        <v>29.94</v>
      </c>
      <c r="C138" s="68">
        <v>1954929</v>
      </c>
      <c r="D138" s="69">
        <v>50234.68</v>
      </c>
      <c r="E138" s="73">
        <v>5976.75</v>
      </c>
      <c r="F138" s="43">
        <f t="shared" si="16"/>
        <v>0.42030360531309308</v>
      </c>
      <c r="G138" s="43">
        <f t="shared" si="17"/>
        <v>0.2907246320955299</v>
      </c>
      <c r="H138" s="43">
        <f t="shared" si="17"/>
        <v>0.33171791443850274</v>
      </c>
      <c r="I138" s="44">
        <f t="shared" si="18"/>
        <v>0.42571428571428571</v>
      </c>
      <c r="J138" s="44">
        <f t="shared" si="19"/>
        <v>0.29146294749019863</v>
      </c>
      <c r="K138" s="44">
        <f t="shared" si="20"/>
        <v>0.33912667453850065</v>
      </c>
      <c r="L138" s="44">
        <f t="shared" si="21"/>
        <v>0.10395291516879235</v>
      </c>
      <c r="M138" s="44">
        <f t="shared" si="22"/>
        <v>6.4659761337086064E-2</v>
      </c>
      <c r="N138" s="45"/>
      <c r="O138" s="58"/>
      <c r="P138" s="50"/>
      <c r="Q138" s="66"/>
      <c r="R138" s="67"/>
      <c r="S138" s="59"/>
      <c r="T138" s="45"/>
      <c r="U138" s="45"/>
      <c r="V138" s="62"/>
      <c r="W138" s="62"/>
      <c r="X138" s="62"/>
      <c r="Y138" s="62"/>
    </row>
    <row r="139" spans="1:25" outlineLevel="1" x14ac:dyDescent="0.25">
      <c r="A139" s="40">
        <v>39213</v>
      </c>
      <c r="B139" s="46">
        <v>30.33</v>
      </c>
      <c r="C139" s="68">
        <v>1311207</v>
      </c>
      <c r="D139" s="69">
        <v>50902.38</v>
      </c>
      <c r="E139" s="73">
        <v>6044.52</v>
      </c>
      <c r="F139" s="43">
        <f t="shared" si="16"/>
        <v>0.43880455407969654</v>
      </c>
      <c r="G139" s="43">
        <f t="shared" si="17"/>
        <v>0.3078804463029694</v>
      </c>
      <c r="H139" s="43">
        <f t="shared" si="17"/>
        <v>0.34681818181818191</v>
      </c>
      <c r="I139" s="44">
        <f t="shared" si="18"/>
        <v>0.44428571428571417</v>
      </c>
      <c r="J139" s="44">
        <f t="shared" si="19"/>
        <v>0.30862857510122743</v>
      </c>
      <c r="K139" s="44">
        <f t="shared" si="20"/>
        <v>0.35431094939247232</v>
      </c>
      <c r="L139" s="44">
        <f t="shared" si="21"/>
        <v>0.10366359237875655</v>
      </c>
      <c r="M139" s="44">
        <f t="shared" si="22"/>
        <v>6.6435824751770234E-2</v>
      </c>
      <c r="N139" s="45"/>
      <c r="O139" s="58"/>
      <c r="P139" s="50"/>
      <c r="Q139" s="66"/>
      <c r="R139" s="67"/>
      <c r="S139" s="59"/>
      <c r="T139" s="45"/>
      <c r="U139" s="45"/>
      <c r="V139" s="62"/>
      <c r="W139" s="62"/>
      <c r="X139" s="62"/>
      <c r="Y139" s="62"/>
    </row>
    <row r="140" spans="1:25" outlineLevel="1" x14ac:dyDescent="0.25">
      <c r="A140" s="40">
        <v>39216</v>
      </c>
      <c r="B140" s="46">
        <v>29.85</v>
      </c>
      <c r="C140" s="68">
        <v>234225</v>
      </c>
      <c r="D140" s="69">
        <v>50510.76</v>
      </c>
      <c r="E140" s="73">
        <v>5977.46</v>
      </c>
      <c r="F140" s="43">
        <f t="shared" si="16"/>
        <v>0.41603415559772317</v>
      </c>
      <c r="G140" s="43">
        <f t="shared" si="17"/>
        <v>0.29781820284046012</v>
      </c>
      <c r="H140" s="43">
        <f t="shared" si="17"/>
        <v>0.33187611408199635</v>
      </c>
      <c r="I140" s="44">
        <f t="shared" si="18"/>
        <v>0.42142857142857149</v>
      </c>
      <c r="J140" s="44">
        <f t="shared" si="19"/>
        <v>0.29856057587248541</v>
      </c>
      <c r="K140" s="44">
        <f t="shared" si="20"/>
        <v>0.3392857542957135</v>
      </c>
      <c r="L140" s="44">
        <f t="shared" si="21"/>
        <v>9.4618609126904119E-2</v>
      </c>
      <c r="M140" s="44">
        <f t="shared" si="22"/>
        <v>6.1333301626921521E-2</v>
      </c>
      <c r="N140" s="45"/>
      <c r="O140" s="58"/>
      <c r="P140" s="50"/>
      <c r="Q140" s="66"/>
      <c r="R140" s="67"/>
      <c r="S140" s="59"/>
      <c r="T140" s="45"/>
      <c r="U140" s="45"/>
      <c r="V140" s="62"/>
      <c r="W140" s="62"/>
      <c r="X140" s="62"/>
      <c r="Y140" s="62"/>
    </row>
    <row r="141" spans="1:25" outlineLevel="1" x14ac:dyDescent="0.25">
      <c r="A141" s="40">
        <v>39217</v>
      </c>
      <c r="B141" s="46">
        <v>30.2</v>
      </c>
      <c r="C141" s="68">
        <v>1979422</v>
      </c>
      <c r="D141" s="69">
        <v>50518.21</v>
      </c>
      <c r="E141" s="73">
        <v>5987.48</v>
      </c>
      <c r="F141" s="43">
        <f t="shared" si="16"/>
        <v>0.43263757115749524</v>
      </c>
      <c r="G141" s="43">
        <f t="shared" si="17"/>
        <v>0.29800962236396678</v>
      </c>
      <c r="H141" s="43">
        <f t="shared" si="17"/>
        <v>0.33410873440285194</v>
      </c>
      <c r="I141" s="44">
        <f t="shared" si="18"/>
        <v>0.43809523809523809</v>
      </c>
      <c r="J141" s="44">
        <f t="shared" si="19"/>
        <v>0.29875210489105974</v>
      </c>
      <c r="K141" s="44">
        <f t="shared" si="20"/>
        <v>0.34153079537638042</v>
      </c>
      <c r="L141" s="44">
        <f t="shared" si="21"/>
        <v>0.10729001529962212</v>
      </c>
      <c r="M141" s="44">
        <f t="shared" si="22"/>
        <v>7.1980787210900843E-2</v>
      </c>
      <c r="N141" s="45"/>
      <c r="O141" s="58"/>
      <c r="P141" s="50"/>
      <c r="Q141" s="66"/>
      <c r="R141" s="67"/>
      <c r="S141" s="59"/>
      <c r="T141" s="45"/>
      <c r="U141" s="45"/>
      <c r="V141" s="62"/>
      <c r="W141" s="62"/>
      <c r="X141" s="62"/>
      <c r="Y141" s="62"/>
    </row>
    <row r="142" spans="1:25" outlineLevel="1" x14ac:dyDescent="0.25">
      <c r="A142" s="40">
        <v>39218</v>
      </c>
      <c r="B142" s="46">
        <v>30</v>
      </c>
      <c r="C142" s="68">
        <v>1324699</v>
      </c>
      <c r="D142" s="69">
        <v>51737.56</v>
      </c>
      <c r="E142" s="73">
        <v>6113.16</v>
      </c>
      <c r="F142" s="43">
        <f t="shared" si="16"/>
        <v>0.42314990512333983</v>
      </c>
      <c r="G142" s="43">
        <f t="shared" si="17"/>
        <v>0.32933947417442289</v>
      </c>
      <c r="H142" s="43">
        <f t="shared" si="17"/>
        <v>0.36211229946524059</v>
      </c>
      <c r="I142" s="44">
        <f t="shared" si="18"/>
        <v>0.4285714285714286</v>
      </c>
      <c r="J142" s="44">
        <f t="shared" si="19"/>
        <v>0.33009987788418282</v>
      </c>
      <c r="K142" s="44">
        <f t="shared" si="20"/>
        <v>0.36969015296302854</v>
      </c>
      <c r="L142" s="44">
        <f t="shared" si="21"/>
        <v>7.4033200306646618E-2</v>
      </c>
      <c r="M142" s="44">
        <f t="shared" si="22"/>
        <v>4.2988755873744955E-2</v>
      </c>
      <c r="N142" s="45"/>
      <c r="O142" s="58"/>
      <c r="P142" s="50"/>
      <c r="Q142" s="66"/>
      <c r="R142" s="67"/>
      <c r="S142" s="59"/>
      <c r="T142" s="45"/>
      <c r="U142" s="45"/>
      <c r="V142" s="62"/>
      <c r="W142" s="62"/>
      <c r="X142" s="62"/>
      <c r="Y142" s="62"/>
    </row>
    <row r="143" spans="1:25" outlineLevel="1" x14ac:dyDescent="0.25">
      <c r="A143" s="40">
        <v>39219</v>
      </c>
      <c r="B143" s="46">
        <v>30</v>
      </c>
      <c r="C143" s="68">
        <v>3938880</v>
      </c>
      <c r="D143" s="69">
        <v>51631.47</v>
      </c>
      <c r="E143" s="73">
        <v>6110.7</v>
      </c>
      <c r="F143" s="43">
        <f t="shared" si="16"/>
        <v>0.42314990512333983</v>
      </c>
      <c r="G143" s="43">
        <f t="shared" si="17"/>
        <v>0.32661360877189605</v>
      </c>
      <c r="H143" s="43">
        <f t="shared" si="17"/>
        <v>0.36156417112299466</v>
      </c>
      <c r="I143" s="44">
        <f t="shared" si="18"/>
        <v>0.4285714285714286</v>
      </c>
      <c r="J143" s="44">
        <f t="shared" si="19"/>
        <v>0.32737245324249642</v>
      </c>
      <c r="K143" s="44">
        <f t="shared" si="20"/>
        <v>0.36913897521268502</v>
      </c>
      <c r="L143" s="44">
        <f t="shared" si="21"/>
        <v>7.6240074955393311E-2</v>
      </c>
      <c r="M143" s="44">
        <f t="shared" si="22"/>
        <v>4.3408634502944521E-2</v>
      </c>
      <c r="N143" s="45"/>
      <c r="O143" s="58"/>
      <c r="P143" s="50"/>
      <c r="Q143" s="66"/>
      <c r="R143" s="67"/>
      <c r="S143" s="59"/>
      <c r="T143" s="45"/>
      <c r="U143" s="45"/>
      <c r="V143" s="62"/>
      <c r="W143" s="62"/>
      <c r="X143" s="62"/>
      <c r="Y143" s="62"/>
    </row>
    <row r="144" spans="1:25" outlineLevel="1" x14ac:dyDescent="0.25">
      <c r="A144" s="40">
        <v>39220</v>
      </c>
      <c r="B144" s="46">
        <v>29.99</v>
      </c>
      <c r="C144" s="68">
        <v>59813</v>
      </c>
      <c r="D144" s="69">
        <v>52077.68</v>
      </c>
      <c r="E144" s="73">
        <v>6172.14</v>
      </c>
      <c r="F144" s="43">
        <f t="shared" si="16"/>
        <v>0.42267552182163182</v>
      </c>
      <c r="G144" s="43">
        <f t="shared" si="17"/>
        <v>0.33807848200463786</v>
      </c>
      <c r="H144" s="43">
        <f t="shared" si="17"/>
        <v>0.37525401069518716</v>
      </c>
      <c r="I144" s="44">
        <f t="shared" si="18"/>
        <v>0.42809523809523808</v>
      </c>
      <c r="J144" s="44">
        <f t="shared" si="19"/>
        <v>0.33884388456841696</v>
      </c>
      <c r="K144" s="44">
        <f t="shared" si="20"/>
        <v>0.38290497561150483</v>
      </c>
      <c r="L144" s="44">
        <f t="shared" si="21"/>
        <v>6.6663002726110809E-2</v>
      </c>
      <c r="M144" s="44">
        <f t="shared" si="22"/>
        <v>3.2677778503002797E-2</v>
      </c>
      <c r="N144" s="45"/>
      <c r="O144" s="58"/>
      <c r="P144" s="50"/>
      <c r="Q144" s="74"/>
      <c r="R144" s="67"/>
      <c r="S144" s="59"/>
      <c r="T144" s="45"/>
      <c r="U144" s="45"/>
      <c r="V144" s="62"/>
      <c r="W144" s="62"/>
      <c r="X144" s="62"/>
      <c r="Y144" s="62"/>
    </row>
    <row r="145" spans="1:25" outlineLevel="1" x14ac:dyDescent="0.25">
      <c r="A145" s="40">
        <v>39223</v>
      </c>
      <c r="B145" s="46">
        <v>29.9</v>
      </c>
      <c r="C145" s="68">
        <v>751323</v>
      </c>
      <c r="D145" s="69">
        <v>52423.45</v>
      </c>
      <c r="E145" s="73">
        <v>6184.2</v>
      </c>
      <c r="F145" s="43">
        <f t="shared" si="16"/>
        <v>0.41840607210626191</v>
      </c>
      <c r="G145" s="43">
        <f t="shared" si="17"/>
        <v>0.34696266034596812</v>
      </c>
      <c r="H145" s="43">
        <f t="shared" si="17"/>
        <v>0.37794117647058822</v>
      </c>
      <c r="I145" s="44">
        <f t="shared" si="18"/>
        <v>0.42380952380952364</v>
      </c>
      <c r="J145" s="44">
        <f t="shared" si="19"/>
        <v>0.34773314480365047</v>
      </c>
      <c r="K145" s="44">
        <f t="shared" si="20"/>
        <v>0.38560709092416379</v>
      </c>
      <c r="L145" s="44">
        <f t="shared" si="21"/>
        <v>5.644765753457559E-2</v>
      </c>
      <c r="M145" s="44">
        <f t="shared" si="22"/>
        <v>2.7570898803556121E-2</v>
      </c>
      <c r="N145" s="45"/>
      <c r="O145" s="58"/>
      <c r="P145" s="50"/>
      <c r="Q145" s="74"/>
      <c r="R145" s="67"/>
      <c r="S145" s="59"/>
      <c r="T145" s="45"/>
      <c r="U145" s="45"/>
      <c r="V145" s="62"/>
      <c r="W145" s="62"/>
      <c r="X145" s="62"/>
      <c r="Y145" s="62"/>
    </row>
    <row r="146" spans="1:25" outlineLevel="1" x14ac:dyDescent="0.25">
      <c r="A146" s="40">
        <v>39224</v>
      </c>
      <c r="B146" s="46">
        <v>29.85</v>
      </c>
      <c r="C146" s="68">
        <v>4724401</v>
      </c>
      <c r="D146" s="69">
        <v>52208.09</v>
      </c>
      <c r="E146" s="73">
        <v>6139.31</v>
      </c>
      <c r="F146" s="43">
        <f t="shared" si="16"/>
        <v>0.41603415559772317</v>
      </c>
      <c r="G146" s="43">
        <f t="shared" si="17"/>
        <v>0.341429222952357</v>
      </c>
      <c r="H146" s="43">
        <f t="shared" si="17"/>
        <v>0.36793894830659535</v>
      </c>
      <c r="I146" s="44">
        <f t="shared" si="18"/>
        <v>0.42142857142857149</v>
      </c>
      <c r="J146" s="44">
        <f t="shared" si="19"/>
        <v>0.34219654219422835</v>
      </c>
      <c r="K146" s="44">
        <f t="shared" si="20"/>
        <v>0.37554921726037782</v>
      </c>
      <c r="L146" s="44">
        <f t="shared" si="21"/>
        <v>5.9031614777381503E-2</v>
      </c>
      <c r="M146" s="44">
        <f t="shared" si="22"/>
        <v>3.3353480626138188E-2</v>
      </c>
      <c r="N146" s="45"/>
      <c r="O146" s="58"/>
      <c r="P146" s="50"/>
      <c r="Q146" s="74"/>
      <c r="R146" s="67"/>
      <c r="S146" s="59"/>
      <c r="T146" s="45"/>
      <c r="U146" s="45"/>
      <c r="V146" s="62"/>
      <c r="W146" s="62"/>
      <c r="X146" s="62"/>
      <c r="Y146" s="62"/>
    </row>
    <row r="147" spans="1:25" outlineLevel="1" x14ac:dyDescent="0.25">
      <c r="A147" s="40">
        <v>39225</v>
      </c>
      <c r="B147" s="46">
        <v>30</v>
      </c>
      <c r="C147" s="68">
        <v>6978054</v>
      </c>
      <c r="D147" s="69">
        <v>51812.5</v>
      </c>
      <c r="E147" s="73">
        <v>6116.22</v>
      </c>
      <c r="F147" s="43">
        <f t="shared" si="16"/>
        <v>0.42314990512333983</v>
      </c>
      <c r="G147" s="43">
        <f t="shared" si="17"/>
        <v>0.33126497472363003</v>
      </c>
      <c r="H147" s="43">
        <f t="shared" si="17"/>
        <v>0.36279411764705882</v>
      </c>
      <c r="I147" s="44">
        <f t="shared" si="18"/>
        <v>0.4285714285714286</v>
      </c>
      <c r="J147" s="44">
        <f t="shared" si="19"/>
        <v>0.33202647985089007</v>
      </c>
      <c r="K147" s="44">
        <f t="shared" si="20"/>
        <v>0.3703757643110166</v>
      </c>
      <c r="L147" s="44">
        <f t="shared" si="21"/>
        <v>7.2479751852490226E-2</v>
      </c>
      <c r="M147" s="44">
        <f t="shared" si="22"/>
        <v>4.2466939197272735E-2</v>
      </c>
      <c r="N147" s="45"/>
      <c r="O147" s="58"/>
      <c r="P147" s="50"/>
      <c r="Q147" s="74"/>
      <c r="R147" s="67"/>
      <c r="S147" s="59"/>
      <c r="T147" s="45"/>
      <c r="U147" s="45"/>
      <c r="V147" s="62"/>
      <c r="W147" s="62"/>
      <c r="X147" s="62"/>
      <c r="Y147" s="62"/>
    </row>
    <row r="148" spans="1:25" outlineLevel="1" x14ac:dyDescent="0.25">
      <c r="A148" s="40">
        <v>39226</v>
      </c>
      <c r="B148" s="46">
        <v>29.94</v>
      </c>
      <c r="C148" s="68">
        <v>2026528</v>
      </c>
      <c r="D148" s="69">
        <v>50530.65</v>
      </c>
      <c r="E148" s="73">
        <v>5970.44</v>
      </c>
      <c r="F148" s="43">
        <f t="shared" si="16"/>
        <v>0.42030360531309308</v>
      </c>
      <c r="G148" s="43">
        <f t="shared" si="17"/>
        <v>0.29832925442737945</v>
      </c>
      <c r="H148" s="43">
        <f t="shared" si="17"/>
        <v>0.33031194295900179</v>
      </c>
      <c r="I148" s="44">
        <f t="shared" si="18"/>
        <v>0.42571428571428571</v>
      </c>
      <c r="J148" s="44">
        <f t="shared" si="19"/>
        <v>0.29907191978918957</v>
      </c>
      <c r="K148" s="44">
        <f t="shared" si="20"/>
        <v>0.33771288120327014</v>
      </c>
      <c r="L148" s="44">
        <f t="shared" si="21"/>
        <v>9.7486801150814983E-2</v>
      </c>
      <c r="M148" s="44">
        <f t="shared" si="22"/>
        <v>6.5784972057575164E-2</v>
      </c>
      <c r="N148" s="45"/>
      <c r="O148" s="58"/>
      <c r="P148" s="50"/>
      <c r="Q148" s="66"/>
      <c r="R148" s="75"/>
      <c r="S148" s="59"/>
      <c r="T148" s="45"/>
      <c r="U148" s="45"/>
      <c r="V148" s="62"/>
      <c r="W148" s="62"/>
      <c r="X148" s="62"/>
      <c r="Y148" s="62"/>
    </row>
    <row r="149" spans="1:25" outlineLevel="1" x14ac:dyDescent="0.25">
      <c r="A149" s="40">
        <v>39227</v>
      </c>
      <c r="B149" s="46">
        <v>30</v>
      </c>
      <c r="C149" s="68">
        <v>2282974</v>
      </c>
      <c r="D149" s="69">
        <v>51617.97</v>
      </c>
      <c r="E149" s="73">
        <v>6084.13</v>
      </c>
      <c r="F149" s="43">
        <f t="shared" si="16"/>
        <v>0.42314990512333983</v>
      </c>
      <c r="G149" s="43">
        <f t="shared" si="17"/>
        <v>0.32626674117896437</v>
      </c>
      <c r="H149" s="43">
        <f t="shared" si="17"/>
        <v>0.35564393939393946</v>
      </c>
      <c r="I149" s="44">
        <f t="shared" si="18"/>
        <v>0.4285714285714286</v>
      </c>
      <c r="J149" s="44">
        <f t="shared" si="19"/>
        <v>0.32702538723568364</v>
      </c>
      <c r="K149" s="44">
        <f t="shared" si="20"/>
        <v>0.36318580739698469</v>
      </c>
      <c r="L149" s="44">
        <f t="shared" si="21"/>
        <v>7.6521551367811247E-2</v>
      </c>
      <c r="M149" s="44">
        <f t="shared" si="22"/>
        <v>4.7965303643601187E-2</v>
      </c>
      <c r="N149" s="45"/>
      <c r="O149" s="58"/>
      <c r="P149" s="50"/>
      <c r="Q149" s="66"/>
      <c r="R149" s="75"/>
      <c r="S149" s="59"/>
      <c r="T149" s="45"/>
      <c r="U149" s="45"/>
      <c r="V149" s="51"/>
      <c r="W149" s="51"/>
      <c r="X149" s="51"/>
      <c r="Y149" s="51"/>
    </row>
    <row r="150" spans="1:25" outlineLevel="1" x14ac:dyDescent="0.25">
      <c r="A150" s="40">
        <v>39230</v>
      </c>
      <c r="B150" s="46">
        <v>30</v>
      </c>
      <c r="C150" s="68">
        <v>370861</v>
      </c>
      <c r="D150" s="69">
        <v>52119.97</v>
      </c>
      <c r="E150" s="73">
        <v>6153.05</v>
      </c>
      <c r="F150" s="43">
        <f t="shared" si="16"/>
        <v>0.42314990512333983</v>
      </c>
      <c r="G150" s="43">
        <f t="shared" si="17"/>
        <v>0.3391650768568657</v>
      </c>
      <c r="H150" s="43">
        <f t="shared" si="17"/>
        <v>0.37100044563279866</v>
      </c>
      <c r="I150" s="44">
        <f t="shared" si="18"/>
        <v>0.4285714285714286</v>
      </c>
      <c r="J150" s="44">
        <f t="shared" si="19"/>
        <v>0.3399311009704995</v>
      </c>
      <c r="K150" s="44">
        <f t="shared" si="20"/>
        <v>0.37862774664644183</v>
      </c>
      <c r="L150" s="44">
        <f t="shared" si="21"/>
        <v>6.6152899605604887E-2</v>
      </c>
      <c r="M150" s="44">
        <f t="shared" si="22"/>
        <v>3.6227097595037172E-2</v>
      </c>
      <c r="N150" s="45"/>
      <c r="O150" s="58"/>
      <c r="P150" s="50"/>
      <c r="Q150" s="66"/>
      <c r="R150" s="75"/>
      <c r="S150" s="59"/>
      <c r="T150" s="45"/>
      <c r="U150" s="45"/>
      <c r="V150" s="51"/>
      <c r="W150" s="51"/>
      <c r="X150" s="51"/>
      <c r="Y150" s="51"/>
    </row>
    <row r="151" spans="1:25" outlineLevel="1" x14ac:dyDescent="0.25">
      <c r="A151" s="40">
        <v>39231</v>
      </c>
      <c r="B151" s="46">
        <v>30.05</v>
      </c>
      <c r="C151" s="68">
        <v>4934045</v>
      </c>
      <c r="D151" s="69">
        <v>51713.18</v>
      </c>
      <c r="E151" s="73">
        <v>6112.26</v>
      </c>
      <c r="F151" s="43">
        <f t="shared" si="16"/>
        <v>0.42552182163187879</v>
      </c>
      <c r="G151" s="43">
        <f t="shared" si="17"/>
        <v>0.32871305699548437</v>
      </c>
      <c r="H151" s="43">
        <f t="shared" si="17"/>
        <v>0.36191176470588249</v>
      </c>
      <c r="I151" s="44">
        <f t="shared" si="18"/>
        <v>0.43095238095238098</v>
      </c>
      <c r="J151" s="44">
        <f t="shared" si="19"/>
        <v>0.32947310238447192</v>
      </c>
      <c r="K151" s="44">
        <f t="shared" si="20"/>
        <v>0.36948850256656152</v>
      </c>
      <c r="L151" s="44">
        <f t="shared" si="21"/>
        <v>7.63304487965204E-2</v>
      </c>
      <c r="M151" s="44">
        <f t="shared" si="22"/>
        <v>4.4880901351584734E-2</v>
      </c>
      <c r="N151" s="45"/>
      <c r="O151" s="58"/>
      <c r="P151" s="50"/>
      <c r="Q151" s="66"/>
      <c r="R151" s="75"/>
      <c r="S151" s="59"/>
      <c r="T151" s="45"/>
      <c r="U151" s="45"/>
      <c r="V151" s="51"/>
      <c r="W151" s="51"/>
      <c r="X151" s="51"/>
      <c r="Y151" s="51"/>
    </row>
    <row r="152" spans="1:25" outlineLevel="1" x14ac:dyDescent="0.25">
      <c r="A152" s="40">
        <v>39232</v>
      </c>
      <c r="B152" s="46">
        <v>30</v>
      </c>
      <c r="C152" s="68">
        <v>4514741</v>
      </c>
      <c r="D152" s="69">
        <v>52527.65</v>
      </c>
      <c r="E152" s="73">
        <v>6176.6</v>
      </c>
      <c r="F152" s="43">
        <f t="shared" si="16"/>
        <v>0.42314990512333983</v>
      </c>
      <c r="G152" s="43">
        <f t="shared" si="17"/>
        <v>0.34963996428548483</v>
      </c>
      <c r="H152" s="43">
        <f t="shared" si="17"/>
        <v>0.37624777183600711</v>
      </c>
      <c r="I152" s="44">
        <f t="shared" si="18"/>
        <v>0.4285714285714286</v>
      </c>
      <c r="J152" s="44">
        <f t="shared" si="19"/>
        <v>0.35041198020438324</v>
      </c>
      <c r="K152" s="44">
        <f t="shared" si="20"/>
        <v>0.38390426535399724</v>
      </c>
      <c r="L152" s="44">
        <f t="shared" si="21"/>
        <v>5.7878224951185553E-2</v>
      </c>
      <c r="M152" s="44">
        <f t="shared" si="22"/>
        <v>3.2276194485176823E-2</v>
      </c>
      <c r="N152" s="45"/>
      <c r="O152" s="58"/>
      <c r="P152" s="50"/>
      <c r="Q152" s="66"/>
      <c r="R152" s="76"/>
      <c r="S152" s="59"/>
      <c r="T152" s="45"/>
      <c r="U152" s="45"/>
      <c r="V152" s="51"/>
      <c r="W152" s="51"/>
      <c r="X152" s="51"/>
      <c r="Y152" s="51"/>
    </row>
    <row r="153" spans="1:25" outlineLevel="1" x14ac:dyDescent="0.25">
      <c r="A153" s="40">
        <v>39233</v>
      </c>
      <c r="B153" s="46">
        <v>30</v>
      </c>
      <c r="C153" s="68">
        <v>4947886</v>
      </c>
      <c r="D153" s="69">
        <v>52268.46</v>
      </c>
      <c r="E153" s="73">
        <v>6184.55</v>
      </c>
      <c r="F153" s="43">
        <f t="shared" si="16"/>
        <v>0.42314990512333983</v>
      </c>
      <c r="G153" s="43">
        <f t="shared" si="17"/>
        <v>0.34298036344015559</v>
      </c>
      <c r="H153" s="43">
        <f t="shared" si="17"/>
        <v>0.37801916221033882</v>
      </c>
      <c r="I153" s="44">
        <f t="shared" si="18"/>
        <v>0.4285714285714286</v>
      </c>
      <c r="J153" s="44">
        <f t="shared" si="19"/>
        <v>0.34374856995950887</v>
      </c>
      <c r="K153" s="44">
        <f t="shared" si="20"/>
        <v>0.38568551052278988</v>
      </c>
      <c r="L153" s="44">
        <f t="shared" si="21"/>
        <v>6.3124054981859912E-2</v>
      </c>
      <c r="M153" s="44">
        <f t="shared" si="22"/>
        <v>3.0949243333329601E-2</v>
      </c>
      <c r="N153" s="45"/>
      <c r="O153" s="58"/>
      <c r="P153" s="50"/>
      <c r="Q153" s="66"/>
      <c r="R153" s="75"/>
      <c r="S153" s="59"/>
      <c r="T153" s="45"/>
      <c r="U153" s="45"/>
      <c r="V153" s="51"/>
      <c r="W153" s="51"/>
      <c r="X153" s="51"/>
      <c r="Y153" s="51"/>
    </row>
    <row r="154" spans="1:25" outlineLevel="1" x14ac:dyDescent="0.25">
      <c r="A154" s="40">
        <v>39234</v>
      </c>
      <c r="B154" s="46">
        <v>29.89</v>
      </c>
      <c r="C154" s="68">
        <v>8123098</v>
      </c>
      <c r="D154" s="69">
        <v>53422.67</v>
      </c>
      <c r="E154" s="77">
        <v>6183</v>
      </c>
      <c r="F154" s="43">
        <f t="shared" si="16"/>
        <v>0.41793168880455411</v>
      </c>
      <c r="G154" s="43">
        <f t="shared" si="17"/>
        <v>0.37263651487997729</v>
      </c>
      <c r="H154" s="43">
        <f t="shared" si="17"/>
        <v>0.37767379679144386</v>
      </c>
      <c r="I154" s="44">
        <f t="shared" si="18"/>
        <v>0.42333333333333334</v>
      </c>
      <c r="J154" s="44">
        <f t="shared" si="19"/>
        <v>0.37342168519827745</v>
      </c>
      <c r="K154" s="44">
        <f t="shared" si="20"/>
        <v>0.38533822372887427</v>
      </c>
      <c r="L154" s="44">
        <f t="shared" si="21"/>
        <v>3.6341095144314828E-2</v>
      </c>
      <c r="M154" s="44">
        <f t="shared" si="22"/>
        <v>2.7426594425575601E-2</v>
      </c>
      <c r="N154" s="45"/>
      <c r="O154" s="58"/>
      <c r="P154" s="50"/>
      <c r="Q154" s="66"/>
      <c r="R154" s="75"/>
      <c r="S154" s="59"/>
      <c r="T154" s="45"/>
      <c r="U154" s="45"/>
      <c r="V154" s="51"/>
      <c r="W154" s="51"/>
      <c r="X154" s="51"/>
      <c r="Y154" s="51"/>
    </row>
    <row r="155" spans="1:25" outlineLevel="1" x14ac:dyDescent="0.25">
      <c r="A155" s="40">
        <v>39237</v>
      </c>
      <c r="B155" s="46">
        <v>29.65</v>
      </c>
      <c r="C155" s="68">
        <v>5060799</v>
      </c>
      <c r="D155" s="69">
        <v>53242.68</v>
      </c>
      <c r="E155" s="78">
        <v>6203</v>
      </c>
      <c r="F155" s="43">
        <f t="shared" si="16"/>
        <v>0.40654648956356731</v>
      </c>
      <c r="G155" s="43">
        <f t="shared" si="17"/>
        <v>0.36801187057984697</v>
      </c>
      <c r="H155" s="43">
        <f t="shared" si="17"/>
        <v>0.38213012477718356</v>
      </c>
      <c r="I155" s="44">
        <f t="shared" si="18"/>
        <v>0.41190476190476177</v>
      </c>
      <c r="J155" s="44">
        <f t="shared" si="19"/>
        <v>0.36879439552670479</v>
      </c>
      <c r="K155" s="44">
        <f t="shared" si="20"/>
        <v>0.38981934365036497</v>
      </c>
      <c r="L155" s="44">
        <f t="shared" si="21"/>
        <v>3.1495136536899837E-2</v>
      </c>
      <c r="M155" s="44">
        <f t="shared" si="22"/>
        <v>1.5890855423259076E-2</v>
      </c>
      <c r="N155" s="45"/>
      <c r="O155" s="58"/>
      <c r="P155" s="50"/>
      <c r="Q155" s="66"/>
      <c r="R155" s="75"/>
      <c r="S155" s="59"/>
      <c r="T155" s="45"/>
      <c r="U155" s="45"/>
      <c r="V155" s="51"/>
      <c r="W155" s="51"/>
      <c r="X155" s="51"/>
      <c r="Y155" s="51"/>
    </row>
    <row r="156" spans="1:25" outlineLevel="1" x14ac:dyDescent="0.25">
      <c r="A156" s="40">
        <v>39238</v>
      </c>
      <c r="B156" s="46">
        <v>29.9</v>
      </c>
      <c r="C156" s="68">
        <v>5794080</v>
      </c>
      <c r="D156" s="69">
        <v>53162.21</v>
      </c>
      <c r="E156" s="79">
        <v>6276</v>
      </c>
      <c r="F156" s="43">
        <f t="shared" si="16"/>
        <v>0.41840607210626191</v>
      </c>
      <c r="G156" s="43">
        <f t="shared" si="17"/>
        <v>0.36594428278701696</v>
      </c>
      <c r="H156" s="43">
        <f t="shared" si="17"/>
        <v>0.39839572192513373</v>
      </c>
      <c r="I156" s="44">
        <f t="shared" si="18"/>
        <v>0.42380952380952364</v>
      </c>
      <c r="J156" s="44">
        <f t="shared" si="19"/>
        <v>0.36672562504016959</v>
      </c>
      <c r="K156" s="44">
        <f t="shared" si="20"/>
        <v>0.40617543136380641</v>
      </c>
      <c r="L156" s="44">
        <f t="shared" si="21"/>
        <v>4.1766904580922137E-2</v>
      </c>
      <c r="M156" s="44">
        <f t="shared" si="22"/>
        <v>1.2540464050502242E-2</v>
      </c>
      <c r="N156" s="45"/>
      <c r="O156" s="58"/>
      <c r="P156" s="50"/>
      <c r="Q156" s="66"/>
      <c r="R156" s="75"/>
      <c r="S156" s="59"/>
      <c r="T156" s="45"/>
      <c r="U156" s="45"/>
      <c r="V156" s="51"/>
      <c r="W156" s="51"/>
      <c r="X156" s="51"/>
      <c r="Y156" s="51"/>
    </row>
    <row r="157" spans="1:25" outlineLevel="1" x14ac:dyDescent="0.25">
      <c r="A157" s="40">
        <v>39239</v>
      </c>
      <c r="B157" s="46">
        <v>29.5</v>
      </c>
      <c r="C157" s="68">
        <v>3219583</v>
      </c>
      <c r="D157" s="69">
        <v>52049.31</v>
      </c>
      <c r="E157" s="79">
        <v>6162</v>
      </c>
      <c r="F157" s="43">
        <f t="shared" si="16"/>
        <v>0.39943074003795087</v>
      </c>
      <c r="G157" s="43">
        <f t="shared" si="17"/>
        <v>0.33734954618156587</v>
      </c>
      <c r="H157" s="43">
        <f t="shared" si="17"/>
        <v>0.37299465240641716</v>
      </c>
      <c r="I157" s="44">
        <f t="shared" si="18"/>
        <v>0.40476190476190466</v>
      </c>
      <c r="J157" s="44">
        <f t="shared" si="19"/>
        <v>0.33811453178224826</v>
      </c>
      <c r="K157" s="44">
        <f t="shared" si="20"/>
        <v>0.38063304781130891</v>
      </c>
      <c r="L157" s="44">
        <f t="shared" si="21"/>
        <v>4.9806927132678203E-2</v>
      </c>
      <c r="M157" s="44">
        <f t="shared" si="22"/>
        <v>1.7476661875396093E-2</v>
      </c>
      <c r="N157" s="45"/>
      <c r="O157" s="58"/>
      <c r="P157" s="50"/>
      <c r="Q157" s="66"/>
      <c r="R157" s="75"/>
      <c r="S157" s="59"/>
      <c r="T157" s="45"/>
      <c r="U157" s="45"/>
      <c r="V157" s="51"/>
      <c r="W157" s="51"/>
      <c r="X157" s="51"/>
      <c r="Y157" s="51"/>
    </row>
    <row r="158" spans="1:25" outlineLevel="1" x14ac:dyDescent="0.25">
      <c r="A158" s="40">
        <v>39241</v>
      </c>
      <c r="B158" s="46">
        <v>29.6</v>
      </c>
      <c r="C158" s="68">
        <v>2285864</v>
      </c>
      <c r="D158" s="69">
        <v>52329.68</v>
      </c>
      <c r="E158" s="79">
        <v>6163</v>
      </c>
      <c r="F158" s="43">
        <f t="shared" si="16"/>
        <v>0.40417457305502857</v>
      </c>
      <c r="G158" s="43">
        <f t="shared" si="17"/>
        <v>0.34455334373936108</v>
      </c>
      <c r="H158" s="43">
        <f t="shared" si="17"/>
        <v>0.37321746880570417</v>
      </c>
      <c r="I158" s="44">
        <f t="shared" si="18"/>
        <v>0.40952380952380962</v>
      </c>
      <c r="J158" s="44">
        <f t="shared" si="19"/>
        <v>0.34532245002892226</v>
      </c>
      <c r="K158" s="44">
        <f t="shared" si="20"/>
        <v>0.38085710380738358</v>
      </c>
      <c r="L158" s="44">
        <f t="shared" si="21"/>
        <v>4.7721911942751882E-2</v>
      </c>
      <c r="M158" s="44">
        <f t="shared" si="22"/>
        <v>2.0760081283852205E-2</v>
      </c>
      <c r="N158" s="45"/>
      <c r="O158" s="58"/>
      <c r="P158" s="50"/>
      <c r="Q158" s="66"/>
      <c r="R158" s="75"/>
      <c r="S158" s="59"/>
      <c r="T158" s="45"/>
      <c r="U158" s="45"/>
      <c r="V158" s="51"/>
      <c r="W158" s="51"/>
      <c r="X158" s="51"/>
      <c r="Y158" s="51"/>
    </row>
    <row r="159" spans="1:25" outlineLevel="1" x14ac:dyDescent="0.25">
      <c r="A159" s="40">
        <v>39244</v>
      </c>
      <c r="B159" s="46">
        <v>29.27</v>
      </c>
      <c r="C159" s="68">
        <v>4379525</v>
      </c>
      <c r="D159" s="69">
        <v>52776.84</v>
      </c>
      <c r="E159" s="79">
        <v>6215</v>
      </c>
      <c r="F159" s="43">
        <f t="shared" si="16"/>
        <v>0.38851992409867186</v>
      </c>
      <c r="G159" s="43">
        <f t="shared" si="17"/>
        <v>0.35604262617308691</v>
      </c>
      <c r="H159" s="43">
        <f t="shared" si="17"/>
        <v>0.38480392156862742</v>
      </c>
      <c r="I159" s="44">
        <f t="shared" si="18"/>
        <v>0.39380952380952383</v>
      </c>
      <c r="J159" s="44">
        <f t="shared" si="19"/>
        <v>0.35681830451828511</v>
      </c>
      <c r="K159" s="44">
        <f t="shared" si="20"/>
        <v>0.39250801560325965</v>
      </c>
      <c r="L159" s="44">
        <f t="shared" si="21"/>
        <v>2.7263207732425077E-2</v>
      </c>
      <c r="M159" s="44">
        <f t="shared" si="22"/>
        <v>9.346504233229691E-4</v>
      </c>
      <c r="N159" s="45"/>
      <c r="O159" s="58"/>
      <c r="P159" s="50"/>
      <c r="Q159" s="66"/>
      <c r="R159" s="75"/>
      <c r="S159" s="59"/>
      <c r="T159" s="45"/>
      <c r="U159" s="45"/>
      <c r="V159" s="51"/>
      <c r="W159" s="51"/>
      <c r="X159" s="51"/>
      <c r="Y159" s="51"/>
    </row>
    <row r="160" spans="1:25" outlineLevel="1" x14ac:dyDescent="0.25">
      <c r="A160" s="40">
        <v>39245</v>
      </c>
      <c r="B160" s="46">
        <v>29.9</v>
      </c>
      <c r="C160" s="68">
        <v>2998710</v>
      </c>
      <c r="D160" s="69">
        <v>51797.14</v>
      </c>
      <c r="E160" s="79">
        <v>6088</v>
      </c>
      <c r="F160" s="43">
        <f t="shared" si="16"/>
        <v>0.41840607210626191</v>
      </c>
      <c r="G160" s="43">
        <f t="shared" si="17"/>
        <v>0.33087031648456122</v>
      </c>
      <c r="H160" s="43">
        <f t="shared" si="17"/>
        <v>0.35650623885917998</v>
      </c>
      <c r="I160" s="44">
        <f t="shared" si="18"/>
        <v>0.42380952380952364</v>
      </c>
      <c r="J160" s="44">
        <f t="shared" si="19"/>
        <v>0.33163159586091639</v>
      </c>
      <c r="K160" s="44">
        <f t="shared" si="20"/>
        <v>0.36405290410179303</v>
      </c>
      <c r="L160" s="44">
        <f t="shared" si="21"/>
        <v>6.9221793951962374E-2</v>
      </c>
      <c r="M160" s="44">
        <f t="shared" si="22"/>
        <v>4.3808139352981668E-2</v>
      </c>
      <c r="N160" s="45"/>
      <c r="O160" s="58"/>
      <c r="P160" s="50"/>
      <c r="Q160" s="66"/>
      <c r="R160" s="75"/>
      <c r="S160" s="59"/>
      <c r="T160" s="45"/>
      <c r="U160" s="45"/>
      <c r="V160" s="51"/>
      <c r="W160" s="51"/>
      <c r="X160" s="51"/>
      <c r="Y160" s="51"/>
    </row>
    <row r="161" spans="1:25" outlineLevel="1" x14ac:dyDescent="0.25">
      <c r="A161" s="40">
        <v>39246</v>
      </c>
      <c r="B161" s="46">
        <v>30</v>
      </c>
      <c r="C161" s="68">
        <v>2967548</v>
      </c>
      <c r="D161" s="69">
        <v>52993.73</v>
      </c>
      <c r="E161" s="79">
        <v>6204</v>
      </c>
      <c r="F161" s="43">
        <f t="shared" si="16"/>
        <v>0.42314990512333983</v>
      </c>
      <c r="G161" s="43">
        <f t="shared" si="17"/>
        <v>0.36161537522723042</v>
      </c>
      <c r="H161" s="43">
        <f t="shared" si="17"/>
        <v>0.38235294117647056</v>
      </c>
      <c r="I161" s="44">
        <f t="shared" si="18"/>
        <v>0.4285714285714286</v>
      </c>
      <c r="J161" s="44">
        <f t="shared" si="19"/>
        <v>0.36239424127514619</v>
      </c>
      <c r="K161" s="44">
        <f t="shared" si="20"/>
        <v>0.39004339964643964</v>
      </c>
      <c r="L161" s="44">
        <f t="shared" si="21"/>
        <v>4.8574183075189126E-2</v>
      </c>
      <c r="M161" s="44">
        <f t="shared" si="22"/>
        <v>2.7717141015013436E-2</v>
      </c>
      <c r="N161" s="45"/>
      <c r="O161" s="58"/>
      <c r="P161" s="50"/>
      <c r="Q161" s="66"/>
      <c r="R161" s="75"/>
      <c r="S161" s="59"/>
      <c r="T161" s="45"/>
      <c r="U161" s="45"/>
      <c r="V161" s="51"/>
      <c r="W161" s="51"/>
      <c r="X161" s="51"/>
      <c r="Y161" s="51"/>
    </row>
    <row r="162" spans="1:25" outlineLevel="1" x14ac:dyDescent="0.25">
      <c r="A162" s="40">
        <v>39247</v>
      </c>
      <c r="B162" s="46">
        <v>29.5</v>
      </c>
      <c r="C162" s="68">
        <v>1989832</v>
      </c>
      <c r="D162" s="69">
        <v>53712.89</v>
      </c>
      <c r="E162" s="79">
        <v>6285</v>
      </c>
      <c r="F162" s="43">
        <f t="shared" si="16"/>
        <v>0.39943074003795087</v>
      </c>
      <c r="G162" s="43">
        <f t="shared" ref="G162:H177" si="23">D162/D$4-1</f>
        <v>0.38009339731113378</v>
      </c>
      <c r="H162" s="43">
        <f t="shared" si="23"/>
        <v>0.40040106951871657</v>
      </c>
      <c r="I162" s="44">
        <f t="shared" si="18"/>
        <v>0.40476190476190466</v>
      </c>
      <c r="J162" s="44">
        <f t="shared" si="19"/>
        <v>0.38088283308695936</v>
      </c>
      <c r="K162" s="44">
        <f t="shared" si="20"/>
        <v>0.40819193532847731</v>
      </c>
      <c r="L162" s="44">
        <f t="shared" si="21"/>
        <v>1.7292612452544986E-2</v>
      </c>
      <c r="M162" s="44">
        <f t="shared" si="22"/>
        <v>-2.4357692161989242E-3</v>
      </c>
      <c r="N162" s="45"/>
      <c r="O162" s="58"/>
      <c r="P162" s="50"/>
      <c r="Q162" s="66"/>
      <c r="R162" s="75"/>
      <c r="S162" s="59"/>
      <c r="T162" s="45"/>
      <c r="U162" s="45"/>
      <c r="V162" s="51"/>
      <c r="W162" s="51"/>
      <c r="X162" s="51"/>
      <c r="Y162" s="51"/>
    </row>
    <row r="163" spans="1:25" outlineLevel="1" x14ac:dyDescent="0.25">
      <c r="A163" s="40">
        <v>39248</v>
      </c>
      <c r="B163" s="46">
        <v>29.75</v>
      </c>
      <c r="C163" s="68">
        <v>1404515</v>
      </c>
      <c r="D163" s="69">
        <v>54518.63</v>
      </c>
      <c r="E163" s="79">
        <v>6389</v>
      </c>
      <c r="F163" s="43">
        <f t="shared" si="16"/>
        <v>0.41129032258064524</v>
      </c>
      <c r="G163" s="43">
        <f t="shared" si="23"/>
        <v>0.40079599689103862</v>
      </c>
      <c r="H163" s="43">
        <f t="shared" si="23"/>
        <v>0.42357397504456329</v>
      </c>
      <c r="I163" s="44">
        <f t="shared" si="18"/>
        <v>0.41666666666666674</v>
      </c>
      <c r="J163" s="44">
        <f t="shared" si="19"/>
        <v>0.40159727488913166</v>
      </c>
      <c r="K163" s="44">
        <f t="shared" si="20"/>
        <v>0.43149375892022923</v>
      </c>
      <c r="L163" s="44">
        <f t="shared" si="21"/>
        <v>1.0751584672371139E-2</v>
      </c>
      <c r="M163" s="44">
        <f t="shared" si="22"/>
        <v>-1.0357776386497486E-2</v>
      </c>
      <c r="N163" s="45"/>
      <c r="O163" s="58"/>
      <c r="P163" s="50"/>
      <c r="Q163" s="66"/>
      <c r="R163" s="75"/>
      <c r="S163" s="59"/>
      <c r="T163" s="45"/>
      <c r="U163" s="45"/>
      <c r="V163" s="51"/>
      <c r="W163" s="51"/>
      <c r="X163" s="51"/>
      <c r="Y163" s="51"/>
    </row>
    <row r="164" spans="1:25" outlineLevel="1" x14ac:dyDescent="0.25">
      <c r="A164" s="40">
        <v>39251</v>
      </c>
      <c r="B164" s="46">
        <v>29.7</v>
      </c>
      <c r="C164" s="68">
        <v>2790438</v>
      </c>
      <c r="D164" s="69">
        <v>54730.44</v>
      </c>
      <c r="E164" s="79">
        <v>6418</v>
      </c>
      <c r="F164" s="43">
        <f t="shared" si="16"/>
        <v>0.40891840607210628</v>
      </c>
      <c r="G164" s="43">
        <f t="shared" si="23"/>
        <v>0.40623822095465667</v>
      </c>
      <c r="H164" s="43">
        <f t="shared" si="23"/>
        <v>0.43003565062388582</v>
      </c>
      <c r="I164" s="44">
        <f t="shared" si="18"/>
        <v>0.41428571428571415</v>
      </c>
      <c r="J164" s="44">
        <f t="shared" si="19"/>
        <v>0.4070426119930588</v>
      </c>
      <c r="K164" s="44">
        <f t="shared" si="20"/>
        <v>0.43799138280639105</v>
      </c>
      <c r="L164" s="44">
        <f t="shared" si="21"/>
        <v>5.1477490666722581E-3</v>
      </c>
      <c r="M164" s="44">
        <f t="shared" si="22"/>
        <v>-1.6485264657436827E-2</v>
      </c>
      <c r="N164" s="45"/>
      <c r="O164" s="58"/>
      <c r="P164" s="50"/>
      <c r="Q164" s="66"/>
      <c r="R164" s="75"/>
      <c r="S164" s="59"/>
      <c r="T164" s="45"/>
      <c r="U164" s="45"/>
      <c r="V164" s="51"/>
      <c r="W164" s="51"/>
      <c r="X164" s="51"/>
      <c r="Y164" s="51"/>
    </row>
    <row r="165" spans="1:25" outlineLevel="1" x14ac:dyDescent="0.25">
      <c r="A165" s="40">
        <v>39252</v>
      </c>
      <c r="B165" s="46">
        <v>29.3</v>
      </c>
      <c r="C165" s="68">
        <v>1184263</v>
      </c>
      <c r="D165" s="69">
        <v>54643.72</v>
      </c>
      <c r="E165" s="79">
        <v>6362</v>
      </c>
      <c r="F165" s="43">
        <f t="shared" si="16"/>
        <v>0.38994307400379524</v>
      </c>
      <c r="G165" s="43">
        <f t="shared" si="23"/>
        <v>0.40401004631324722</v>
      </c>
      <c r="H165" s="43">
        <f t="shared" si="23"/>
        <v>0.41755793226381455</v>
      </c>
      <c r="I165" s="44">
        <f t="shared" si="18"/>
        <v>0.39523809523809517</v>
      </c>
      <c r="J165" s="44">
        <f t="shared" si="19"/>
        <v>0.40481316279966584</v>
      </c>
      <c r="K165" s="44">
        <f t="shared" si="20"/>
        <v>0.42544424702621675</v>
      </c>
      <c r="L165" s="44">
        <f t="shared" si="21"/>
        <v>-6.8159010857276048E-3</v>
      </c>
      <c r="M165" s="44">
        <f t="shared" si="22"/>
        <v>-2.1190693253095083E-2</v>
      </c>
      <c r="N165" s="45"/>
      <c r="O165" s="58"/>
      <c r="P165" s="50"/>
      <c r="Q165" s="66"/>
      <c r="R165" s="75"/>
      <c r="S165" s="59"/>
      <c r="T165" s="45"/>
      <c r="U165" s="45"/>
      <c r="V165" s="51"/>
      <c r="W165" s="51"/>
      <c r="X165" s="51"/>
      <c r="Y165" s="51"/>
    </row>
    <row r="166" spans="1:25" outlineLevel="1" x14ac:dyDescent="0.25">
      <c r="A166" s="40">
        <v>39253</v>
      </c>
      <c r="B166" s="46">
        <v>29.2</v>
      </c>
      <c r="C166" s="68">
        <v>506933</v>
      </c>
      <c r="D166" s="69">
        <v>54029.24</v>
      </c>
      <c r="E166" s="79">
        <v>6329</v>
      </c>
      <c r="F166" s="43">
        <f t="shared" si="16"/>
        <v>0.38519924098671732</v>
      </c>
      <c r="G166" s="43">
        <f t="shared" si="23"/>
        <v>0.38822166123883117</v>
      </c>
      <c r="H166" s="43">
        <f t="shared" si="23"/>
        <v>0.41020499108734398</v>
      </c>
      <c r="I166" s="44">
        <f t="shared" si="18"/>
        <v>0.39047619047619042</v>
      </c>
      <c r="J166" s="44">
        <f t="shared" si="19"/>
        <v>0.38901574651327198</v>
      </c>
      <c r="K166" s="44">
        <f t="shared" si="20"/>
        <v>0.41805039915575692</v>
      </c>
      <c r="L166" s="44">
        <f t="shared" si="21"/>
        <v>1.0514236189074211E-3</v>
      </c>
      <c r="M166" s="44">
        <f t="shared" si="22"/>
        <v>-1.944515420325188E-2</v>
      </c>
      <c r="N166" s="45"/>
      <c r="O166" s="58"/>
      <c r="P166" s="50"/>
      <c r="Q166" s="66"/>
      <c r="R166" s="75"/>
      <c r="S166" s="59"/>
      <c r="T166" s="45"/>
      <c r="U166" s="45"/>
      <c r="V166" s="51"/>
      <c r="W166" s="51"/>
      <c r="X166" s="51"/>
      <c r="Y166" s="51"/>
    </row>
    <row r="167" spans="1:25" outlineLevel="1" x14ac:dyDescent="0.25">
      <c r="A167" s="40">
        <v>39254</v>
      </c>
      <c r="B167" s="46">
        <v>29.9</v>
      </c>
      <c r="C167" s="68">
        <v>1614359</v>
      </c>
      <c r="D167" s="69">
        <v>54656.88</v>
      </c>
      <c r="E167" s="79">
        <v>6385</v>
      </c>
      <c r="F167" s="43">
        <f t="shared" si="16"/>
        <v>0.41840607210626191</v>
      </c>
      <c r="G167" s="43">
        <f t="shared" si="23"/>
        <v>0.40434817798161604</v>
      </c>
      <c r="H167" s="43">
        <f t="shared" si="23"/>
        <v>0.42268270944741526</v>
      </c>
      <c r="I167" s="44">
        <f t="shared" si="18"/>
        <v>0.42380952380952364</v>
      </c>
      <c r="J167" s="44">
        <f t="shared" si="19"/>
        <v>0.40515148788482547</v>
      </c>
      <c r="K167" s="44">
        <f t="shared" si="20"/>
        <v>0.43059753493593123</v>
      </c>
      <c r="L167" s="44">
        <f t="shared" si="21"/>
        <v>1.3278309196956384E-2</v>
      </c>
      <c r="M167" s="44">
        <f t="shared" si="22"/>
        <v>-4.744878248872153E-3</v>
      </c>
      <c r="N167" s="45"/>
      <c r="O167" s="58"/>
      <c r="P167" s="50"/>
      <c r="Q167" s="66"/>
      <c r="R167" s="75"/>
      <c r="S167" s="59"/>
      <c r="T167" s="45"/>
      <c r="U167" s="45"/>
      <c r="V167" s="51"/>
      <c r="W167" s="51"/>
      <c r="X167" s="51"/>
      <c r="Y167" s="51"/>
    </row>
    <row r="168" spans="1:25" outlineLevel="1" x14ac:dyDescent="0.25">
      <c r="A168" s="40">
        <v>39255</v>
      </c>
      <c r="B168" s="46">
        <v>30</v>
      </c>
      <c r="C168" s="68">
        <v>4487555</v>
      </c>
      <c r="D168" s="69">
        <v>54267.1</v>
      </c>
      <c r="E168" s="79">
        <v>6354</v>
      </c>
      <c r="F168" s="43">
        <f t="shared" si="16"/>
        <v>0.42314990512333983</v>
      </c>
      <c r="G168" s="43">
        <f t="shared" si="23"/>
        <v>0.39433321128732834</v>
      </c>
      <c r="H168" s="43">
        <f t="shared" si="23"/>
        <v>0.41577540106951871</v>
      </c>
      <c r="I168" s="44">
        <f t="shared" si="18"/>
        <v>0.4285714285714286</v>
      </c>
      <c r="J168" s="44">
        <f t="shared" si="19"/>
        <v>0.39513079246738214</v>
      </c>
      <c r="K168" s="44">
        <f t="shared" si="20"/>
        <v>0.42365179905762052</v>
      </c>
      <c r="L168" s="44">
        <f t="shared" si="21"/>
        <v>2.396953481680697E-2</v>
      </c>
      <c r="M168" s="44">
        <f t="shared" si="22"/>
        <v>3.4556409910517782E-3</v>
      </c>
      <c r="N168" s="45"/>
      <c r="O168" s="58"/>
      <c r="P168" s="50"/>
      <c r="Q168" s="66"/>
      <c r="R168" s="75"/>
      <c r="S168" s="59"/>
      <c r="T168" s="45"/>
      <c r="U168" s="45"/>
      <c r="V168" s="51"/>
      <c r="W168" s="51"/>
      <c r="X168" s="51"/>
      <c r="Y168" s="51"/>
    </row>
    <row r="169" spans="1:25" outlineLevel="1" x14ac:dyDescent="0.25">
      <c r="A169" s="40">
        <v>39258</v>
      </c>
      <c r="B169" s="46">
        <v>30</v>
      </c>
      <c r="C169" s="68">
        <v>3316739</v>
      </c>
      <c r="D169" s="69">
        <v>54041.57</v>
      </c>
      <c r="E169" s="79">
        <v>6312</v>
      </c>
      <c r="F169" s="43">
        <f t="shared" si="16"/>
        <v>0.42314990512333983</v>
      </c>
      <c r="G169" s="43">
        <f t="shared" si="23"/>
        <v>0.38853846697370864</v>
      </c>
      <c r="H169" s="43">
        <f t="shared" si="23"/>
        <v>0.40641711229946531</v>
      </c>
      <c r="I169" s="44">
        <f t="shared" si="18"/>
        <v>0.4285714285714286</v>
      </c>
      <c r="J169" s="44">
        <f t="shared" si="19"/>
        <v>0.38933273346616115</v>
      </c>
      <c r="K169" s="44">
        <f t="shared" si="20"/>
        <v>0.41424144722248979</v>
      </c>
      <c r="L169" s="44">
        <f t="shared" si="21"/>
        <v>2.8242834966806907E-2</v>
      </c>
      <c r="M169" s="44">
        <f t="shared" si="22"/>
        <v>1.0132627195365007E-2</v>
      </c>
      <c r="N169" s="45"/>
      <c r="O169" s="58"/>
      <c r="P169" s="50"/>
      <c r="Q169" s="66"/>
      <c r="R169" s="75"/>
      <c r="S169" s="59"/>
      <c r="T169" s="45"/>
      <c r="U169" s="45"/>
      <c r="V169" s="51"/>
      <c r="W169" s="51"/>
      <c r="X169" s="51"/>
      <c r="Y169" s="51"/>
    </row>
    <row r="170" spans="1:25" outlineLevel="1" x14ac:dyDescent="0.25">
      <c r="A170" s="40">
        <v>39259</v>
      </c>
      <c r="B170" s="46">
        <v>29.7</v>
      </c>
      <c r="C170" s="68">
        <v>1507108</v>
      </c>
      <c r="D170" s="69">
        <v>53851.68</v>
      </c>
      <c r="E170" s="79">
        <v>6277</v>
      </c>
      <c r="F170" s="43">
        <f t="shared" si="16"/>
        <v>0.40891840607210628</v>
      </c>
      <c r="G170" s="43">
        <f t="shared" si="23"/>
        <v>0.38365945310542848</v>
      </c>
      <c r="H170" s="43">
        <f t="shared" si="23"/>
        <v>0.39861853832442073</v>
      </c>
      <c r="I170" s="44">
        <f t="shared" si="18"/>
        <v>0.41428571428571415</v>
      </c>
      <c r="J170" s="44">
        <f t="shared" si="19"/>
        <v>0.38445092872292563</v>
      </c>
      <c r="K170" s="44">
        <f t="shared" si="20"/>
        <v>0.40639948735988085</v>
      </c>
      <c r="L170" s="44">
        <f t="shared" si="21"/>
        <v>2.1549904690597588E-2</v>
      </c>
      <c r="M170" s="44">
        <f t="shared" si="22"/>
        <v>5.6073875145088437E-3</v>
      </c>
      <c r="N170" s="45"/>
      <c r="O170" s="58"/>
      <c r="P170" s="50"/>
      <c r="Q170" s="66"/>
      <c r="R170" s="75"/>
      <c r="S170" s="59"/>
      <c r="T170" s="45"/>
      <c r="U170" s="45"/>
      <c r="V170" s="51"/>
      <c r="W170" s="51"/>
      <c r="X170" s="51"/>
      <c r="Y170" s="51"/>
    </row>
    <row r="171" spans="1:25" outlineLevel="1" x14ac:dyDescent="0.25">
      <c r="A171" s="40">
        <v>39260</v>
      </c>
      <c r="B171" s="46">
        <v>29.5</v>
      </c>
      <c r="C171" s="68">
        <v>1380143</v>
      </c>
      <c r="D171" s="69">
        <v>54143.07</v>
      </c>
      <c r="E171" s="79">
        <v>6298</v>
      </c>
      <c r="F171" s="43">
        <f t="shared" si="16"/>
        <v>0.39943074003795087</v>
      </c>
      <c r="G171" s="43">
        <f t="shared" si="23"/>
        <v>0.39114639739463897</v>
      </c>
      <c r="H171" s="43">
        <f t="shared" si="23"/>
        <v>0.40329768270944744</v>
      </c>
      <c r="I171" s="44">
        <f t="shared" si="18"/>
        <v>0.40476190476190466</v>
      </c>
      <c r="J171" s="44">
        <f t="shared" si="19"/>
        <v>0.39194215566553114</v>
      </c>
      <c r="K171" s="44">
        <f t="shared" si="20"/>
        <v>0.41110466327744621</v>
      </c>
      <c r="L171" s="44">
        <f t="shared" si="21"/>
        <v>9.209972587003179E-3</v>
      </c>
      <c r="M171" s="44">
        <f t="shared" si="22"/>
        <v>-4.4948887779945323E-3</v>
      </c>
      <c r="N171" s="45"/>
      <c r="O171" s="58"/>
      <c r="P171" s="50"/>
      <c r="Q171" s="66"/>
      <c r="R171" s="75"/>
      <c r="S171" s="59"/>
      <c r="T171" s="45"/>
      <c r="U171" s="45"/>
      <c r="V171" s="51"/>
      <c r="W171" s="51"/>
      <c r="X171" s="51"/>
      <c r="Y171" s="51"/>
    </row>
    <row r="172" spans="1:25" outlineLevel="1" x14ac:dyDescent="0.25">
      <c r="A172" s="40">
        <v>39261</v>
      </c>
      <c r="B172" s="46">
        <v>30</v>
      </c>
      <c r="C172" s="68">
        <v>1666092</v>
      </c>
      <c r="D172" s="69">
        <v>54146.59</v>
      </c>
      <c r="E172" s="79">
        <v>6301</v>
      </c>
      <c r="F172" s="43">
        <f t="shared" si="16"/>
        <v>0.42314990512333983</v>
      </c>
      <c r="G172" s="43">
        <f t="shared" si="23"/>
        <v>0.39123683990775882</v>
      </c>
      <c r="H172" s="43">
        <f t="shared" si="23"/>
        <v>0.40396613190730846</v>
      </c>
      <c r="I172" s="44">
        <f t="shared" si="18"/>
        <v>0.4285714285714286</v>
      </c>
      <c r="J172" s="44">
        <f t="shared" si="19"/>
        <v>0.39203264991323339</v>
      </c>
      <c r="K172" s="44">
        <f t="shared" si="20"/>
        <v>0.41177683126567</v>
      </c>
      <c r="L172" s="44">
        <f t="shared" si="21"/>
        <v>2.6248506930115933E-2</v>
      </c>
      <c r="M172" s="44">
        <f t="shared" si="22"/>
        <v>1.1896070918448354E-2</v>
      </c>
      <c r="N172" s="45"/>
      <c r="O172" s="58"/>
      <c r="P172" s="50"/>
      <c r="Q172" s="66"/>
      <c r="R172" s="75"/>
      <c r="S172" s="59"/>
      <c r="T172" s="45"/>
      <c r="U172" s="45"/>
      <c r="V172" s="51"/>
      <c r="W172" s="51"/>
      <c r="X172" s="51"/>
      <c r="Y172" s="51"/>
    </row>
    <row r="173" spans="1:25" outlineLevel="1" x14ac:dyDescent="0.25">
      <c r="A173" s="40">
        <v>39262</v>
      </c>
      <c r="B173" s="46">
        <v>30</v>
      </c>
      <c r="C173" s="68">
        <v>1934626</v>
      </c>
      <c r="D173" s="69">
        <v>54392.06</v>
      </c>
      <c r="E173" s="79">
        <v>6342</v>
      </c>
      <c r="F173" s="43">
        <f t="shared" si="16"/>
        <v>0.42314990512333983</v>
      </c>
      <c r="G173" s="43">
        <f t="shared" si="23"/>
        <v>0.3975439205030864</v>
      </c>
      <c r="H173" s="43">
        <f t="shared" si="23"/>
        <v>0.41310160427807485</v>
      </c>
      <c r="I173" s="44">
        <f t="shared" si="18"/>
        <v>0.4285714285714286</v>
      </c>
      <c r="J173" s="44">
        <f t="shared" si="19"/>
        <v>0.3983433382608137</v>
      </c>
      <c r="K173" s="44">
        <f t="shared" si="20"/>
        <v>0.42096312710472605</v>
      </c>
      <c r="L173" s="44">
        <f t="shared" si="21"/>
        <v>2.1617073206220638E-2</v>
      </c>
      <c r="M173" s="44">
        <f t="shared" si="22"/>
        <v>5.3543271613281096E-3</v>
      </c>
      <c r="N173" s="45"/>
      <c r="O173" s="58"/>
      <c r="P173" s="50"/>
      <c r="Q173" s="66"/>
      <c r="R173" s="75"/>
      <c r="S173" s="59"/>
      <c r="T173" s="45"/>
      <c r="U173" s="45"/>
      <c r="V173" s="51"/>
      <c r="W173" s="51"/>
      <c r="X173" s="51"/>
      <c r="Y173" s="51"/>
    </row>
    <row r="174" spans="1:25" outlineLevel="1" x14ac:dyDescent="0.25">
      <c r="A174" s="40">
        <v>39265</v>
      </c>
      <c r="B174" s="80">
        <v>29.95</v>
      </c>
      <c r="C174" s="68">
        <v>2556436</v>
      </c>
      <c r="D174" s="81">
        <v>55371.21</v>
      </c>
      <c r="E174" s="82">
        <v>6446.66</v>
      </c>
      <c r="F174" s="83">
        <f t="shared" si="16"/>
        <v>0.42077798861480087</v>
      </c>
      <c r="G174" s="83">
        <f t="shared" si="23"/>
        <v>0.42270209854893714</v>
      </c>
      <c r="H174" s="83">
        <f t="shared" si="23"/>
        <v>0.43642156862745085</v>
      </c>
      <c r="I174" s="44">
        <f t="shared" si="18"/>
        <v>0.42619047619047623</v>
      </c>
      <c r="J174" s="44">
        <f t="shared" si="19"/>
        <v>0.42351590719197896</v>
      </c>
      <c r="K174" s="44">
        <f t="shared" si="20"/>
        <v>0.44441282765388723</v>
      </c>
      <c r="L174" s="44">
        <f t="shared" si="21"/>
        <v>1.8788472857835803E-3</v>
      </c>
      <c r="M174" s="44">
        <f t="shared" si="22"/>
        <v>-1.2615750230499545E-2</v>
      </c>
      <c r="N174" s="45"/>
      <c r="O174" s="58"/>
      <c r="P174" s="50"/>
      <c r="Q174" s="66"/>
      <c r="R174" s="75"/>
      <c r="S174" s="59"/>
      <c r="T174" s="45"/>
      <c r="U174" s="45"/>
      <c r="V174" s="51"/>
      <c r="W174" s="51"/>
      <c r="X174" s="51"/>
      <c r="Y174" s="51"/>
    </row>
    <row r="175" spans="1:25" outlineLevel="1" x14ac:dyDescent="0.25">
      <c r="A175" s="40">
        <v>39266</v>
      </c>
      <c r="B175" s="80">
        <v>29.89</v>
      </c>
      <c r="C175" s="68">
        <v>4164684</v>
      </c>
      <c r="D175" s="81">
        <v>55699.69</v>
      </c>
      <c r="E175" s="82">
        <v>6478.46</v>
      </c>
      <c r="F175" s="83">
        <f t="shared" si="16"/>
        <v>0.41793168880455411</v>
      </c>
      <c r="G175" s="83">
        <f t="shared" si="23"/>
        <v>0.43114202943235758</v>
      </c>
      <c r="H175" s="83">
        <f t="shared" si="23"/>
        <v>0.44350713012477727</v>
      </c>
      <c r="I175" s="44">
        <f t="shared" si="18"/>
        <v>0.42333333333333334</v>
      </c>
      <c r="J175" s="44">
        <f t="shared" si="19"/>
        <v>0.43196066585256121</v>
      </c>
      <c r="K175" s="44">
        <f t="shared" si="20"/>
        <v>0.45153780832905754</v>
      </c>
      <c r="L175" s="44">
        <f t="shared" si="21"/>
        <v>-6.0248390371053784E-3</v>
      </c>
      <c r="M175" s="44">
        <f t="shared" si="22"/>
        <v>-1.943075463407451E-2</v>
      </c>
      <c r="N175" s="45"/>
      <c r="O175" s="58"/>
      <c r="P175" s="50"/>
      <c r="Q175" s="66"/>
      <c r="R175" s="75"/>
      <c r="S175" s="59"/>
      <c r="T175" s="45"/>
      <c r="U175" s="45"/>
      <c r="V175" s="51"/>
      <c r="W175" s="51"/>
      <c r="X175" s="51"/>
      <c r="Y175" s="51"/>
    </row>
    <row r="176" spans="1:25" outlineLevel="1" x14ac:dyDescent="0.25">
      <c r="A176" s="40">
        <v>39267</v>
      </c>
      <c r="B176" s="80">
        <v>29.71</v>
      </c>
      <c r="C176" s="68">
        <v>1612945</v>
      </c>
      <c r="D176" s="81">
        <v>55696.47</v>
      </c>
      <c r="E176" s="82">
        <v>6485.11</v>
      </c>
      <c r="F176" s="83">
        <f t="shared" si="16"/>
        <v>0.40939278937381429</v>
      </c>
      <c r="G176" s="83">
        <f t="shared" si="23"/>
        <v>0.43105929508796947</v>
      </c>
      <c r="H176" s="83">
        <f t="shared" si="23"/>
        <v>0.4449888591800355</v>
      </c>
      <c r="I176" s="44">
        <f t="shared" si="18"/>
        <v>0.41476190476190489</v>
      </c>
      <c r="J176" s="44">
        <f t="shared" si="19"/>
        <v>0.43187788418278816</v>
      </c>
      <c r="K176" s="44">
        <f t="shared" si="20"/>
        <v>0.45302778070295324</v>
      </c>
      <c r="L176" s="44">
        <f t="shared" si="21"/>
        <v>-1.1953518948755737E-2</v>
      </c>
      <c r="M176" s="44">
        <f t="shared" si="22"/>
        <v>-2.6335267948239705E-2</v>
      </c>
      <c r="N176" s="45"/>
      <c r="O176" s="58"/>
      <c r="P176" s="50"/>
      <c r="Q176" s="66"/>
      <c r="R176" s="75"/>
      <c r="S176" s="59"/>
      <c r="T176" s="45"/>
      <c r="U176" s="45"/>
      <c r="V176" s="51"/>
      <c r="W176" s="51"/>
      <c r="X176" s="51"/>
      <c r="Y176" s="51"/>
    </row>
    <row r="177" spans="1:25" outlineLevel="1" x14ac:dyDescent="0.25">
      <c r="A177" s="40">
        <v>39268</v>
      </c>
      <c r="B177" s="80">
        <v>30.01</v>
      </c>
      <c r="C177" s="68">
        <v>5109654</v>
      </c>
      <c r="D177" s="81">
        <v>55932.34</v>
      </c>
      <c r="E177" s="82">
        <v>6505.27</v>
      </c>
      <c r="F177" s="83">
        <f t="shared" si="16"/>
        <v>0.42362428842504762</v>
      </c>
      <c r="G177" s="83">
        <f t="shared" si="23"/>
        <v>0.43711971428387897</v>
      </c>
      <c r="H177" s="83">
        <f t="shared" si="23"/>
        <v>0.44948083778966152</v>
      </c>
      <c r="I177" s="44">
        <f t="shared" si="18"/>
        <v>0.42904761904761912</v>
      </c>
      <c r="J177" s="44">
        <f t="shared" si="19"/>
        <v>0.43794177003663459</v>
      </c>
      <c r="K177" s="44">
        <f t="shared" si="20"/>
        <v>0.45754474958381608</v>
      </c>
      <c r="L177" s="44">
        <f t="shared" si="21"/>
        <v>-6.1853346041883528E-3</v>
      </c>
      <c r="M177" s="44">
        <f t="shared" si="22"/>
        <v>-1.9551461829445671E-2</v>
      </c>
      <c r="N177" s="45"/>
      <c r="O177" s="58"/>
      <c r="P177" s="50"/>
      <c r="Q177" s="66"/>
      <c r="R177" s="75"/>
      <c r="S177" s="59"/>
      <c r="T177" s="45"/>
      <c r="U177" s="45"/>
      <c r="V177" s="51"/>
      <c r="W177" s="51"/>
      <c r="X177" s="51"/>
      <c r="Y177" s="51"/>
    </row>
    <row r="178" spans="1:25" outlineLevel="1" x14ac:dyDescent="0.25">
      <c r="A178" s="40">
        <v>39269</v>
      </c>
      <c r="B178" s="80">
        <v>29.81</v>
      </c>
      <c r="C178" s="68">
        <v>8637683</v>
      </c>
      <c r="D178" s="81">
        <v>56443.73</v>
      </c>
      <c r="E178" s="82">
        <v>6550.37</v>
      </c>
      <c r="F178" s="83">
        <f t="shared" si="16"/>
        <v>0.414136622390892</v>
      </c>
      <c r="G178" s="83">
        <f t="shared" ref="G178:H236" si="24">D178/D$4-1</f>
        <v>0.45025931564308608</v>
      </c>
      <c r="H178" s="83">
        <f t="shared" si="24"/>
        <v>0.4595298573975044</v>
      </c>
      <c r="I178" s="44">
        <f t="shared" si="18"/>
        <v>0.41952380952380941</v>
      </c>
      <c r="J178" s="44">
        <f t="shared" si="19"/>
        <v>0.4510888874606338</v>
      </c>
      <c r="K178" s="44">
        <f t="shared" si="20"/>
        <v>0.46764967500677757</v>
      </c>
      <c r="L178" s="44">
        <f t="shared" si="21"/>
        <v>-2.1752683939343265E-2</v>
      </c>
      <c r="M178" s="44">
        <f t="shared" si="22"/>
        <v>-3.2791112417713708E-2</v>
      </c>
      <c r="N178" s="45"/>
      <c r="O178" s="58"/>
      <c r="P178" s="50"/>
      <c r="Q178" s="66"/>
      <c r="R178" s="75"/>
      <c r="S178" s="59"/>
      <c r="T178" s="45"/>
      <c r="U178" s="45"/>
      <c r="V178" s="51"/>
      <c r="W178" s="51"/>
      <c r="X178" s="51"/>
      <c r="Y178" s="51"/>
    </row>
    <row r="179" spans="1:25" outlineLevel="1" x14ac:dyDescent="0.25">
      <c r="A179" s="40">
        <v>39273</v>
      </c>
      <c r="B179" s="80">
        <v>32</v>
      </c>
      <c r="C179" s="68">
        <v>2393125</v>
      </c>
      <c r="D179" s="81">
        <v>55882.7</v>
      </c>
      <c r="E179" s="82">
        <v>6518.87</v>
      </c>
      <c r="F179" s="83">
        <f t="shared" si="16"/>
        <v>0.51802656546489567</v>
      </c>
      <c r="G179" s="83">
        <f t="shared" si="24"/>
        <v>0.43584426929772158</v>
      </c>
      <c r="H179" s="83">
        <f t="shared" si="24"/>
        <v>0.45251114081996424</v>
      </c>
      <c r="I179" s="44">
        <f t="shared" si="18"/>
        <v>0.52380952380952372</v>
      </c>
      <c r="J179" s="44">
        <f t="shared" si="19"/>
        <v>0.4366655954752876</v>
      </c>
      <c r="K179" s="44">
        <f t="shared" si="20"/>
        <v>0.46059191113042974</v>
      </c>
      <c r="L179" s="44">
        <f t="shared" si="21"/>
        <v>6.0657071909212545E-2</v>
      </c>
      <c r="M179" s="44">
        <f t="shared" si="22"/>
        <v>4.3282187308682607E-2</v>
      </c>
      <c r="N179" s="45"/>
      <c r="O179" s="58"/>
      <c r="P179" s="50"/>
      <c r="Q179" s="66"/>
      <c r="R179" s="75"/>
      <c r="S179" s="59"/>
      <c r="T179" s="45"/>
      <c r="U179" s="45"/>
      <c r="V179" s="51"/>
      <c r="W179" s="51"/>
      <c r="X179" s="51"/>
      <c r="Y179" s="51"/>
    </row>
    <row r="180" spans="1:25" outlineLevel="1" x14ac:dyDescent="0.25">
      <c r="A180" s="40">
        <v>39274</v>
      </c>
      <c r="B180" s="80">
        <v>31.9</v>
      </c>
      <c r="C180" s="68">
        <v>4812900</v>
      </c>
      <c r="D180" s="81">
        <v>56356.13</v>
      </c>
      <c r="E180" s="82">
        <v>6587.02</v>
      </c>
      <c r="F180" s="83">
        <f t="shared" si="16"/>
        <v>0.51328273244781797</v>
      </c>
      <c r="G180" s="83">
        <f t="shared" si="24"/>
        <v>0.4480085303733965</v>
      </c>
      <c r="H180" s="83">
        <f t="shared" si="24"/>
        <v>0.46769607843137262</v>
      </c>
      <c r="I180" s="44">
        <f t="shared" si="18"/>
        <v>0.51904761904761898</v>
      </c>
      <c r="J180" s="44">
        <f t="shared" si="19"/>
        <v>0.44883681470531522</v>
      </c>
      <c r="K180" s="44">
        <f t="shared" si="20"/>
        <v>0.47586132726290953</v>
      </c>
      <c r="L180" s="44">
        <f t="shared" si="21"/>
        <v>4.8460118924148254E-2</v>
      </c>
      <c r="M180" s="44">
        <f t="shared" si="22"/>
        <v>2.9261754466323397E-2</v>
      </c>
      <c r="N180" s="45"/>
      <c r="O180" s="58"/>
      <c r="P180" s="50"/>
      <c r="Q180" s="66"/>
      <c r="R180" s="75"/>
      <c r="S180" s="59"/>
      <c r="T180" s="45"/>
      <c r="U180" s="45"/>
      <c r="V180" s="51"/>
      <c r="W180" s="51"/>
      <c r="X180" s="51"/>
      <c r="Y180" s="51"/>
    </row>
    <row r="181" spans="1:25" outlineLevel="1" x14ac:dyDescent="0.25">
      <c r="A181" s="40">
        <v>39275</v>
      </c>
      <c r="B181" s="80">
        <v>31.4</v>
      </c>
      <c r="C181" s="68">
        <v>2770104</v>
      </c>
      <c r="D181" s="81">
        <v>57613.05</v>
      </c>
      <c r="E181" s="82">
        <v>6750.26</v>
      </c>
      <c r="F181" s="83">
        <f t="shared" si="16"/>
        <v>0.48956356736242879</v>
      </c>
      <c r="G181" s="83">
        <f t="shared" si="24"/>
        <v>0.48030370184803362</v>
      </c>
      <c r="H181" s="83">
        <f t="shared" si="24"/>
        <v>0.50406862745098047</v>
      </c>
      <c r="I181" s="44">
        <f t="shared" si="18"/>
        <v>0.49523809523809526</v>
      </c>
      <c r="J181" s="44">
        <f t="shared" si="19"/>
        <v>0.48115045954110158</v>
      </c>
      <c r="K181" s="44">
        <f t="shared" si="20"/>
        <v>0.5124362280621173</v>
      </c>
      <c r="L181" s="44">
        <f t="shared" si="21"/>
        <v>9.5112792939067159E-3</v>
      </c>
      <c r="M181" s="44">
        <f t="shared" si="22"/>
        <v>-1.1371145774561331E-2</v>
      </c>
      <c r="N181" s="45"/>
      <c r="O181" s="58"/>
      <c r="P181" s="50"/>
      <c r="Q181" s="66"/>
      <c r="R181" s="75"/>
      <c r="S181" s="59"/>
      <c r="T181" s="45"/>
      <c r="U181" s="45"/>
      <c r="V181" s="51"/>
      <c r="W181" s="51"/>
      <c r="X181" s="51"/>
      <c r="Y181" s="51"/>
    </row>
    <row r="182" spans="1:25" outlineLevel="1" x14ac:dyDescent="0.25">
      <c r="A182" s="40">
        <v>39276</v>
      </c>
      <c r="B182" s="80">
        <v>31.5</v>
      </c>
      <c r="C182" s="68">
        <v>3479129</v>
      </c>
      <c r="D182" s="81">
        <v>57644.160000000003</v>
      </c>
      <c r="E182" s="82">
        <v>6736.42</v>
      </c>
      <c r="F182" s="83">
        <f t="shared" si="16"/>
        <v>0.49430740037950671</v>
      </c>
      <c r="G182" s="83">
        <f t="shared" si="24"/>
        <v>0.48110303894552264</v>
      </c>
      <c r="H182" s="83">
        <f t="shared" si="24"/>
        <v>0.50098484848484848</v>
      </c>
      <c r="I182" s="44">
        <f t="shared" si="18"/>
        <v>0.5</v>
      </c>
      <c r="J182" s="44">
        <f t="shared" si="19"/>
        <v>0.48195025387235702</v>
      </c>
      <c r="K182" s="44">
        <f t="shared" si="20"/>
        <v>0.50933529307644565</v>
      </c>
      <c r="L182" s="44">
        <f t="shared" si="21"/>
        <v>1.2179724711054662E-2</v>
      </c>
      <c r="M182" s="44">
        <f t="shared" si="22"/>
        <v>-6.1850359686599354E-3</v>
      </c>
      <c r="N182" s="45"/>
      <c r="O182" s="58"/>
      <c r="P182" s="50"/>
      <c r="Q182" s="66"/>
      <c r="R182" s="75"/>
      <c r="S182" s="59"/>
      <c r="T182" s="45"/>
      <c r="U182" s="45"/>
      <c r="V182" s="51"/>
      <c r="W182" s="51"/>
      <c r="X182" s="51"/>
      <c r="Y182" s="51"/>
    </row>
    <row r="183" spans="1:25" outlineLevel="1" x14ac:dyDescent="0.25">
      <c r="A183" s="40">
        <v>39279</v>
      </c>
      <c r="B183" s="80">
        <v>31.5</v>
      </c>
      <c r="C183" s="68">
        <v>587311</v>
      </c>
      <c r="D183" s="81">
        <v>57374.400000000001</v>
      </c>
      <c r="E183" s="82">
        <v>6731.22</v>
      </c>
      <c r="F183" s="83">
        <f t="shared" si="16"/>
        <v>0.49430740037950671</v>
      </c>
      <c r="G183" s="83">
        <f t="shared" si="24"/>
        <v>0.47417185362187575</v>
      </c>
      <c r="H183" s="83">
        <f t="shared" si="24"/>
        <v>0.49982620320855631</v>
      </c>
      <c r="I183" s="44">
        <f t="shared" si="18"/>
        <v>0.5</v>
      </c>
      <c r="J183" s="44">
        <f t="shared" si="19"/>
        <v>0.47501510379844469</v>
      </c>
      <c r="K183" s="44">
        <f t="shared" si="20"/>
        <v>0.50817020189685813</v>
      </c>
      <c r="L183" s="44">
        <f t="shared" si="21"/>
        <v>1.6938739228645527E-2</v>
      </c>
      <c r="M183" s="44">
        <f t="shared" si="22"/>
        <v>-5.4172943389163564E-3</v>
      </c>
      <c r="N183" s="45"/>
      <c r="O183" s="58"/>
      <c r="P183" s="50"/>
      <c r="Q183" s="66"/>
      <c r="R183" s="75"/>
      <c r="S183" s="59"/>
      <c r="T183" s="45"/>
      <c r="U183" s="45"/>
      <c r="V183" s="51"/>
      <c r="W183" s="51"/>
      <c r="X183" s="51"/>
      <c r="Y183" s="51"/>
    </row>
    <row r="184" spans="1:25" outlineLevel="1" x14ac:dyDescent="0.25">
      <c r="A184" s="40">
        <v>39280</v>
      </c>
      <c r="B184" s="80">
        <v>31.8</v>
      </c>
      <c r="C184" s="68">
        <v>697657</v>
      </c>
      <c r="D184" s="81">
        <v>57659.65</v>
      </c>
      <c r="E184" s="82">
        <v>6762.27</v>
      </c>
      <c r="F184" s="83">
        <f t="shared" si="16"/>
        <v>0.50853889943074027</v>
      </c>
      <c r="G184" s="83">
        <f t="shared" si="24"/>
        <v>0.48150103739104178</v>
      </c>
      <c r="H184" s="83">
        <f t="shared" si="24"/>
        <v>0.5067446524064172</v>
      </c>
      <c r="I184" s="44">
        <f t="shared" si="18"/>
        <v>0.51428571428571423</v>
      </c>
      <c r="J184" s="44">
        <f t="shared" si="19"/>
        <v>0.48234847997943309</v>
      </c>
      <c r="K184" s="44">
        <f t="shared" si="20"/>
        <v>0.51512714057497266</v>
      </c>
      <c r="L184" s="44">
        <f t="shared" si="21"/>
        <v>2.1545024491625764E-2</v>
      </c>
      <c r="M184" s="44">
        <f t="shared" si="22"/>
        <v>-5.5535028495301564E-4</v>
      </c>
      <c r="N184" s="45"/>
      <c r="O184" s="58"/>
      <c r="P184" s="50"/>
      <c r="Q184" s="66"/>
      <c r="R184" s="75"/>
      <c r="S184" s="59"/>
      <c r="T184" s="45"/>
      <c r="U184" s="45"/>
      <c r="V184" s="51"/>
      <c r="W184" s="51"/>
      <c r="X184" s="51"/>
      <c r="Y184" s="51"/>
    </row>
    <row r="185" spans="1:25" outlineLevel="1" x14ac:dyDescent="0.25">
      <c r="A185" s="40">
        <v>39281</v>
      </c>
      <c r="B185" s="80">
        <v>31.3</v>
      </c>
      <c r="C185" s="68">
        <v>1545499</v>
      </c>
      <c r="D185" s="81">
        <v>57555.85</v>
      </c>
      <c r="E185" s="82">
        <v>6758.49</v>
      </c>
      <c r="F185" s="83">
        <f t="shared" si="16"/>
        <v>0.48481973434535131</v>
      </c>
      <c r="G185" s="83">
        <f t="shared" si="24"/>
        <v>0.47883401100983436</v>
      </c>
      <c r="H185" s="83">
        <f t="shared" si="24"/>
        <v>0.50590240641711226</v>
      </c>
      <c r="I185" s="44">
        <f t="shared" si="18"/>
        <v>0.49047619047619051</v>
      </c>
      <c r="J185" s="44">
        <f t="shared" si="19"/>
        <v>0.47967992801593939</v>
      </c>
      <c r="K185" s="44">
        <f t="shared" si="20"/>
        <v>0.51428020890981063</v>
      </c>
      <c r="L185" s="44">
        <f t="shared" si="21"/>
        <v>7.2963498766436263E-3</v>
      </c>
      <c r="M185" s="44">
        <f t="shared" si="22"/>
        <v>-1.5719691965569327E-2</v>
      </c>
      <c r="N185" s="45"/>
      <c r="O185" s="58"/>
      <c r="P185" s="50"/>
      <c r="Q185" s="66"/>
      <c r="R185" s="75"/>
      <c r="S185" s="59"/>
      <c r="T185" s="45"/>
      <c r="U185" s="45"/>
      <c r="V185" s="51"/>
      <c r="W185" s="51"/>
      <c r="X185" s="51"/>
      <c r="Y185" s="51"/>
    </row>
    <row r="186" spans="1:25" outlineLevel="1" x14ac:dyDescent="0.25">
      <c r="A186" s="40">
        <v>39282</v>
      </c>
      <c r="B186" s="80">
        <v>31.4</v>
      </c>
      <c r="C186" s="68">
        <v>6669737</v>
      </c>
      <c r="D186" s="81">
        <v>58124.57</v>
      </c>
      <c r="E186" s="82">
        <v>6837.51</v>
      </c>
      <c r="F186" s="83">
        <f t="shared" si="16"/>
        <v>0.48956356736242879</v>
      </c>
      <c r="G186" s="83">
        <f t="shared" si="24"/>
        <v>0.49344664341369104</v>
      </c>
      <c r="H186" s="83">
        <f t="shared" si="24"/>
        <v>0.52350935828877021</v>
      </c>
      <c r="I186" s="44">
        <f t="shared" si="18"/>
        <v>0.49523809523809526</v>
      </c>
      <c r="J186" s="44">
        <f t="shared" si="19"/>
        <v>0.49430091908220319</v>
      </c>
      <c r="K186" s="44">
        <f t="shared" si="20"/>
        <v>0.53198511371962076</v>
      </c>
      <c r="L186" s="44">
        <f t="shared" si="21"/>
        <v>6.271669540749425E-4</v>
      </c>
      <c r="M186" s="44">
        <f t="shared" si="22"/>
        <v>-2.3986537566481059E-2</v>
      </c>
      <c r="N186" s="45"/>
      <c r="O186" s="58"/>
      <c r="P186" s="50"/>
      <c r="Q186" s="66"/>
      <c r="R186" s="75"/>
      <c r="S186" s="59"/>
      <c r="T186" s="45"/>
      <c r="U186" s="45"/>
      <c r="V186" s="51"/>
      <c r="W186" s="51"/>
      <c r="X186" s="51"/>
      <c r="Y186" s="51"/>
    </row>
    <row r="187" spans="1:25" outlineLevel="1" x14ac:dyDescent="0.25">
      <c r="A187" s="40">
        <v>39283</v>
      </c>
      <c r="B187" s="80">
        <v>31.3</v>
      </c>
      <c r="C187" s="68">
        <v>17260138</v>
      </c>
      <c r="D187" s="81">
        <v>57442.74</v>
      </c>
      <c r="E187" s="82">
        <v>6766.01</v>
      </c>
      <c r="F187" s="83">
        <f t="shared" si="16"/>
        <v>0.48481973434535131</v>
      </c>
      <c r="G187" s="83">
        <f t="shared" si="24"/>
        <v>0.47592777445898293</v>
      </c>
      <c r="H187" s="83">
        <f t="shared" si="24"/>
        <v>0.50757798573975044</v>
      </c>
      <c r="I187" s="44">
        <f t="shared" si="18"/>
        <v>0.49047619047619051</v>
      </c>
      <c r="J187" s="44">
        <f t="shared" si="19"/>
        <v>0.47677202905071026</v>
      </c>
      <c r="K187" s="44">
        <f t="shared" si="20"/>
        <v>0.51596511000029133</v>
      </c>
      <c r="L187" s="44">
        <f t="shared" si="21"/>
        <v>9.2798083630345474E-3</v>
      </c>
      <c r="M187" s="44">
        <f t="shared" si="22"/>
        <v>-1.6813658412030308E-2</v>
      </c>
      <c r="N187" s="45"/>
      <c r="O187" s="58"/>
      <c r="P187" s="50"/>
      <c r="Q187" s="66"/>
      <c r="R187" s="75"/>
      <c r="S187" s="59"/>
      <c r="T187" s="45"/>
      <c r="U187" s="45"/>
      <c r="V187" s="51"/>
      <c r="W187" s="51"/>
      <c r="X187" s="51"/>
      <c r="Y187" s="51"/>
    </row>
    <row r="188" spans="1:25" outlineLevel="1" x14ac:dyDescent="0.25">
      <c r="A188" s="40">
        <v>39286</v>
      </c>
      <c r="B188" s="80">
        <v>33.6</v>
      </c>
      <c r="C188" s="68">
        <v>15629666</v>
      </c>
      <c r="D188" s="81">
        <v>58036.77</v>
      </c>
      <c r="E188" s="82">
        <v>6826.48</v>
      </c>
      <c r="F188" s="83">
        <f t="shared" si="16"/>
        <v>0.5939278937381407</v>
      </c>
      <c r="G188" s="83">
        <f t="shared" si="24"/>
        <v>0.49119071936484682</v>
      </c>
      <c r="H188" s="83">
        <f t="shared" si="24"/>
        <v>0.52105169340463453</v>
      </c>
      <c r="I188" s="44">
        <f t="shared" si="18"/>
        <v>0.60000000000000009</v>
      </c>
      <c r="J188" s="44">
        <f t="shared" si="19"/>
        <v>0.4920437046082653</v>
      </c>
      <c r="K188" s="44">
        <f t="shared" si="20"/>
        <v>0.5295137760829185</v>
      </c>
      <c r="L188" s="44">
        <f t="shared" si="21"/>
        <v>7.2354646890238739E-2</v>
      </c>
      <c r="M188" s="44">
        <f t="shared" si="22"/>
        <v>4.6084072611360716E-2</v>
      </c>
      <c r="N188" s="45"/>
      <c r="O188" s="58"/>
      <c r="P188" s="50"/>
      <c r="Q188" s="66"/>
      <c r="R188" s="75"/>
      <c r="S188" s="59"/>
      <c r="T188" s="45"/>
      <c r="U188" s="45"/>
      <c r="V188" s="51"/>
      <c r="W188" s="51"/>
      <c r="X188" s="51"/>
      <c r="Y188" s="51"/>
    </row>
    <row r="189" spans="1:25" outlineLevel="1" x14ac:dyDescent="0.25">
      <c r="A189" s="40">
        <v>39287</v>
      </c>
      <c r="B189" s="80">
        <v>33.19</v>
      </c>
      <c r="C189" s="68">
        <v>1326795</v>
      </c>
      <c r="D189" s="81">
        <v>55794.57</v>
      </c>
      <c r="E189" s="82">
        <v>6600.02</v>
      </c>
      <c r="F189" s="83">
        <f t="shared" si="16"/>
        <v>0.57447817836812143</v>
      </c>
      <c r="G189" s="83">
        <f t="shared" si="24"/>
        <v>0.43357986626327261</v>
      </c>
      <c r="H189" s="83">
        <f t="shared" si="24"/>
        <v>0.47059269162210349</v>
      </c>
      <c r="I189" s="44">
        <f t="shared" si="18"/>
        <v>0.58047619047619037</v>
      </c>
      <c r="J189" s="44">
        <f t="shared" si="19"/>
        <v>0.43439989716562755</v>
      </c>
      <c r="K189" s="44">
        <f t="shared" si="20"/>
        <v>0.47877405521187866</v>
      </c>
      <c r="L189" s="44">
        <f t="shared" si="21"/>
        <v>0.10183791395914721</v>
      </c>
      <c r="M189" s="44">
        <f t="shared" si="22"/>
        <v>6.8774627811373001E-2</v>
      </c>
      <c r="N189" s="45"/>
      <c r="O189" s="58"/>
      <c r="P189" s="50"/>
      <c r="Q189" s="66"/>
      <c r="R189" s="75"/>
      <c r="S189" s="59"/>
      <c r="T189" s="45"/>
      <c r="U189" s="45"/>
      <c r="V189" s="51"/>
      <c r="W189" s="51"/>
      <c r="X189" s="51"/>
      <c r="Y189" s="51"/>
    </row>
    <row r="190" spans="1:25" outlineLevel="1" x14ac:dyDescent="0.25">
      <c r="A190" s="40">
        <v>39288</v>
      </c>
      <c r="B190" s="80">
        <v>32.799999999999997</v>
      </c>
      <c r="C190" s="68">
        <v>3500756</v>
      </c>
      <c r="D190" s="81">
        <v>56001.3</v>
      </c>
      <c r="E190" s="82">
        <v>6569.55</v>
      </c>
      <c r="F190" s="83">
        <f t="shared" si="16"/>
        <v>0.55597722960151796</v>
      </c>
      <c r="G190" s="83">
        <f t="shared" si="24"/>
        <v>0.4388915653363652</v>
      </c>
      <c r="H190" s="83">
        <f t="shared" si="24"/>
        <v>0.46380347593582893</v>
      </c>
      <c r="I190" s="44">
        <f t="shared" si="18"/>
        <v>0.56190476190476168</v>
      </c>
      <c r="J190" s="44">
        <f t="shared" si="19"/>
        <v>0.43971463461662075</v>
      </c>
      <c r="K190" s="44">
        <f t="shared" si="20"/>
        <v>0.47194706901148731</v>
      </c>
      <c r="L190" s="44">
        <f t="shared" si="21"/>
        <v>8.4871073996326096E-2</v>
      </c>
      <c r="M190" s="44">
        <f t="shared" si="22"/>
        <v>6.1114760705143434E-2</v>
      </c>
      <c r="N190" s="45"/>
      <c r="O190" s="58"/>
      <c r="P190" s="50"/>
      <c r="Q190" s="66"/>
      <c r="R190" s="75"/>
      <c r="S190" s="59"/>
      <c r="T190" s="45"/>
      <c r="U190" s="45"/>
      <c r="V190" s="51"/>
      <c r="W190" s="51"/>
      <c r="X190" s="51"/>
      <c r="Y190" s="51"/>
    </row>
    <row r="191" spans="1:25" outlineLevel="1" x14ac:dyDescent="0.25">
      <c r="A191" s="40">
        <v>39289</v>
      </c>
      <c r="B191" s="80">
        <v>31.89</v>
      </c>
      <c r="C191" s="68">
        <v>4597255</v>
      </c>
      <c r="D191" s="81">
        <v>53893.15</v>
      </c>
      <c r="E191" s="82">
        <v>6356.42</v>
      </c>
      <c r="F191" s="83">
        <f t="shared" si="16"/>
        <v>0.51280834914611018</v>
      </c>
      <c r="G191" s="83">
        <f t="shared" si="24"/>
        <v>0.38472497896312285</v>
      </c>
      <c r="H191" s="83">
        <f t="shared" si="24"/>
        <v>0.41631461675579318</v>
      </c>
      <c r="I191" s="44">
        <f t="shared" si="18"/>
        <v>0.51857142857142868</v>
      </c>
      <c r="J191" s="44">
        <f t="shared" si="19"/>
        <v>0.38551706407866826</v>
      </c>
      <c r="K191" s="44">
        <f t="shared" si="20"/>
        <v>0.42419401456812089</v>
      </c>
      <c r="L191" s="44">
        <f t="shared" si="21"/>
        <v>9.6032281335515668E-2</v>
      </c>
      <c r="M191" s="44">
        <f t="shared" si="22"/>
        <v>6.6267245219344018E-2</v>
      </c>
      <c r="N191" s="45"/>
      <c r="O191" s="58"/>
      <c r="P191" s="50"/>
      <c r="Q191" s="66"/>
      <c r="R191" s="75"/>
      <c r="S191" s="59"/>
      <c r="T191" s="45"/>
      <c r="U191" s="45"/>
      <c r="V191" s="51"/>
      <c r="W191" s="51"/>
      <c r="X191" s="51"/>
      <c r="Y191" s="51"/>
    </row>
    <row r="192" spans="1:25" outlineLevel="1" x14ac:dyDescent="0.25">
      <c r="A192" s="40">
        <v>39290</v>
      </c>
      <c r="B192" s="80">
        <v>31</v>
      </c>
      <c r="C192" s="68">
        <v>3351085</v>
      </c>
      <c r="D192" s="81">
        <v>52922.23</v>
      </c>
      <c r="E192" s="82">
        <v>6262.82</v>
      </c>
      <c r="F192" s="83">
        <f t="shared" si="16"/>
        <v>0.47058823529411775</v>
      </c>
      <c r="G192" s="83">
        <f t="shared" si="24"/>
        <v>0.35977826167948157</v>
      </c>
      <c r="H192" s="83">
        <f t="shared" si="24"/>
        <v>0.39545900178253124</v>
      </c>
      <c r="I192" s="44">
        <f t="shared" si="18"/>
        <v>0.47619047619047628</v>
      </c>
      <c r="J192" s="44">
        <f t="shared" si="19"/>
        <v>0.36055607686869351</v>
      </c>
      <c r="K192" s="44">
        <f t="shared" si="20"/>
        <v>0.403222373335544</v>
      </c>
      <c r="L192" s="44">
        <f t="shared" si="21"/>
        <v>8.4990542681573356E-2</v>
      </c>
      <c r="M192" s="44">
        <f t="shared" si="22"/>
        <v>5.2000384430503921E-2</v>
      </c>
      <c r="N192" s="45"/>
      <c r="O192" s="58"/>
      <c r="P192" s="50"/>
      <c r="Q192" s="66"/>
      <c r="R192" s="75"/>
      <c r="S192" s="59"/>
      <c r="T192" s="45"/>
      <c r="U192" s="45"/>
      <c r="V192" s="51"/>
      <c r="W192" s="51"/>
      <c r="X192" s="51"/>
      <c r="Y192" s="51"/>
    </row>
    <row r="193" spans="1:25" outlineLevel="1" x14ac:dyDescent="0.25">
      <c r="A193" s="40">
        <v>39293</v>
      </c>
      <c r="B193" s="80">
        <v>30.65</v>
      </c>
      <c r="C193" s="68">
        <v>3944053</v>
      </c>
      <c r="D193" s="81">
        <v>54572.61</v>
      </c>
      <c r="E193" s="82">
        <v>6389.92</v>
      </c>
      <c r="F193" s="83">
        <f t="shared" si="16"/>
        <v>0.45398481973434546</v>
      </c>
      <c r="G193" s="83">
        <f t="shared" si="24"/>
        <v>0.40218295338484955</v>
      </c>
      <c r="H193" s="83">
        <f t="shared" si="24"/>
        <v>0.42377896613190735</v>
      </c>
      <c r="I193" s="44">
        <f t="shared" si="18"/>
        <v>0.45952380952380945</v>
      </c>
      <c r="J193" s="44">
        <f t="shared" si="19"/>
        <v>0.4029850247445208</v>
      </c>
      <c r="K193" s="44">
        <f t="shared" si="20"/>
        <v>0.43169989043661783</v>
      </c>
      <c r="L193" s="44">
        <f t="shared" si="21"/>
        <v>4.029892249889433E-2</v>
      </c>
      <c r="M193" s="44">
        <f t="shared" si="22"/>
        <v>1.9434183988591647E-2</v>
      </c>
      <c r="N193" s="45"/>
      <c r="O193" s="58"/>
      <c r="P193" s="50"/>
      <c r="Q193" s="66"/>
      <c r="R193" s="75"/>
      <c r="S193" s="59"/>
      <c r="T193" s="45"/>
      <c r="U193" s="45"/>
      <c r="V193" s="51"/>
      <c r="W193" s="51"/>
      <c r="X193" s="51"/>
      <c r="Y193" s="51"/>
    </row>
    <row r="194" spans="1:25" outlineLevel="1" x14ac:dyDescent="0.25">
      <c r="A194" s="40">
        <v>39294</v>
      </c>
      <c r="B194" s="80">
        <v>30.48</v>
      </c>
      <c r="C194" s="68">
        <v>1857101</v>
      </c>
      <c r="D194" s="81">
        <v>54182.5</v>
      </c>
      <c r="E194" s="82">
        <v>6373.97</v>
      </c>
      <c r="F194" s="83">
        <f t="shared" ref="F194:F236" si="25">B194/B$4-1</f>
        <v>0.44592030360531321</v>
      </c>
      <c r="G194" s="83">
        <f t="shared" si="24"/>
        <v>0.39215950770495689</v>
      </c>
      <c r="H194" s="83">
        <f t="shared" si="24"/>
        <v>0.4202250445632798</v>
      </c>
      <c r="I194" s="44">
        <f t="shared" si="18"/>
        <v>0.45142857142857151</v>
      </c>
      <c r="J194" s="44">
        <f t="shared" si="19"/>
        <v>0.39295584549135554</v>
      </c>
      <c r="K194" s="44">
        <f t="shared" si="20"/>
        <v>0.42812619729922896</v>
      </c>
      <c r="L194" s="44">
        <f t="shared" si="21"/>
        <v>4.1977443955942606E-2</v>
      </c>
      <c r="M194" s="44">
        <f t="shared" si="22"/>
        <v>1.6316747198819259E-2</v>
      </c>
      <c r="N194" s="45"/>
      <c r="O194" s="58"/>
      <c r="P194" s="50"/>
      <c r="Q194" s="66"/>
      <c r="R194" s="75"/>
      <c r="S194" s="59"/>
      <c r="T194" s="45"/>
      <c r="U194" s="45"/>
      <c r="V194" s="51"/>
      <c r="W194" s="51"/>
      <c r="X194" s="51"/>
      <c r="Y194" s="51"/>
    </row>
    <row r="195" spans="1:25" outlineLevel="1" x14ac:dyDescent="0.25">
      <c r="A195" s="84">
        <v>39295</v>
      </c>
      <c r="B195" s="85">
        <v>29.38</v>
      </c>
      <c r="C195" s="86">
        <v>5802263</v>
      </c>
      <c r="D195" s="87">
        <v>54233.87</v>
      </c>
      <c r="E195" s="82">
        <v>6343.56</v>
      </c>
      <c r="F195" s="83">
        <f t="shared" si="25"/>
        <v>0.39373814041745736</v>
      </c>
      <c r="G195" s="83">
        <f t="shared" si="24"/>
        <v>0.39347940313080132</v>
      </c>
      <c r="H195" s="83">
        <f t="shared" si="24"/>
        <v>0.41344919786096268</v>
      </c>
      <c r="I195" s="44">
        <f t="shared" ref="I195:I258" si="26">B195/$B$2-1</f>
        <v>0.3990476190476191</v>
      </c>
      <c r="J195" s="44">
        <f t="shared" ref="J195:J258" si="27">D195/$D$2-1</f>
        <v>0.39427649591876102</v>
      </c>
      <c r="K195" s="44">
        <f t="shared" ref="K195:K258" si="28">E195/$E$2-1</f>
        <v>0.42131265445860233</v>
      </c>
      <c r="L195" s="44">
        <f t="shared" ref="L195:L258" si="29">(B195/$B$2)/(D195/$D$2)-1</f>
        <v>3.4219347043602522E-3</v>
      </c>
      <c r="M195" s="44">
        <f t="shared" ref="M195:M258" si="30">(B195/$B$2)/(E195/$E$2)-1</f>
        <v>-1.5665121492543288E-2</v>
      </c>
      <c r="N195" s="45"/>
      <c r="O195" s="58"/>
      <c r="P195" s="50"/>
      <c r="Q195" s="66"/>
      <c r="R195" s="75"/>
      <c r="S195" s="59"/>
      <c r="T195" s="45"/>
      <c r="U195" s="45"/>
      <c r="V195" s="51"/>
      <c r="W195" s="51"/>
      <c r="X195" s="51"/>
      <c r="Y195" s="51"/>
    </row>
    <row r="196" spans="1:25" outlineLevel="1" x14ac:dyDescent="0.25">
      <c r="A196" s="84">
        <v>39296</v>
      </c>
      <c r="B196" s="85">
        <v>29.9</v>
      </c>
      <c r="C196" s="86">
        <v>2231428</v>
      </c>
      <c r="D196" s="87">
        <v>54690.92</v>
      </c>
      <c r="E196" s="82">
        <v>6396.31</v>
      </c>
      <c r="F196" s="83">
        <f t="shared" si="25"/>
        <v>0.41840607210626191</v>
      </c>
      <c r="G196" s="83">
        <f t="shared" si="24"/>
        <v>0.40522279819371909</v>
      </c>
      <c r="H196" s="83">
        <f t="shared" si="24"/>
        <v>0.42520276292335124</v>
      </c>
      <c r="I196" s="44">
        <f t="shared" si="26"/>
        <v>0.42380952380952364</v>
      </c>
      <c r="J196" s="44">
        <f t="shared" si="27"/>
        <v>0.40602660839385551</v>
      </c>
      <c r="K196" s="44">
        <f t="shared" si="28"/>
        <v>0.43313160825153418</v>
      </c>
      <c r="L196" s="44">
        <f t="shared" si="29"/>
        <v>1.2647637896399555E-2</v>
      </c>
      <c r="M196" s="44">
        <f t="shared" si="30"/>
        <v>-6.50469530386244E-3</v>
      </c>
      <c r="N196" s="45"/>
      <c r="O196" s="58"/>
      <c r="P196" s="50"/>
      <c r="Q196" s="66"/>
      <c r="R196" s="75"/>
      <c r="S196" s="59"/>
      <c r="T196" s="45"/>
      <c r="U196" s="45"/>
      <c r="V196" s="51"/>
      <c r="W196" s="51"/>
      <c r="X196" s="51"/>
      <c r="Y196" s="51"/>
    </row>
    <row r="197" spans="1:25" outlineLevel="1" x14ac:dyDescent="0.25">
      <c r="A197" s="84">
        <v>39297</v>
      </c>
      <c r="B197" s="85">
        <v>29.97</v>
      </c>
      <c r="C197" s="86">
        <v>1300932</v>
      </c>
      <c r="D197" s="87">
        <v>52846.38</v>
      </c>
      <c r="E197" s="82">
        <v>6240.64</v>
      </c>
      <c r="F197" s="83">
        <f t="shared" si="25"/>
        <v>0.42172675521821645</v>
      </c>
      <c r="G197" s="83">
        <f t="shared" si="24"/>
        <v>0.3578293796851213</v>
      </c>
      <c r="H197" s="83">
        <f t="shared" si="24"/>
        <v>0.39051693404634591</v>
      </c>
      <c r="I197" s="44">
        <f t="shared" si="26"/>
        <v>0.42714285714285705</v>
      </c>
      <c r="J197" s="44">
        <f t="shared" si="27"/>
        <v>0.35860608008226746</v>
      </c>
      <c r="K197" s="44">
        <f t="shared" si="28"/>
        <v>0.3982528113426107</v>
      </c>
      <c r="L197" s="44">
        <f t="shared" si="29"/>
        <v>5.0446393598090999E-2</v>
      </c>
      <c r="M197" s="44">
        <f t="shared" si="30"/>
        <v>2.066153242524571E-2</v>
      </c>
      <c r="N197" s="45"/>
      <c r="O197" s="58"/>
      <c r="P197" s="50"/>
      <c r="Q197" s="66"/>
      <c r="R197" s="75"/>
      <c r="S197" s="59"/>
      <c r="T197" s="45"/>
      <c r="U197" s="45"/>
      <c r="V197" s="51"/>
      <c r="W197" s="51"/>
      <c r="X197" s="51"/>
      <c r="Y197" s="51"/>
    </row>
    <row r="198" spans="1:25" outlineLevel="1" x14ac:dyDescent="0.25">
      <c r="A198" s="84">
        <v>39300</v>
      </c>
      <c r="B198" s="85">
        <v>29.74</v>
      </c>
      <c r="C198" s="86">
        <v>2032471</v>
      </c>
      <c r="D198" s="87">
        <v>53091.1</v>
      </c>
      <c r="E198" s="82">
        <v>6259.48</v>
      </c>
      <c r="F198" s="83">
        <f t="shared" si="25"/>
        <v>0.41081593927893745</v>
      </c>
      <c r="G198" s="83">
        <f t="shared" si="24"/>
        <v>0.36411718985861929</v>
      </c>
      <c r="H198" s="83">
        <f t="shared" si="24"/>
        <v>0.39471479500891249</v>
      </c>
      <c r="I198" s="44">
        <f t="shared" si="26"/>
        <v>0.41619047619047622</v>
      </c>
      <c r="J198" s="44">
        <f t="shared" si="27"/>
        <v>0.36489748698502478</v>
      </c>
      <c r="K198" s="44">
        <f t="shared" si="28"/>
        <v>0.40247402630865503</v>
      </c>
      <c r="L198" s="44">
        <f t="shared" si="29"/>
        <v>3.7580103776697849E-2</v>
      </c>
      <c r="M198" s="44">
        <f t="shared" si="30"/>
        <v>9.7801810404454237E-3</v>
      </c>
      <c r="N198" s="45"/>
      <c r="O198" s="58"/>
      <c r="P198" s="50"/>
      <c r="Q198" s="66"/>
      <c r="R198" s="75"/>
      <c r="S198" s="59"/>
      <c r="T198" s="45"/>
      <c r="U198" s="45"/>
      <c r="V198" s="51"/>
      <c r="W198" s="51"/>
      <c r="X198" s="51"/>
      <c r="Y198" s="51"/>
    </row>
    <row r="199" spans="1:25" outlineLevel="1" x14ac:dyDescent="0.25">
      <c r="A199" s="84">
        <v>39301</v>
      </c>
      <c r="B199" s="85">
        <v>29.49</v>
      </c>
      <c r="C199" s="86">
        <v>478959</v>
      </c>
      <c r="D199" s="87">
        <v>53802.48</v>
      </c>
      <c r="E199" s="82">
        <v>6360.82</v>
      </c>
      <c r="F199" s="83">
        <f t="shared" si="25"/>
        <v>0.39895635673624286</v>
      </c>
      <c r="G199" s="83">
        <f t="shared" si="24"/>
        <v>0.38239531343341104</v>
      </c>
      <c r="H199" s="83">
        <f t="shared" si="24"/>
        <v>0.41729500891265592</v>
      </c>
      <c r="I199" s="44">
        <f t="shared" si="26"/>
        <v>0.40428571428571414</v>
      </c>
      <c r="J199" s="44">
        <f t="shared" si="27"/>
        <v>0.38318606594254145</v>
      </c>
      <c r="K199" s="44">
        <f t="shared" si="28"/>
        <v>0.42517986095084881</v>
      </c>
      <c r="L199" s="44">
        <f t="shared" si="29"/>
        <v>1.5254381794827188E-2</v>
      </c>
      <c r="M199" s="44">
        <f t="shared" si="30"/>
        <v>-1.4660708614837259E-2</v>
      </c>
      <c r="N199" s="45"/>
      <c r="O199" s="58"/>
      <c r="P199" s="50"/>
      <c r="Q199" s="66"/>
      <c r="R199" s="75"/>
      <c r="S199" s="59"/>
      <c r="T199" s="45"/>
      <c r="U199" s="45"/>
      <c r="V199" s="51"/>
      <c r="W199" s="51"/>
      <c r="X199" s="51"/>
      <c r="Y199" s="51"/>
    </row>
    <row r="200" spans="1:25" outlineLevel="1" x14ac:dyDescent="0.25">
      <c r="A200" s="84">
        <v>39302</v>
      </c>
      <c r="B200" s="85">
        <v>29.7</v>
      </c>
      <c r="C200" s="86">
        <v>1470892</v>
      </c>
      <c r="D200" s="87">
        <v>55241.37</v>
      </c>
      <c r="E200" s="82">
        <v>6494.9</v>
      </c>
      <c r="F200" s="83">
        <f t="shared" si="25"/>
        <v>0.40891840607210628</v>
      </c>
      <c r="G200" s="83">
        <f t="shared" si="24"/>
        <v>0.41936600312180849</v>
      </c>
      <c r="H200" s="83">
        <f t="shared" si="24"/>
        <v>0.44717023172905512</v>
      </c>
      <c r="I200" s="44">
        <f t="shared" si="26"/>
        <v>0.41428571428571415</v>
      </c>
      <c r="J200" s="44">
        <f t="shared" si="27"/>
        <v>0.420177903464233</v>
      </c>
      <c r="K200" s="44">
        <f t="shared" si="28"/>
        <v>0.45522128890452285</v>
      </c>
      <c r="L200" s="44">
        <f t="shared" si="29"/>
        <v>-4.1489092064775912E-3</v>
      </c>
      <c r="M200" s="44">
        <f t="shared" si="30"/>
        <v>-2.8130137272541322E-2</v>
      </c>
      <c r="N200" s="45"/>
      <c r="O200" s="58"/>
      <c r="P200" s="50"/>
      <c r="Q200" s="66"/>
      <c r="R200" s="75"/>
      <c r="S200" s="59"/>
      <c r="T200" s="45"/>
      <c r="U200" s="45"/>
      <c r="V200" s="51"/>
      <c r="W200" s="51"/>
      <c r="X200" s="51"/>
      <c r="Y200" s="51"/>
    </row>
    <row r="201" spans="1:25" outlineLevel="1" x14ac:dyDescent="0.25">
      <c r="A201" s="84">
        <v>39303</v>
      </c>
      <c r="B201" s="85">
        <v>29.5</v>
      </c>
      <c r="C201" s="86">
        <v>5033498</v>
      </c>
      <c r="D201" s="87">
        <v>53430.84</v>
      </c>
      <c r="E201" s="82">
        <v>6337.9</v>
      </c>
      <c r="F201" s="83">
        <f t="shared" si="25"/>
        <v>0.39943074003795087</v>
      </c>
      <c r="G201" s="83">
        <f t="shared" si="24"/>
        <v>0.37284643400844031</v>
      </c>
      <c r="H201" s="83">
        <f t="shared" si="24"/>
        <v>0.41218805704099815</v>
      </c>
      <c r="I201" s="44">
        <f t="shared" si="26"/>
        <v>0.40476190476190466</v>
      </c>
      <c r="J201" s="44">
        <f t="shared" si="27"/>
        <v>0.37363172440388182</v>
      </c>
      <c r="K201" s="44">
        <f t="shared" si="28"/>
        <v>0.4200444975208204</v>
      </c>
      <c r="L201" s="44">
        <f t="shared" si="29"/>
        <v>2.2662683021195118E-2</v>
      </c>
      <c r="M201" s="44">
        <f t="shared" si="30"/>
        <v>-1.0762052024142044E-2</v>
      </c>
      <c r="N201" s="45"/>
      <c r="O201" s="58"/>
      <c r="P201" s="50"/>
      <c r="Q201" s="66"/>
      <c r="R201" s="75"/>
      <c r="S201" s="59"/>
      <c r="T201" s="45"/>
      <c r="U201" s="45"/>
      <c r="V201" s="51"/>
      <c r="W201" s="51"/>
      <c r="X201" s="51"/>
      <c r="Y201" s="51"/>
    </row>
    <row r="202" spans="1:25" outlineLevel="1" x14ac:dyDescent="0.25">
      <c r="A202" s="84">
        <v>39304</v>
      </c>
      <c r="B202" s="85">
        <v>28.7</v>
      </c>
      <c r="C202" s="86">
        <v>2086638</v>
      </c>
      <c r="D202" s="87">
        <v>52638.13</v>
      </c>
      <c r="E202" s="82">
        <v>6260.66</v>
      </c>
      <c r="F202" s="83">
        <f t="shared" si="25"/>
        <v>0.36148007590132836</v>
      </c>
      <c r="G202" s="83">
        <f t="shared" si="24"/>
        <v>0.35247862589045398</v>
      </c>
      <c r="H202" s="83">
        <f t="shared" si="24"/>
        <v>0.39497771836007134</v>
      </c>
      <c r="I202" s="44">
        <f t="shared" si="26"/>
        <v>0.3666666666666667</v>
      </c>
      <c r="J202" s="44">
        <f t="shared" si="27"/>
        <v>0.35325226556976652</v>
      </c>
      <c r="K202" s="44">
        <f t="shared" si="28"/>
        <v>0.40273841238402297</v>
      </c>
      <c r="L202" s="44">
        <f t="shared" si="29"/>
        <v>9.9127128313007962E-3</v>
      </c>
      <c r="M202" s="44">
        <f t="shared" si="30"/>
        <v>-2.5715233431193085E-2</v>
      </c>
      <c r="N202" s="45"/>
      <c r="O202" s="58"/>
      <c r="P202" s="50"/>
      <c r="Q202" s="66"/>
      <c r="R202" s="75"/>
      <c r="S202" s="59"/>
      <c r="T202" s="45"/>
      <c r="U202" s="45"/>
      <c r="V202" s="51"/>
      <c r="W202" s="51"/>
      <c r="X202" s="51"/>
      <c r="Y202" s="51"/>
    </row>
    <row r="203" spans="1:25" outlineLevel="1" x14ac:dyDescent="0.25">
      <c r="A203" s="84">
        <v>39307</v>
      </c>
      <c r="B203" s="85">
        <v>28.59</v>
      </c>
      <c r="C203" s="86">
        <v>1519919</v>
      </c>
      <c r="D203" s="87">
        <v>52434.01</v>
      </c>
      <c r="E203" s="82">
        <v>6221.66</v>
      </c>
      <c r="F203" s="83">
        <f t="shared" si="25"/>
        <v>0.35626185958254286</v>
      </c>
      <c r="G203" s="83">
        <f t="shared" si="24"/>
        <v>0.34723398788532811</v>
      </c>
      <c r="H203" s="83">
        <f t="shared" si="24"/>
        <v>0.38628787878787874</v>
      </c>
      <c r="I203" s="44">
        <f t="shared" si="26"/>
        <v>0.36142857142857143</v>
      </c>
      <c r="J203" s="44">
        <f t="shared" si="27"/>
        <v>0.34800462754675765</v>
      </c>
      <c r="K203" s="44">
        <f t="shared" si="28"/>
        <v>0.39400022853711603</v>
      </c>
      <c r="L203" s="44">
        <f t="shared" si="29"/>
        <v>9.9583811564831759E-3</v>
      </c>
      <c r="M203" s="44">
        <f t="shared" si="30"/>
        <v>-2.3365603851245975E-2</v>
      </c>
      <c r="N203" s="45"/>
      <c r="O203" s="58"/>
      <c r="P203" s="50"/>
      <c r="Q203" s="66"/>
      <c r="R203" s="75"/>
      <c r="S203" s="59"/>
      <c r="T203" s="45"/>
      <c r="U203" s="45"/>
      <c r="V203" s="51"/>
      <c r="W203" s="51"/>
      <c r="X203" s="51"/>
      <c r="Y203" s="51"/>
    </row>
    <row r="204" spans="1:25" outlineLevel="1" x14ac:dyDescent="0.25">
      <c r="A204" s="84">
        <v>39308</v>
      </c>
      <c r="B204" s="85">
        <v>28.5</v>
      </c>
      <c r="C204" s="86">
        <v>186767</v>
      </c>
      <c r="D204" s="87">
        <v>50911.75</v>
      </c>
      <c r="E204" s="82">
        <v>6041.45</v>
      </c>
      <c r="F204" s="83">
        <f t="shared" si="25"/>
        <v>0.35199240986717273</v>
      </c>
      <c r="G204" s="83">
        <f t="shared" si="24"/>
        <v>0.30812119810635985</v>
      </c>
      <c r="H204" s="83">
        <f t="shared" si="24"/>
        <v>0.34613413547237082</v>
      </c>
      <c r="I204" s="44">
        <f t="shared" si="26"/>
        <v>0.35714285714285721</v>
      </c>
      <c r="J204" s="44">
        <f t="shared" si="27"/>
        <v>0.30886946461854881</v>
      </c>
      <c r="K204" s="44">
        <f t="shared" si="28"/>
        <v>0.35362309748452336</v>
      </c>
      <c r="L204" s="44">
        <f t="shared" si="29"/>
        <v>3.688174705670666E-2</v>
      </c>
      <c r="M204" s="44">
        <f t="shared" si="30"/>
        <v>2.6002508858447015E-3</v>
      </c>
      <c r="N204" s="45"/>
      <c r="O204" s="58"/>
      <c r="P204" s="50"/>
      <c r="Q204" s="66"/>
      <c r="R204" s="75"/>
      <c r="S204" s="59"/>
      <c r="T204" s="45"/>
      <c r="U204" s="45"/>
      <c r="V204" s="51"/>
      <c r="W204" s="51"/>
      <c r="X204" s="51"/>
      <c r="Y204" s="51"/>
    </row>
    <row r="205" spans="1:25" outlineLevel="1" x14ac:dyDescent="0.25">
      <c r="A205" s="84">
        <v>39309</v>
      </c>
      <c r="B205" s="85">
        <v>27.9</v>
      </c>
      <c r="C205" s="86">
        <v>2087868</v>
      </c>
      <c r="D205" s="87">
        <v>49285.3</v>
      </c>
      <c r="E205" s="82">
        <v>5787.33</v>
      </c>
      <c r="F205" s="83">
        <f t="shared" si="25"/>
        <v>0.32352941176470584</v>
      </c>
      <c r="G205" s="83">
        <f t="shared" si="24"/>
        <v>0.26633136132683277</v>
      </c>
      <c r="H205" s="83">
        <f t="shared" si="24"/>
        <v>0.28951203208556153</v>
      </c>
      <c r="I205" s="44">
        <f t="shared" si="26"/>
        <v>0.32857142857142851</v>
      </c>
      <c r="J205" s="44">
        <f t="shared" si="27"/>
        <v>0.2670557233755384</v>
      </c>
      <c r="K205" s="44">
        <f t="shared" si="28"/>
        <v>0.29668598776206156</v>
      </c>
      <c r="L205" s="44">
        <f t="shared" si="29"/>
        <v>4.8550118247370655E-2</v>
      </c>
      <c r="M205" s="44">
        <f t="shared" si="30"/>
        <v>2.4589947844194437E-2</v>
      </c>
      <c r="N205" s="45"/>
      <c r="O205" s="58"/>
      <c r="P205" s="50"/>
      <c r="Q205" s="66"/>
      <c r="R205" s="75"/>
      <c r="S205" s="59"/>
      <c r="T205" s="45"/>
      <c r="U205" s="45"/>
      <c r="V205" s="51"/>
      <c r="W205" s="51"/>
      <c r="X205" s="51"/>
      <c r="Y205" s="51"/>
    </row>
    <row r="206" spans="1:25" outlineLevel="1" x14ac:dyDescent="0.25">
      <c r="A206" s="84">
        <v>39310</v>
      </c>
      <c r="B206" s="85">
        <v>26.49</v>
      </c>
      <c r="C206" s="86">
        <v>7411656</v>
      </c>
      <c r="D206" s="87">
        <v>48015.55</v>
      </c>
      <c r="E206" s="82">
        <v>5614.17</v>
      </c>
      <c r="F206" s="83">
        <f t="shared" si="25"/>
        <v>0.25664136622390887</v>
      </c>
      <c r="G206" s="83">
        <f t="shared" si="24"/>
        <v>0.23370653716943202</v>
      </c>
      <c r="H206" s="83">
        <f t="shared" si="24"/>
        <v>0.25092914438502678</v>
      </c>
      <c r="I206" s="44">
        <f t="shared" si="26"/>
        <v>0.26142857142857134</v>
      </c>
      <c r="J206" s="44">
        <f t="shared" si="27"/>
        <v>0.23441223729031435</v>
      </c>
      <c r="K206" s="44">
        <f t="shared" si="28"/>
        <v>0.25788845148179429</v>
      </c>
      <c r="L206" s="44">
        <f t="shared" si="29"/>
        <v>2.1885990208231565E-2</v>
      </c>
      <c r="M206" s="44">
        <f t="shared" si="30"/>
        <v>2.8143353590748266E-3</v>
      </c>
      <c r="N206" s="45"/>
      <c r="O206" s="58"/>
      <c r="P206" s="50"/>
      <c r="Q206" s="66"/>
      <c r="R206" s="75"/>
      <c r="S206" s="59"/>
      <c r="T206" s="45"/>
      <c r="U206" s="45"/>
      <c r="V206" s="51"/>
      <c r="W206" s="51"/>
      <c r="X206" s="51"/>
      <c r="Y206" s="51"/>
    </row>
    <row r="207" spans="1:25" outlineLevel="1" x14ac:dyDescent="0.25">
      <c r="A207" s="84">
        <v>39311</v>
      </c>
      <c r="B207" s="85">
        <v>26.8</v>
      </c>
      <c r="C207" s="86">
        <v>11847786</v>
      </c>
      <c r="D207" s="87">
        <v>48558.76</v>
      </c>
      <c r="E207" s="82">
        <v>5732.36</v>
      </c>
      <c r="F207" s="83">
        <f t="shared" si="25"/>
        <v>0.27134724857685022</v>
      </c>
      <c r="G207" s="83">
        <f t="shared" si="24"/>
        <v>0.24766371829212686</v>
      </c>
      <c r="H207" s="83">
        <f t="shared" si="24"/>
        <v>0.27726381461675564</v>
      </c>
      <c r="I207" s="44">
        <f t="shared" si="26"/>
        <v>0.27619047619047632</v>
      </c>
      <c r="J207" s="44">
        <f t="shared" si="27"/>
        <v>0.24837740214666759</v>
      </c>
      <c r="K207" s="44">
        <f t="shared" si="28"/>
        <v>0.28436962965784396</v>
      </c>
      <c r="L207" s="44">
        <f t="shared" si="29"/>
        <v>2.2279379613874939E-2</v>
      </c>
      <c r="M207" s="44">
        <f t="shared" si="30"/>
        <v>-6.3682239742359759E-3</v>
      </c>
      <c r="N207" s="45"/>
      <c r="O207" s="58"/>
      <c r="P207" s="50"/>
      <c r="Q207" s="66"/>
      <c r="R207" s="75"/>
      <c r="S207" s="59"/>
      <c r="T207" s="45"/>
      <c r="U207" s="45"/>
      <c r="V207" s="51"/>
      <c r="W207" s="51"/>
      <c r="X207" s="51"/>
      <c r="Y207" s="51"/>
    </row>
    <row r="208" spans="1:25" outlineLevel="1" x14ac:dyDescent="0.25">
      <c r="A208" s="84">
        <v>39314</v>
      </c>
      <c r="B208" s="85">
        <v>26.89</v>
      </c>
      <c r="C208" s="86">
        <v>1839495</v>
      </c>
      <c r="D208" s="87">
        <v>49206.36</v>
      </c>
      <c r="E208" s="82">
        <v>5805.34</v>
      </c>
      <c r="F208" s="83">
        <f t="shared" si="25"/>
        <v>0.27561669829222035</v>
      </c>
      <c r="G208" s="83">
        <f t="shared" si="24"/>
        <v>0.26430308519453494</v>
      </c>
      <c r="H208" s="83">
        <f t="shared" si="24"/>
        <v>0.29352495543672008</v>
      </c>
      <c r="I208" s="44">
        <f t="shared" si="26"/>
        <v>0.28047619047619055</v>
      </c>
      <c r="J208" s="44">
        <f t="shared" si="27"/>
        <v>0.26502628703644193</v>
      </c>
      <c r="K208" s="44">
        <f t="shared" si="28"/>
        <v>0.30072123625136404</v>
      </c>
      <c r="L208" s="44">
        <f t="shared" si="29"/>
        <v>1.2213108611318191E-2</v>
      </c>
      <c r="M208" s="44">
        <f t="shared" si="30"/>
        <v>-1.5564477007786071E-2</v>
      </c>
      <c r="N208" s="45"/>
      <c r="O208" s="58"/>
      <c r="P208" s="50"/>
      <c r="Q208" s="66"/>
      <c r="R208" s="75"/>
      <c r="S208" s="59"/>
      <c r="T208" s="45"/>
      <c r="U208" s="45"/>
      <c r="V208" s="51"/>
      <c r="W208" s="51"/>
      <c r="X208" s="51"/>
      <c r="Y208" s="51"/>
    </row>
    <row r="209" spans="1:25" outlineLevel="1" x14ac:dyDescent="0.25">
      <c r="A209" s="84">
        <v>39315</v>
      </c>
      <c r="B209" s="85">
        <v>26.3</v>
      </c>
      <c r="C209" s="86">
        <v>2849772</v>
      </c>
      <c r="D209" s="87">
        <v>49815.08</v>
      </c>
      <c r="E209" s="82">
        <v>5856.02</v>
      </c>
      <c r="F209" s="83">
        <f t="shared" si="25"/>
        <v>0.24762808349146126</v>
      </c>
      <c r="G209" s="83">
        <f t="shared" si="24"/>
        <v>0.27994347342930004</v>
      </c>
      <c r="H209" s="83">
        <f t="shared" si="24"/>
        <v>0.30481729055258477</v>
      </c>
      <c r="I209" s="44">
        <f t="shared" si="26"/>
        <v>0.25238095238095237</v>
      </c>
      <c r="J209" s="44">
        <f t="shared" si="27"/>
        <v>0.28067562182659556</v>
      </c>
      <c r="K209" s="44">
        <f t="shared" si="28"/>
        <v>0.31207639413242161</v>
      </c>
      <c r="L209" s="44">
        <f t="shared" si="29"/>
        <v>-2.209354887640258E-2</v>
      </c>
      <c r="M209" s="44">
        <f t="shared" si="30"/>
        <v>-4.549692534552563E-2</v>
      </c>
      <c r="N209" s="45"/>
      <c r="O209" s="58"/>
      <c r="P209" s="50"/>
      <c r="Q209" s="66"/>
      <c r="R209" s="75"/>
      <c r="S209" s="59"/>
      <c r="T209" s="45"/>
      <c r="U209" s="45"/>
      <c r="V209" s="51"/>
      <c r="W209" s="51"/>
      <c r="X209" s="51"/>
      <c r="Y209" s="51"/>
    </row>
    <row r="210" spans="1:25" outlineLevel="1" x14ac:dyDescent="0.25">
      <c r="A210" s="84">
        <v>39316</v>
      </c>
      <c r="B210" s="85">
        <v>27.07</v>
      </c>
      <c r="C210" s="86">
        <v>3633870</v>
      </c>
      <c r="D210" s="87">
        <v>51744.56</v>
      </c>
      <c r="E210" s="82">
        <v>6054.17</v>
      </c>
      <c r="F210" s="83">
        <f t="shared" si="25"/>
        <v>0.28415559772296017</v>
      </c>
      <c r="G210" s="83">
        <f t="shared" si="24"/>
        <v>0.32951933144483192</v>
      </c>
      <c r="H210" s="83">
        <f t="shared" si="24"/>
        <v>0.34896836007130116</v>
      </c>
      <c r="I210" s="44">
        <f t="shared" si="26"/>
        <v>0.289047619047619</v>
      </c>
      <c r="J210" s="44">
        <f t="shared" si="27"/>
        <v>0.33027983803586336</v>
      </c>
      <c r="K210" s="44">
        <f t="shared" si="28"/>
        <v>0.35647308975459135</v>
      </c>
      <c r="L210" s="44">
        <f t="shared" si="29"/>
        <v>-3.0995146892644043E-2</v>
      </c>
      <c r="M210" s="44">
        <f t="shared" si="30"/>
        <v>-4.9706456557255252E-2</v>
      </c>
      <c r="N210" s="45"/>
      <c r="O210" s="58"/>
      <c r="P210" s="50"/>
      <c r="Q210" s="66"/>
      <c r="R210" s="75"/>
      <c r="S210" s="59"/>
      <c r="T210" s="45"/>
      <c r="U210" s="45"/>
      <c r="V210" s="51"/>
      <c r="W210" s="51"/>
      <c r="X210" s="51"/>
      <c r="Y210" s="51"/>
    </row>
    <row r="211" spans="1:25" outlineLevel="1" x14ac:dyDescent="0.25">
      <c r="A211" s="84">
        <v>39317</v>
      </c>
      <c r="B211" s="85">
        <v>26.58</v>
      </c>
      <c r="C211" s="86">
        <v>3815137</v>
      </c>
      <c r="D211" s="87">
        <v>51848.23</v>
      </c>
      <c r="E211" s="82">
        <v>6058.67</v>
      </c>
      <c r="F211" s="83">
        <f t="shared" si="25"/>
        <v>0.26091081593927901</v>
      </c>
      <c r="G211" s="83">
        <f t="shared" si="24"/>
        <v>0.33218301761958902</v>
      </c>
      <c r="H211" s="83">
        <f t="shared" si="24"/>
        <v>0.34997103386809281</v>
      </c>
      <c r="I211" s="44">
        <f t="shared" si="26"/>
        <v>0.26571428571428557</v>
      </c>
      <c r="J211" s="44">
        <f t="shared" si="27"/>
        <v>0.33294504788225465</v>
      </c>
      <c r="K211" s="44">
        <f t="shared" si="28"/>
        <v>0.35748134173692692</v>
      </c>
      <c r="L211" s="44">
        <f t="shared" si="29"/>
        <v>-5.0437759812216876E-2</v>
      </c>
      <c r="M211" s="44">
        <f t="shared" si="30"/>
        <v>-6.7600970415713668E-2</v>
      </c>
      <c r="N211" s="45"/>
      <c r="O211" s="58"/>
      <c r="P211" s="50"/>
      <c r="Q211" s="66"/>
      <c r="R211" s="75"/>
      <c r="S211" s="59"/>
      <c r="T211" s="45"/>
      <c r="U211" s="45"/>
      <c r="V211" s="51"/>
      <c r="W211" s="51"/>
      <c r="X211" s="51"/>
      <c r="Y211" s="51"/>
    </row>
    <row r="212" spans="1:25" outlineLevel="1" x14ac:dyDescent="0.25">
      <c r="A212" s="84">
        <v>39318</v>
      </c>
      <c r="B212" s="85">
        <v>26.56</v>
      </c>
      <c r="C212" s="86">
        <v>3589319</v>
      </c>
      <c r="D212" s="87">
        <v>52997.56</v>
      </c>
      <c r="E212" s="82">
        <v>6193.15</v>
      </c>
      <c r="F212" s="83">
        <f t="shared" si="25"/>
        <v>0.25996204933586342</v>
      </c>
      <c r="G212" s="83">
        <f t="shared" si="24"/>
        <v>0.3617137828480399</v>
      </c>
      <c r="H212" s="83">
        <f t="shared" si="24"/>
        <v>0.37993538324420673</v>
      </c>
      <c r="I212" s="44">
        <f t="shared" si="26"/>
        <v>0.26476190476190475</v>
      </c>
      <c r="J212" s="44">
        <f t="shared" si="27"/>
        <v>0.36249270518670862</v>
      </c>
      <c r="K212" s="44">
        <f t="shared" si="28"/>
        <v>0.38761239208903087</v>
      </c>
      <c r="L212" s="44">
        <f t="shared" si="29"/>
        <v>-7.1729411873373228E-2</v>
      </c>
      <c r="M212" s="44">
        <f t="shared" si="30"/>
        <v>-8.8533720243141101E-2</v>
      </c>
      <c r="N212" s="45"/>
      <c r="O212" s="58"/>
      <c r="P212" s="50"/>
      <c r="Q212" s="66"/>
      <c r="R212" s="75"/>
      <c r="S212" s="59"/>
      <c r="T212" s="45"/>
      <c r="U212" s="45"/>
      <c r="V212" s="51"/>
      <c r="W212" s="51"/>
      <c r="X212" s="51"/>
      <c r="Y212" s="51"/>
    </row>
    <row r="213" spans="1:25" outlineLevel="1" x14ac:dyDescent="0.25">
      <c r="A213" s="84">
        <v>39321</v>
      </c>
      <c r="B213" s="85">
        <v>26.44</v>
      </c>
      <c r="C213" s="86">
        <v>1577141</v>
      </c>
      <c r="D213" s="87">
        <v>53078.15</v>
      </c>
      <c r="E213" s="82">
        <v>6224.23</v>
      </c>
      <c r="F213" s="83">
        <f t="shared" si="25"/>
        <v>0.25426944971537013</v>
      </c>
      <c r="G213" s="83">
        <f t="shared" si="24"/>
        <v>0.36378445390836278</v>
      </c>
      <c r="H213" s="83">
        <f t="shared" si="24"/>
        <v>0.38686051693404622</v>
      </c>
      <c r="I213" s="44">
        <f t="shared" si="26"/>
        <v>0.25904761904761919</v>
      </c>
      <c r="J213" s="44">
        <f t="shared" si="27"/>
        <v>0.36456456070441545</v>
      </c>
      <c r="K213" s="44">
        <f t="shared" si="28"/>
        <v>0.39457605244702743</v>
      </c>
      <c r="L213" s="44">
        <f t="shared" si="29"/>
        <v>-7.7326456142409516E-2</v>
      </c>
      <c r="M213" s="44">
        <f t="shared" si="30"/>
        <v>-9.7182533115780845E-2</v>
      </c>
      <c r="N213" s="45"/>
      <c r="O213" s="58"/>
      <c r="P213" s="50"/>
      <c r="Q213" s="66"/>
      <c r="R213" s="75"/>
      <c r="S213" s="59"/>
      <c r="T213" s="45"/>
      <c r="U213" s="45"/>
      <c r="V213" s="51"/>
      <c r="W213" s="51"/>
      <c r="X213" s="51"/>
      <c r="Y213" s="51"/>
    </row>
    <row r="214" spans="1:25" outlineLevel="1" x14ac:dyDescent="0.25">
      <c r="A214" s="84">
        <v>39322</v>
      </c>
      <c r="B214" s="85">
        <v>26.28</v>
      </c>
      <c r="C214" s="86">
        <v>622688</v>
      </c>
      <c r="D214" s="87">
        <v>51645.33</v>
      </c>
      <c r="E214" s="82">
        <v>6040.15</v>
      </c>
      <c r="F214" s="83">
        <f t="shared" si="25"/>
        <v>0.24667931688804567</v>
      </c>
      <c r="G214" s="83">
        <f t="shared" si="24"/>
        <v>0.32696972616730591</v>
      </c>
      <c r="H214" s="83">
        <f t="shared" si="24"/>
        <v>0.34584447415329755</v>
      </c>
      <c r="I214" s="44">
        <f t="shared" si="26"/>
        <v>0.25142857142857156</v>
      </c>
      <c r="J214" s="44">
        <f t="shared" si="27"/>
        <v>0.3277287743428241</v>
      </c>
      <c r="K214" s="44">
        <f t="shared" si="28"/>
        <v>0.35333182468962643</v>
      </c>
      <c r="L214" s="44">
        <f t="shared" si="29"/>
        <v>-5.7466708855517745E-2</v>
      </c>
      <c r="M214" s="44">
        <f t="shared" si="30"/>
        <v>-7.5298054329303477E-2</v>
      </c>
      <c r="N214" s="45"/>
      <c r="O214" s="58"/>
      <c r="P214" s="50"/>
      <c r="Q214" s="66"/>
      <c r="R214" s="75"/>
      <c r="S214" s="59"/>
      <c r="T214" s="45"/>
      <c r="U214" s="45"/>
      <c r="V214" s="51"/>
      <c r="W214" s="51"/>
      <c r="X214" s="51"/>
      <c r="Y214" s="51"/>
    </row>
    <row r="215" spans="1:25" outlineLevel="1" x14ac:dyDescent="0.25">
      <c r="A215" s="84">
        <v>39323</v>
      </c>
      <c r="B215" s="85">
        <v>25.75</v>
      </c>
      <c r="C215" s="86">
        <v>5388077</v>
      </c>
      <c r="D215" s="87">
        <v>52734.64</v>
      </c>
      <c r="E215" s="82">
        <v>6149.26</v>
      </c>
      <c r="F215" s="83">
        <f t="shared" si="25"/>
        <v>0.22153700189753334</v>
      </c>
      <c r="G215" s="83">
        <f t="shared" si="24"/>
        <v>0.3549583437714785</v>
      </c>
      <c r="H215" s="83">
        <f t="shared" si="24"/>
        <v>0.37015597147950086</v>
      </c>
      <c r="I215" s="44">
        <f t="shared" si="26"/>
        <v>0.22619047619047628</v>
      </c>
      <c r="J215" s="44">
        <f t="shared" si="27"/>
        <v>0.35573340188958147</v>
      </c>
      <c r="K215" s="44">
        <f t="shared" si="28"/>
        <v>0.37777857442131935</v>
      </c>
      <c r="L215" s="44">
        <f t="shared" si="29"/>
        <v>-9.5551917153145371E-2</v>
      </c>
      <c r="M215" s="44">
        <f t="shared" si="30"/>
        <v>-0.11002355606706371</v>
      </c>
      <c r="N215" s="45"/>
      <c r="O215" s="58"/>
      <c r="P215" s="50"/>
      <c r="Q215" s="66"/>
      <c r="R215" s="75"/>
      <c r="S215" s="59"/>
      <c r="T215" s="45"/>
      <c r="U215" s="45"/>
      <c r="V215" s="51"/>
      <c r="W215" s="51"/>
      <c r="X215" s="51"/>
      <c r="Y215" s="51"/>
    </row>
    <row r="216" spans="1:25" outlineLevel="1" x14ac:dyDescent="0.25">
      <c r="A216" s="84">
        <v>39324</v>
      </c>
      <c r="B216" s="85">
        <v>25.1</v>
      </c>
      <c r="C216" s="86">
        <v>7619552</v>
      </c>
      <c r="D216" s="87">
        <v>52857.84</v>
      </c>
      <c r="E216" s="82">
        <v>6131.09</v>
      </c>
      <c r="F216" s="83">
        <f t="shared" si="25"/>
        <v>0.19070208728652771</v>
      </c>
      <c r="G216" s="83">
        <f t="shared" si="24"/>
        <v>0.35812383173067652</v>
      </c>
      <c r="H216" s="83">
        <f t="shared" si="24"/>
        <v>0.36610739750445642</v>
      </c>
      <c r="I216" s="44">
        <f t="shared" si="26"/>
        <v>0.19523809523809521</v>
      </c>
      <c r="J216" s="44">
        <f t="shared" si="27"/>
        <v>0.35890070055916179</v>
      </c>
      <c r="K216" s="44">
        <f t="shared" si="28"/>
        <v>0.37370747697264495</v>
      </c>
      <c r="L216" s="44">
        <f t="shared" si="29"/>
        <v>-0.12043750161709577</v>
      </c>
      <c r="M216" s="44">
        <f t="shared" si="30"/>
        <v>-0.12991803912129662</v>
      </c>
      <c r="N216" s="45"/>
      <c r="O216" s="58"/>
      <c r="P216" s="50"/>
      <c r="Q216" s="66"/>
      <c r="R216" s="75"/>
      <c r="S216" s="59"/>
      <c r="T216" s="45"/>
      <c r="U216" s="45"/>
      <c r="V216" s="51"/>
      <c r="W216" s="51"/>
      <c r="X216" s="51"/>
      <c r="Y216" s="51"/>
    </row>
    <row r="217" spans="1:25" outlineLevel="1" x14ac:dyDescent="0.25">
      <c r="A217" s="84">
        <v>39325</v>
      </c>
      <c r="B217" s="85">
        <v>25.1</v>
      </c>
      <c r="C217" s="86">
        <v>4234405</v>
      </c>
      <c r="D217" s="87">
        <v>54637.24</v>
      </c>
      <c r="E217" s="82">
        <v>6334.54</v>
      </c>
      <c r="F217" s="83">
        <f t="shared" si="25"/>
        <v>0.19070208728652771</v>
      </c>
      <c r="G217" s="83">
        <f t="shared" si="24"/>
        <v>0.40384354986863991</v>
      </c>
      <c r="H217" s="83">
        <f t="shared" si="24"/>
        <v>0.41143939393939388</v>
      </c>
      <c r="I217" s="44">
        <f t="shared" si="26"/>
        <v>0.19523809523809521</v>
      </c>
      <c r="J217" s="44">
        <f t="shared" si="27"/>
        <v>0.40464657111639557</v>
      </c>
      <c r="K217" s="44">
        <f t="shared" si="28"/>
        <v>0.41929166937400986</v>
      </c>
      <c r="L217" s="44">
        <f t="shared" si="29"/>
        <v>-0.14908268042961514</v>
      </c>
      <c r="M217" s="44">
        <f t="shared" si="30"/>
        <v>-0.15786295302834774</v>
      </c>
      <c r="N217" s="45"/>
      <c r="O217" s="58"/>
      <c r="P217" s="50"/>
      <c r="Q217" s="66"/>
      <c r="R217" s="75"/>
      <c r="S217" s="59"/>
      <c r="T217" s="45"/>
      <c r="U217" s="45"/>
      <c r="V217" s="51"/>
      <c r="W217" s="51"/>
      <c r="X217" s="51"/>
      <c r="Y217" s="51"/>
    </row>
    <row r="218" spans="1:25" outlineLevel="1" x14ac:dyDescent="0.25">
      <c r="A218" s="84">
        <v>39328</v>
      </c>
      <c r="B218" s="85">
        <v>25.5</v>
      </c>
      <c r="C218" s="86">
        <v>2647580</v>
      </c>
      <c r="D218" s="87">
        <v>54832.51</v>
      </c>
      <c r="E218" s="82">
        <v>6361.89</v>
      </c>
      <c r="F218" s="83">
        <f t="shared" si="25"/>
        <v>0.20967741935483875</v>
      </c>
      <c r="G218" s="83">
        <f t="shared" si="24"/>
        <v>0.40886079689617749</v>
      </c>
      <c r="H218" s="83">
        <f t="shared" si="24"/>
        <v>0.41753342245989322</v>
      </c>
      <c r="I218" s="44">
        <f t="shared" si="26"/>
        <v>0.21428571428571419</v>
      </c>
      <c r="J218" s="44">
        <f t="shared" si="27"/>
        <v>0.40966668809049422</v>
      </c>
      <c r="K218" s="44">
        <f t="shared" si="28"/>
        <v>0.42541960086664865</v>
      </c>
      <c r="L218" s="44">
        <f t="shared" si="29"/>
        <v>-0.13860083057608397</v>
      </c>
      <c r="M218" s="44">
        <f t="shared" si="30"/>
        <v>-0.1481205158485025</v>
      </c>
      <c r="N218" s="45"/>
      <c r="O218" s="88"/>
      <c r="P218" s="89"/>
      <c r="Q218" s="90"/>
      <c r="R218" s="91"/>
      <c r="S218" s="92"/>
      <c r="T218" s="93"/>
      <c r="U218" s="93"/>
      <c r="V218" s="94"/>
      <c r="W218" s="94"/>
      <c r="X218" s="94"/>
      <c r="Y218" s="94"/>
    </row>
    <row r="219" spans="1:25" outlineLevel="1" x14ac:dyDescent="0.25">
      <c r="A219" s="84">
        <v>39329</v>
      </c>
      <c r="B219" s="85">
        <v>26</v>
      </c>
      <c r="C219" s="86">
        <v>2282593</v>
      </c>
      <c r="D219" s="87">
        <v>55250.47</v>
      </c>
      <c r="E219" s="82">
        <v>6384.98</v>
      </c>
      <c r="F219" s="83">
        <f t="shared" si="25"/>
        <v>0.23339658444022771</v>
      </c>
      <c r="G219" s="83">
        <f t="shared" si="24"/>
        <v>0.41959981757333997</v>
      </c>
      <c r="H219" s="83">
        <f t="shared" si="24"/>
        <v>0.42267825311942953</v>
      </c>
      <c r="I219" s="44">
        <f t="shared" si="26"/>
        <v>0.23809523809523814</v>
      </c>
      <c r="J219" s="44">
        <f t="shared" si="27"/>
        <v>0.42041185166141792</v>
      </c>
      <c r="K219" s="44">
        <f t="shared" si="28"/>
        <v>0.43059305381600965</v>
      </c>
      <c r="L219" s="44">
        <f t="shared" si="29"/>
        <v>-0.1283547538363109</v>
      </c>
      <c r="M219" s="44">
        <f t="shared" si="30"/>
        <v>-0.13455805283500899</v>
      </c>
      <c r="N219" s="45"/>
      <c r="O219" s="88"/>
      <c r="P219" s="89"/>
      <c r="Q219" s="90"/>
      <c r="R219" s="91"/>
      <c r="S219" s="92"/>
      <c r="T219" s="93"/>
      <c r="U219" s="93"/>
      <c r="V219" s="94"/>
      <c r="W219" s="94"/>
      <c r="X219" s="94"/>
      <c r="Y219" s="94"/>
    </row>
    <row r="220" spans="1:25" outlineLevel="1" x14ac:dyDescent="0.25">
      <c r="A220" s="84">
        <v>39330</v>
      </c>
      <c r="B220" s="85">
        <v>26</v>
      </c>
      <c r="C220" s="86">
        <v>1392392</v>
      </c>
      <c r="D220" s="87">
        <v>54407.83</v>
      </c>
      <c r="E220" s="82">
        <v>6283.36</v>
      </c>
      <c r="F220" s="83">
        <f t="shared" si="25"/>
        <v>0.23339658444022771</v>
      </c>
      <c r="G220" s="83">
        <f t="shared" si="24"/>
        <v>0.39794911323942217</v>
      </c>
      <c r="H220" s="83">
        <f t="shared" si="24"/>
        <v>0.4000356506238858</v>
      </c>
      <c r="I220" s="44">
        <f t="shared" si="26"/>
        <v>0.23809523809523814</v>
      </c>
      <c r="J220" s="44">
        <f t="shared" si="27"/>
        <v>0.39874876277395721</v>
      </c>
      <c r="K220" s="44">
        <f t="shared" si="28"/>
        <v>0.40782448349491496</v>
      </c>
      <c r="L220" s="44">
        <f t="shared" si="29"/>
        <v>-0.11485516838643395</v>
      </c>
      <c r="M220" s="44">
        <f t="shared" si="30"/>
        <v>-0.12056136783352789</v>
      </c>
      <c r="N220" s="45"/>
      <c r="O220" s="88"/>
      <c r="P220" s="89"/>
      <c r="Q220" s="90"/>
      <c r="R220" s="91"/>
      <c r="S220" s="92"/>
      <c r="T220" s="93"/>
      <c r="U220" s="93"/>
      <c r="V220" s="94"/>
      <c r="W220" s="94"/>
      <c r="X220" s="94"/>
      <c r="Y220" s="94"/>
    </row>
    <row r="221" spans="1:25" outlineLevel="1" x14ac:dyDescent="0.25">
      <c r="A221" s="84">
        <v>39331</v>
      </c>
      <c r="B221" s="85">
        <v>26.2</v>
      </c>
      <c r="C221" s="86">
        <v>362380</v>
      </c>
      <c r="D221" s="87">
        <v>54569</v>
      </c>
      <c r="E221" s="82">
        <v>6301.88</v>
      </c>
      <c r="F221" s="83">
        <f t="shared" si="25"/>
        <v>0.24288425047438333</v>
      </c>
      <c r="G221" s="83">
        <f t="shared" si="24"/>
        <v>0.40209019842111005</v>
      </c>
      <c r="H221" s="83">
        <f t="shared" si="24"/>
        <v>0.40416221033868105</v>
      </c>
      <c r="I221" s="44">
        <f t="shared" si="26"/>
        <v>0.24761904761904763</v>
      </c>
      <c r="J221" s="44">
        <f t="shared" si="27"/>
        <v>0.40289221672343989</v>
      </c>
      <c r="K221" s="44">
        <f t="shared" si="28"/>
        <v>0.41197400054221545</v>
      </c>
      <c r="L221" s="44">
        <f t="shared" si="29"/>
        <v>-0.11068075455364945</v>
      </c>
      <c r="M221" s="44">
        <f t="shared" si="30"/>
        <v>-0.11640083518538835</v>
      </c>
      <c r="N221" s="45"/>
      <c r="O221" s="88"/>
      <c r="P221" s="89"/>
      <c r="Q221" s="90"/>
      <c r="R221" s="91"/>
      <c r="S221" s="92"/>
      <c r="T221" s="93"/>
      <c r="U221" s="93"/>
      <c r="V221" s="94"/>
      <c r="W221" s="94"/>
      <c r="X221" s="94"/>
      <c r="Y221" s="94"/>
    </row>
    <row r="222" spans="1:25" outlineLevel="1" x14ac:dyDescent="0.25">
      <c r="A222" s="84">
        <v>39335</v>
      </c>
      <c r="B222" s="85">
        <v>25.98</v>
      </c>
      <c r="C222" s="86">
        <v>3118628</v>
      </c>
      <c r="D222" s="87">
        <v>52652.57</v>
      </c>
      <c r="E222" s="82">
        <v>6068.85</v>
      </c>
      <c r="F222" s="83">
        <f t="shared" si="25"/>
        <v>0.23244781783681234</v>
      </c>
      <c r="G222" s="83">
        <f t="shared" si="24"/>
        <v>0.352849645745412</v>
      </c>
      <c r="H222" s="83">
        <f t="shared" si="24"/>
        <v>0.35223930481283428</v>
      </c>
      <c r="I222" s="44">
        <f t="shared" si="26"/>
        <v>0.2371428571428571</v>
      </c>
      <c r="J222" s="44">
        <f t="shared" si="27"/>
        <v>0.35362349765409085</v>
      </c>
      <c r="K222" s="44">
        <f t="shared" si="28"/>
        <v>0.35976223177696576</v>
      </c>
      <c r="L222" s="44">
        <f t="shared" si="29"/>
        <v>-8.6050988855543298E-2</v>
      </c>
      <c r="M222" s="44">
        <f t="shared" si="30"/>
        <v>-9.0177070496999412E-2</v>
      </c>
      <c r="N222" s="45"/>
      <c r="O222" s="88"/>
      <c r="P222" s="89"/>
      <c r="Q222" s="90"/>
      <c r="R222" s="91"/>
      <c r="S222" s="92"/>
      <c r="T222" s="93"/>
      <c r="U222" s="93"/>
      <c r="V222" s="94"/>
      <c r="W222" s="94"/>
      <c r="X222" s="94"/>
      <c r="Y222" s="94"/>
    </row>
    <row r="223" spans="1:25" outlineLevel="1" x14ac:dyDescent="0.25">
      <c r="A223" s="84">
        <v>39336</v>
      </c>
      <c r="B223" s="85">
        <v>25.49</v>
      </c>
      <c r="C223" s="86">
        <v>2120453</v>
      </c>
      <c r="D223" s="87">
        <v>53920.57</v>
      </c>
      <c r="E223" s="82">
        <v>6157.18</v>
      </c>
      <c r="F223" s="83">
        <f t="shared" si="25"/>
        <v>0.20920303605313095</v>
      </c>
      <c r="G223" s="83">
        <f t="shared" si="24"/>
        <v>0.38542950558521061</v>
      </c>
      <c r="H223" s="83">
        <f t="shared" si="24"/>
        <v>0.37192067736185397</v>
      </c>
      <c r="I223" s="44">
        <f t="shared" si="26"/>
        <v>0.21380952380952367</v>
      </c>
      <c r="J223" s="44">
        <f t="shared" si="27"/>
        <v>0.38622199370139465</v>
      </c>
      <c r="K223" s="44">
        <f t="shared" si="28"/>
        <v>0.37955309791022973</v>
      </c>
      <c r="L223" s="44">
        <f t="shared" si="29"/>
        <v>-0.12437580032293893</v>
      </c>
      <c r="M223" s="44">
        <f t="shared" si="30"/>
        <v>-0.12014294654680358</v>
      </c>
      <c r="N223" s="45"/>
      <c r="O223" s="88"/>
      <c r="P223" s="89"/>
      <c r="Q223" s="90"/>
      <c r="R223" s="91"/>
      <c r="S223" s="92"/>
      <c r="T223" s="93"/>
      <c r="U223" s="93"/>
      <c r="V223" s="94"/>
      <c r="W223" s="94"/>
      <c r="X223" s="94"/>
      <c r="Y223" s="94"/>
    </row>
    <row r="224" spans="1:25" outlineLevel="1" x14ac:dyDescent="0.25">
      <c r="A224" s="84">
        <v>39337</v>
      </c>
      <c r="B224" s="85">
        <v>24.39</v>
      </c>
      <c r="C224" s="86">
        <v>1391397</v>
      </c>
      <c r="D224" s="87">
        <v>53882.71</v>
      </c>
      <c r="E224" s="82">
        <v>6152.74</v>
      </c>
      <c r="F224" s="83">
        <f t="shared" si="25"/>
        <v>0.15702087286527533</v>
      </c>
      <c r="G224" s="83">
        <f t="shared" si="24"/>
        <v>0.38445673469125574</v>
      </c>
      <c r="H224" s="83">
        <f t="shared" si="24"/>
        <v>0.37093137254901953</v>
      </c>
      <c r="I224" s="44">
        <f t="shared" si="26"/>
        <v>0.16142857142857148</v>
      </c>
      <c r="J224" s="44">
        <f t="shared" si="27"/>
        <v>0.38524866636673316</v>
      </c>
      <c r="K224" s="44">
        <f t="shared" si="28"/>
        <v>0.37855828928765867</v>
      </c>
      <c r="L224" s="44">
        <f t="shared" si="29"/>
        <v>-0.16157394724313501</v>
      </c>
      <c r="M224" s="44">
        <f t="shared" si="30"/>
        <v>-0.15750492347428013</v>
      </c>
      <c r="N224" s="45"/>
      <c r="O224" s="88"/>
      <c r="P224" s="89"/>
      <c r="Q224" s="90"/>
      <c r="R224" s="91"/>
      <c r="S224" s="92"/>
      <c r="T224" s="93"/>
      <c r="U224" s="93"/>
      <c r="V224" s="94"/>
      <c r="W224" s="94"/>
      <c r="X224" s="94"/>
      <c r="Y224" s="94"/>
    </row>
    <row r="225" spans="1:25" outlineLevel="1" x14ac:dyDescent="0.25">
      <c r="A225" s="84">
        <v>39338</v>
      </c>
      <c r="B225" s="85">
        <v>23.95</v>
      </c>
      <c r="C225" s="86">
        <v>1296864</v>
      </c>
      <c r="D225" s="87">
        <v>54908.18</v>
      </c>
      <c r="E225" s="82">
        <v>6282.65</v>
      </c>
      <c r="F225" s="83">
        <f t="shared" si="25"/>
        <v>0.1361480075901329</v>
      </c>
      <c r="G225" s="83">
        <f t="shared" si="24"/>
        <v>0.41080505398929845</v>
      </c>
      <c r="H225" s="83">
        <f t="shared" si="24"/>
        <v>0.39987745098039218</v>
      </c>
      <c r="I225" s="44">
        <f t="shared" si="26"/>
        <v>0.14047619047619042</v>
      </c>
      <c r="J225" s="44">
        <f t="shared" si="27"/>
        <v>0.41161205733016271</v>
      </c>
      <c r="K225" s="44">
        <f t="shared" si="28"/>
        <v>0.4076654037377021</v>
      </c>
      <c r="L225" s="44">
        <f t="shared" si="29"/>
        <v>-0.19207534070428822</v>
      </c>
      <c r="M225" s="44">
        <f t="shared" si="30"/>
        <v>-0.18981017261066291</v>
      </c>
      <c r="N225" s="45"/>
      <c r="O225" s="88"/>
      <c r="P225" s="95"/>
      <c r="Q225" s="90"/>
      <c r="R225" s="91"/>
      <c r="S225" s="90"/>
      <c r="T225" s="94"/>
      <c r="U225" s="94"/>
      <c r="V225" s="94"/>
      <c r="W225" s="94"/>
      <c r="X225" s="94"/>
      <c r="Y225" s="94"/>
    </row>
    <row r="226" spans="1:25" outlineLevel="1" x14ac:dyDescent="0.25">
      <c r="A226" s="84">
        <v>39339</v>
      </c>
      <c r="B226" s="85">
        <v>23.89</v>
      </c>
      <c r="C226" s="86">
        <v>4358898</v>
      </c>
      <c r="D226" s="87">
        <v>54671</v>
      </c>
      <c r="E226" s="82">
        <v>6267.82</v>
      </c>
      <c r="F226" s="83">
        <f t="shared" si="25"/>
        <v>0.13330170777988637</v>
      </c>
      <c r="G226" s="83">
        <f t="shared" si="24"/>
        <v>0.40471097578992676</v>
      </c>
      <c r="H226" s="83">
        <f t="shared" si="24"/>
        <v>0.39657308377896605</v>
      </c>
      <c r="I226" s="44">
        <f t="shared" si="26"/>
        <v>0.13761904761904775</v>
      </c>
      <c r="J226" s="44">
        <f t="shared" si="27"/>
        <v>0.40551449321935862</v>
      </c>
      <c r="K226" s="44">
        <f t="shared" si="28"/>
        <v>0.40434265331591668</v>
      </c>
      <c r="L226" s="44">
        <f t="shared" si="29"/>
        <v>-0.19060311856812739</v>
      </c>
      <c r="M226" s="44">
        <f t="shared" si="30"/>
        <v>-0.18992772530769786</v>
      </c>
      <c r="N226" s="45"/>
      <c r="O226" s="88"/>
      <c r="P226" s="95"/>
      <c r="Q226" s="90"/>
      <c r="R226" s="91"/>
      <c r="S226" s="90"/>
      <c r="T226" s="94"/>
      <c r="U226" s="94"/>
      <c r="V226" s="94"/>
      <c r="W226" s="94"/>
      <c r="X226" s="94"/>
      <c r="Y226" s="94"/>
    </row>
    <row r="227" spans="1:25" outlineLevel="1" x14ac:dyDescent="0.25">
      <c r="A227" s="84">
        <v>39342</v>
      </c>
      <c r="B227" s="85">
        <v>24</v>
      </c>
      <c r="C227" s="86">
        <v>909053</v>
      </c>
      <c r="D227" s="87">
        <v>54340.54</v>
      </c>
      <c r="E227" s="82">
        <v>6224.28</v>
      </c>
      <c r="F227" s="83">
        <f t="shared" si="25"/>
        <v>0.13851992409867186</v>
      </c>
      <c r="G227" s="83">
        <f t="shared" si="24"/>
        <v>0.39622017099287632</v>
      </c>
      <c r="H227" s="83">
        <f t="shared" si="24"/>
        <v>0.38687165775401056</v>
      </c>
      <c r="I227" s="44">
        <f t="shared" si="26"/>
        <v>0.14285714285714279</v>
      </c>
      <c r="J227" s="44">
        <f t="shared" si="27"/>
        <v>0.39701883154444384</v>
      </c>
      <c r="K227" s="44">
        <f t="shared" si="28"/>
        <v>0.39458725524683125</v>
      </c>
      <c r="L227" s="44">
        <f t="shared" si="29"/>
        <v>-0.18193146931764559</v>
      </c>
      <c r="M227" s="44">
        <f t="shared" si="30"/>
        <v>-0.18050510030305289</v>
      </c>
      <c r="N227" s="45"/>
      <c r="O227" s="88"/>
      <c r="P227" s="95"/>
      <c r="Q227" s="90"/>
      <c r="R227" s="91"/>
      <c r="S227" s="90"/>
      <c r="T227" s="94"/>
      <c r="U227" s="94"/>
      <c r="V227" s="94"/>
      <c r="W227" s="94"/>
      <c r="X227" s="94"/>
      <c r="Y227" s="94"/>
    </row>
    <row r="228" spans="1:25" outlineLevel="1" x14ac:dyDescent="0.25">
      <c r="A228" s="84">
        <v>39343</v>
      </c>
      <c r="B228" s="85">
        <v>23.99</v>
      </c>
      <c r="C228" s="86">
        <v>2287348</v>
      </c>
      <c r="D228" s="87">
        <v>56666.3</v>
      </c>
      <c r="E228" s="82">
        <v>6485.62</v>
      </c>
      <c r="F228" s="83">
        <f t="shared" si="25"/>
        <v>0.13804554079696407</v>
      </c>
      <c r="G228" s="83">
        <f t="shared" si="24"/>
        <v>0.45597800602521854</v>
      </c>
      <c r="H228" s="83">
        <f t="shared" si="24"/>
        <v>0.44510249554367198</v>
      </c>
      <c r="I228" s="44">
        <f t="shared" si="26"/>
        <v>0.14238095238095227</v>
      </c>
      <c r="J228" s="44">
        <f t="shared" si="27"/>
        <v>0.45681084902628721</v>
      </c>
      <c r="K228" s="44">
        <f t="shared" si="28"/>
        <v>0.45314204926095125</v>
      </c>
      <c r="L228" s="44">
        <f t="shared" si="29"/>
        <v>-0.21583440077721527</v>
      </c>
      <c r="M228" s="44">
        <f t="shared" si="30"/>
        <v>-0.21385458980974914</v>
      </c>
      <c r="N228" s="45"/>
      <c r="O228" s="88"/>
      <c r="P228" s="95"/>
      <c r="Q228" s="90"/>
      <c r="R228" s="91"/>
      <c r="S228" s="90"/>
      <c r="T228" s="94"/>
      <c r="U228" s="94"/>
      <c r="V228" s="94"/>
      <c r="W228" s="94"/>
      <c r="X228" s="94"/>
      <c r="Y228" s="94"/>
    </row>
    <row r="229" spans="1:25" outlineLevel="1" x14ac:dyDescent="0.25">
      <c r="A229" s="84">
        <v>39344</v>
      </c>
      <c r="B229" s="85">
        <v>24.4</v>
      </c>
      <c r="C229" s="86">
        <v>1329077</v>
      </c>
      <c r="D229" s="87">
        <v>57264.22</v>
      </c>
      <c r="E229" s="82">
        <v>6552.55</v>
      </c>
      <c r="F229" s="83">
        <f t="shared" si="25"/>
        <v>0.1574952561669829</v>
      </c>
      <c r="G229" s="83">
        <f t="shared" si="24"/>
        <v>0.47134090018563835</v>
      </c>
      <c r="H229" s="83">
        <f t="shared" si="24"/>
        <v>0.46001559714795004</v>
      </c>
      <c r="I229" s="44">
        <f t="shared" si="26"/>
        <v>0.16190476190476177</v>
      </c>
      <c r="J229" s="44">
        <f t="shared" si="27"/>
        <v>0.47218253101099039</v>
      </c>
      <c r="K229" s="44">
        <f t="shared" si="28"/>
        <v>0.46813811707822017</v>
      </c>
      <c r="L229" s="44">
        <f t="shared" si="29"/>
        <v>-0.21076039320555706</v>
      </c>
      <c r="M229" s="44">
        <f t="shared" si="30"/>
        <v>-0.20858620289956187</v>
      </c>
      <c r="N229" s="45"/>
      <c r="O229" s="88"/>
      <c r="P229" s="95"/>
      <c r="Q229" s="90"/>
      <c r="R229" s="91"/>
      <c r="S229" s="90"/>
      <c r="T229" s="94"/>
      <c r="U229" s="94"/>
      <c r="V229" s="94"/>
      <c r="W229" s="94"/>
      <c r="X229" s="94"/>
      <c r="Y229" s="94"/>
    </row>
    <row r="230" spans="1:25" outlineLevel="1" x14ac:dyDescent="0.25">
      <c r="A230" s="84">
        <v>39345</v>
      </c>
      <c r="B230" s="85">
        <v>24.49</v>
      </c>
      <c r="C230" s="86">
        <v>2111216</v>
      </c>
      <c r="D230" s="87">
        <v>56906.44</v>
      </c>
      <c r="E230" s="82">
        <v>6534.13</v>
      </c>
      <c r="F230" s="83">
        <f t="shared" si="25"/>
        <v>0.16176470588235303</v>
      </c>
      <c r="G230" s="83">
        <f t="shared" si="24"/>
        <v>0.46214813815607769</v>
      </c>
      <c r="H230" s="83">
        <f t="shared" si="24"/>
        <v>0.45591131907308391</v>
      </c>
      <c r="I230" s="44">
        <f t="shared" si="26"/>
        <v>0.16619047619047622</v>
      </c>
      <c r="J230" s="44">
        <f t="shared" si="27"/>
        <v>0.46298451057265888</v>
      </c>
      <c r="K230" s="44">
        <f t="shared" si="28"/>
        <v>0.46401100563052711</v>
      </c>
      <c r="L230" s="44">
        <f t="shared" si="29"/>
        <v>-0.20286888359877986</v>
      </c>
      <c r="M230" s="44">
        <f t="shared" si="30"/>
        <v>-0.20342779411810785</v>
      </c>
      <c r="N230" s="45"/>
      <c r="O230" s="88"/>
      <c r="P230" s="95"/>
      <c r="Q230" s="90"/>
      <c r="R230" s="91"/>
      <c r="S230" s="90"/>
      <c r="T230" s="94"/>
      <c r="U230" s="94"/>
      <c r="V230" s="94"/>
      <c r="W230" s="94"/>
      <c r="X230" s="94"/>
      <c r="Y230" s="94"/>
    </row>
    <row r="231" spans="1:25" outlineLevel="1" x14ac:dyDescent="0.25">
      <c r="A231" s="84">
        <v>39346</v>
      </c>
      <c r="B231" s="85">
        <v>24.8</v>
      </c>
      <c r="C231" s="86">
        <v>961154</v>
      </c>
      <c r="D231" s="87">
        <v>57798.79</v>
      </c>
      <c r="E231" s="82">
        <v>6592.96</v>
      </c>
      <c r="F231" s="83">
        <f t="shared" si="25"/>
        <v>0.17647058823529416</v>
      </c>
      <c r="G231" s="83">
        <f t="shared" si="24"/>
        <v>0.48507608604885699</v>
      </c>
      <c r="H231" s="83">
        <f t="shared" si="24"/>
        <v>0.46901960784313723</v>
      </c>
      <c r="I231" s="44">
        <f t="shared" si="26"/>
        <v>0.18095238095238098</v>
      </c>
      <c r="J231" s="44">
        <f t="shared" si="27"/>
        <v>0.4859255736229835</v>
      </c>
      <c r="K231" s="44">
        <f t="shared" si="28"/>
        <v>0.47719221987959237</v>
      </c>
      <c r="L231" s="44">
        <f t="shared" si="29"/>
        <v>-0.20524123016943363</v>
      </c>
      <c r="M231" s="44">
        <f t="shared" si="30"/>
        <v>-0.20054251230172215</v>
      </c>
      <c r="N231" s="45"/>
      <c r="O231" s="88"/>
      <c r="P231" s="95"/>
      <c r="Q231" s="90"/>
      <c r="R231" s="91"/>
      <c r="S231" s="90"/>
      <c r="T231" s="94"/>
      <c r="U231" s="94"/>
      <c r="V231" s="94"/>
      <c r="W231" s="94"/>
      <c r="X231" s="94"/>
      <c r="Y231" s="94"/>
    </row>
    <row r="232" spans="1:25" outlineLevel="1" x14ac:dyDescent="0.25">
      <c r="A232" s="84">
        <v>39349</v>
      </c>
      <c r="B232" s="85">
        <v>24.8</v>
      </c>
      <c r="C232" s="86">
        <v>2045616</v>
      </c>
      <c r="D232" s="96">
        <v>58719.37</v>
      </c>
      <c r="E232" s="97">
        <v>6708.62</v>
      </c>
      <c r="F232" s="83">
        <f t="shared" si="25"/>
        <v>0.17647058823529416</v>
      </c>
      <c r="G232" s="83">
        <f t="shared" si="24"/>
        <v>0.50872937261930007</v>
      </c>
      <c r="H232" s="83">
        <f t="shared" si="24"/>
        <v>0.49479055258467031</v>
      </c>
      <c r="I232" s="44">
        <f t="shared" si="26"/>
        <v>0.18095238095238098</v>
      </c>
      <c r="J232" s="44">
        <f t="shared" si="27"/>
        <v>0.50959239025644321</v>
      </c>
      <c r="K232" s="44">
        <f t="shared" si="28"/>
        <v>0.50310653638557334</v>
      </c>
      <c r="L232" s="44">
        <f t="shared" si="29"/>
        <v>-0.21770115656732625</v>
      </c>
      <c r="M232" s="44">
        <f t="shared" si="30"/>
        <v>-0.21432556351451737</v>
      </c>
      <c r="N232" s="45"/>
      <c r="O232" s="88"/>
      <c r="P232" s="95"/>
      <c r="Q232" s="90"/>
      <c r="R232" s="91"/>
      <c r="S232" s="90"/>
      <c r="T232" s="94"/>
      <c r="U232" s="94"/>
      <c r="V232" s="94"/>
      <c r="W232" s="94"/>
      <c r="X232" s="94"/>
      <c r="Y232" s="94"/>
    </row>
    <row r="233" spans="1:25" outlineLevel="1" x14ac:dyDescent="0.25">
      <c r="A233" s="84">
        <v>39350</v>
      </c>
      <c r="B233" s="85">
        <v>24.29</v>
      </c>
      <c r="C233" s="86">
        <v>7897462</v>
      </c>
      <c r="D233" s="96">
        <v>58857.78</v>
      </c>
      <c r="E233" s="97">
        <v>6746.94</v>
      </c>
      <c r="F233" s="83">
        <f t="shared" si="25"/>
        <v>0.1522770398481974</v>
      </c>
      <c r="G233" s="83">
        <f t="shared" si="24"/>
        <v>0.51228566473320103</v>
      </c>
      <c r="H233" s="83">
        <f t="shared" si="24"/>
        <v>0.50332887700534745</v>
      </c>
      <c r="I233" s="44">
        <f t="shared" si="26"/>
        <v>0.15666666666666673</v>
      </c>
      <c r="J233" s="44">
        <f t="shared" si="27"/>
        <v>0.5131507166270326</v>
      </c>
      <c r="K233" s="44">
        <f t="shared" si="28"/>
        <v>0.51169236215514968</v>
      </c>
      <c r="L233" s="44">
        <f t="shared" si="29"/>
        <v>-0.23559057669747874</v>
      </c>
      <c r="M233" s="44">
        <f t="shared" si="30"/>
        <v>-0.2348531383609952</v>
      </c>
      <c r="N233" s="45"/>
      <c r="O233" s="88"/>
      <c r="P233" s="95"/>
      <c r="Q233" s="90"/>
      <c r="R233" s="91"/>
      <c r="S233" s="90"/>
      <c r="T233" s="94"/>
      <c r="U233" s="94"/>
      <c r="V233" s="94"/>
      <c r="W233" s="94"/>
      <c r="X233" s="94"/>
      <c r="Y233" s="94"/>
    </row>
    <row r="234" spans="1:25" outlineLevel="1" x14ac:dyDescent="0.25">
      <c r="A234" s="84">
        <v>39351</v>
      </c>
      <c r="B234" s="85">
        <v>24.2</v>
      </c>
      <c r="C234" s="86">
        <v>6442512</v>
      </c>
      <c r="D234" s="96">
        <v>59714.83</v>
      </c>
      <c r="E234" s="97">
        <v>6861.81</v>
      </c>
      <c r="F234" s="83">
        <f t="shared" si="25"/>
        <v>0.14800759013282749</v>
      </c>
      <c r="G234" s="83">
        <f t="shared" si="24"/>
        <v>0.53430661810520363</v>
      </c>
      <c r="H234" s="83">
        <f t="shared" si="24"/>
        <v>0.52892379679144397</v>
      </c>
      <c r="I234" s="44">
        <f t="shared" si="26"/>
        <v>0.15238095238095228</v>
      </c>
      <c r="J234" s="44">
        <f t="shared" si="27"/>
        <v>0.53518426634102445</v>
      </c>
      <c r="K234" s="44">
        <f t="shared" si="28"/>
        <v>0.53742967442423217</v>
      </c>
      <c r="L234" s="44">
        <f t="shared" si="29"/>
        <v>-0.24935333324673126</v>
      </c>
      <c r="M234" s="44">
        <f t="shared" si="30"/>
        <v>-0.25044964881888387</v>
      </c>
      <c r="N234" s="45"/>
      <c r="O234" s="88"/>
      <c r="P234" s="95"/>
      <c r="Q234" s="90"/>
      <c r="R234" s="91"/>
      <c r="S234" s="90"/>
      <c r="T234" s="94"/>
      <c r="U234" s="94"/>
      <c r="V234" s="94"/>
      <c r="W234" s="94"/>
      <c r="X234" s="94"/>
      <c r="Y234" s="94"/>
    </row>
    <row r="235" spans="1:25" outlineLevel="1" x14ac:dyDescent="0.25">
      <c r="A235" s="84">
        <v>39352</v>
      </c>
      <c r="B235" s="85">
        <v>25.2</v>
      </c>
      <c r="C235" s="86">
        <v>2044495</v>
      </c>
      <c r="D235" s="96">
        <v>61052.44</v>
      </c>
      <c r="E235" s="97">
        <v>7019.91</v>
      </c>
      <c r="F235" s="83">
        <f t="shared" si="25"/>
        <v>0.19544592030360541</v>
      </c>
      <c r="G235" s="83">
        <f t="shared" si="24"/>
        <v>0.56867503002974074</v>
      </c>
      <c r="H235" s="83">
        <f t="shared" si="24"/>
        <v>0.56415106951871663</v>
      </c>
      <c r="I235" s="44">
        <f t="shared" si="26"/>
        <v>0.19999999999999996</v>
      </c>
      <c r="J235" s="44">
        <f t="shared" si="27"/>
        <v>0.56957233755382752</v>
      </c>
      <c r="K235" s="44">
        <f t="shared" si="28"/>
        <v>0.57285292740361671</v>
      </c>
      <c r="L235" s="44">
        <f t="shared" si="29"/>
        <v>-0.23546053196235905</v>
      </c>
      <c r="M235" s="44">
        <f t="shared" si="30"/>
        <v>-0.23705517592105885</v>
      </c>
      <c r="N235" s="45"/>
      <c r="O235" s="88"/>
      <c r="P235" s="95"/>
      <c r="Q235" s="90"/>
      <c r="R235" s="91"/>
      <c r="S235" s="90"/>
      <c r="T235" s="94"/>
      <c r="U235" s="94"/>
      <c r="V235" s="94"/>
      <c r="W235" s="94"/>
      <c r="X235" s="94"/>
      <c r="Y235" s="94"/>
    </row>
    <row r="236" spans="1:25" outlineLevel="1" x14ac:dyDescent="0.25">
      <c r="A236" s="84">
        <v>39353</v>
      </c>
      <c r="B236" s="85">
        <v>24.98</v>
      </c>
      <c r="C236" s="86">
        <v>4171855</v>
      </c>
      <c r="D236" s="96">
        <v>60465.06</v>
      </c>
      <c r="E236" s="97">
        <v>6969.99</v>
      </c>
      <c r="F236" s="83">
        <f t="shared" si="25"/>
        <v>0.1850094876660342</v>
      </c>
      <c r="G236" s="83">
        <f t="shared" si="24"/>
        <v>0.55358294953076514</v>
      </c>
      <c r="H236" s="83">
        <f t="shared" si="24"/>
        <v>0.55302807486631012</v>
      </c>
      <c r="I236" s="44">
        <f t="shared" si="26"/>
        <v>0.18952380952380965</v>
      </c>
      <c r="J236" s="44">
        <f t="shared" si="27"/>
        <v>0.55447162414036888</v>
      </c>
      <c r="K236" s="44">
        <f t="shared" si="28"/>
        <v>0.5616680520795756</v>
      </c>
      <c r="L236" s="44">
        <f t="shared" si="29"/>
        <v>-0.23477290221902725</v>
      </c>
      <c r="M236" s="44">
        <f t="shared" si="30"/>
        <v>-0.23829919684929501</v>
      </c>
      <c r="N236" s="45"/>
      <c r="O236" s="88"/>
      <c r="P236" s="95"/>
      <c r="Q236" s="90"/>
      <c r="R236" s="91"/>
      <c r="S236" s="90"/>
      <c r="T236" s="94"/>
      <c r="U236" s="94"/>
      <c r="V236" s="94"/>
      <c r="W236" s="94"/>
      <c r="X236" s="94"/>
      <c r="Y236" s="94"/>
    </row>
    <row r="237" spans="1:25" outlineLevel="1" x14ac:dyDescent="0.25">
      <c r="A237" s="84">
        <v>39356</v>
      </c>
      <c r="B237" s="85">
        <v>25.29</v>
      </c>
      <c r="C237" s="86">
        <v>21276379</v>
      </c>
      <c r="D237" s="96">
        <v>62340.34</v>
      </c>
      <c r="E237" s="97">
        <v>7190.11</v>
      </c>
      <c r="F237" s="98">
        <f t="shared" ref="F237:F300" si="31">B237/B$2-1</f>
        <v>0.20428571428571418</v>
      </c>
      <c r="G237" s="98">
        <f t="shared" ref="G237:H295" si="32">D237/D$2-1</f>
        <v>0.60268243460376625</v>
      </c>
      <c r="H237" s="98">
        <f t="shared" si="32"/>
        <v>0.61098725793550313</v>
      </c>
      <c r="I237" s="44">
        <f t="shared" si="26"/>
        <v>0.20428571428571418</v>
      </c>
      <c r="J237" s="44">
        <f t="shared" si="27"/>
        <v>0.60268243460376625</v>
      </c>
      <c r="K237" s="44">
        <f t="shared" si="28"/>
        <v>0.61098725793550313</v>
      </c>
      <c r="L237" s="44">
        <f t="shared" si="29"/>
        <v>-0.24858119844343851</v>
      </c>
      <c r="M237" s="44">
        <f t="shared" si="30"/>
        <v>-0.25245484819723607</v>
      </c>
      <c r="N237" s="45"/>
      <c r="O237" s="88"/>
      <c r="P237" s="95"/>
      <c r="Q237" s="90"/>
      <c r="R237" s="91"/>
      <c r="S237" s="90"/>
      <c r="T237" s="94"/>
      <c r="U237" s="94"/>
      <c r="V237" s="94"/>
      <c r="W237" s="94"/>
      <c r="X237" s="94"/>
      <c r="Y237" s="94"/>
    </row>
    <row r="238" spans="1:25" outlineLevel="1" x14ac:dyDescent="0.25">
      <c r="A238" s="84">
        <v>39357</v>
      </c>
      <c r="B238" s="85">
        <v>26</v>
      </c>
      <c r="C238" s="86">
        <v>21545599</v>
      </c>
      <c r="D238" s="96">
        <v>62017.120000000003</v>
      </c>
      <c r="E238" s="97">
        <v>7173.53</v>
      </c>
      <c r="F238" s="98">
        <f t="shared" si="31"/>
        <v>0.23809523809523814</v>
      </c>
      <c r="G238" s="98">
        <f t="shared" si="32"/>
        <v>0.5943729031428755</v>
      </c>
      <c r="H238" s="98">
        <f t="shared" si="32"/>
        <v>0.60727240952058725</v>
      </c>
      <c r="I238" s="44">
        <f t="shared" si="26"/>
        <v>0.23809523809523814</v>
      </c>
      <c r="J238" s="44">
        <f t="shared" si="27"/>
        <v>0.5943729031428755</v>
      </c>
      <c r="K238" s="44">
        <f t="shared" si="28"/>
        <v>0.60727240952058725</v>
      </c>
      <c r="L238" s="44">
        <f t="shared" si="29"/>
        <v>-0.22345943307574545</v>
      </c>
      <c r="M238" s="44">
        <f t="shared" si="30"/>
        <v>-0.22969172446347552</v>
      </c>
      <c r="N238" s="45"/>
      <c r="O238" s="88"/>
      <c r="P238" s="95"/>
      <c r="Q238" s="90"/>
      <c r="R238" s="91"/>
      <c r="S238" s="90"/>
      <c r="T238" s="94"/>
      <c r="U238" s="94"/>
      <c r="V238" s="94"/>
      <c r="W238" s="94"/>
      <c r="X238" s="94"/>
      <c r="Y238" s="94"/>
    </row>
    <row r="239" spans="1:25" outlineLevel="1" x14ac:dyDescent="0.25">
      <c r="A239" s="84">
        <v>39358</v>
      </c>
      <c r="B239" s="85">
        <v>26.5</v>
      </c>
      <c r="C239" s="86">
        <v>5006114</v>
      </c>
      <c r="D239" s="96">
        <v>60098.57</v>
      </c>
      <c r="E239" s="97">
        <v>6941.07</v>
      </c>
      <c r="F239" s="98">
        <f t="shared" si="31"/>
        <v>0.26190476190476186</v>
      </c>
      <c r="G239" s="98">
        <f t="shared" si="32"/>
        <v>0.54504968185616032</v>
      </c>
      <c r="H239" s="98">
        <f t="shared" si="32"/>
        <v>0.55518835267310007</v>
      </c>
      <c r="I239" s="44">
        <f t="shared" si="26"/>
        <v>0.26190476190476186</v>
      </c>
      <c r="J239" s="44">
        <f t="shared" si="27"/>
        <v>0.54504968185616032</v>
      </c>
      <c r="K239" s="44">
        <f t="shared" si="28"/>
        <v>0.55518835267310007</v>
      </c>
      <c r="L239" s="44">
        <f t="shared" si="29"/>
        <v>-0.18325942736756506</v>
      </c>
      <c r="M239" s="44">
        <f t="shared" si="30"/>
        <v>-0.18858396815037504</v>
      </c>
      <c r="N239" s="45"/>
      <c r="O239" s="88"/>
      <c r="P239" s="95"/>
      <c r="Q239" s="90"/>
      <c r="R239" s="91"/>
      <c r="S239" s="90"/>
      <c r="T239" s="94"/>
      <c r="U239" s="94"/>
      <c r="V239" s="94"/>
      <c r="W239" s="94"/>
      <c r="X239" s="94"/>
      <c r="Y239" s="94"/>
    </row>
    <row r="240" spans="1:25" outlineLevel="1" x14ac:dyDescent="0.25">
      <c r="A240" s="84">
        <v>39359</v>
      </c>
      <c r="B240" s="85">
        <v>27.3</v>
      </c>
      <c r="C240" s="86">
        <v>2567406</v>
      </c>
      <c r="D240" s="96">
        <v>60406.720000000001</v>
      </c>
      <c r="E240" s="97">
        <v>6956.02</v>
      </c>
      <c r="F240" s="98">
        <f t="shared" si="31"/>
        <v>0.30000000000000004</v>
      </c>
      <c r="G240" s="98">
        <f t="shared" si="32"/>
        <v>0.55297178481907583</v>
      </c>
      <c r="H240" s="98">
        <f t="shared" si="32"/>
        <v>0.55853798981441449</v>
      </c>
      <c r="I240" s="44">
        <f t="shared" si="26"/>
        <v>0.30000000000000004</v>
      </c>
      <c r="J240" s="44">
        <f t="shared" si="27"/>
        <v>0.55297178481907583</v>
      </c>
      <c r="K240" s="44">
        <f t="shared" si="28"/>
        <v>0.55853798981441449</v>
      </c>
      <c r="L240" s="44">
        <f t="shared" si="29"/>
        <v>-0.16289528714686052</v>
      </c>
      <c r="M240" s="44">
        <f t="shared" si="30"/>
        <v>-0.16588494570170875</v>
      </c>
      <c r="N240" s="45"/>
      <c r="O240" s="88"/>
      <c r="P240" s="95"/>
      <c r="Q240" s="90"/>
      <c r="R240" s="91"/>
      <c r="S240" s="90"/>
      <c r="T240" s="94"/>
      <c r="U240" s="94"/>
      <c r="V240" s="94"/>
      <c r="W240" s="94"/>
      <c r="X240" s="94"/>
      <c r="Y240" s="94"/>
    </row>
    <row r="241" spans="1:25" outlineLevel="1" x14ac:dyDescent="0.25">
      <c r="A241" s="84">
        <v>39360</v>
      </c>
      <c r="B241" s="85">
        <v>27.2</v>
      </c>
      <c r="C241" s="86">
        <v>910810</v>
      </c>
      <c r="D241" s="96">
        <v>62318.720000000001</v>
      </c>
      <c r="E241" s="86">
        <v>7161.58</v>
      </c>
      <c r="F241" s="98">
        <f t="shared" si="31"/>
        <v>0.2952380952380953</v>
      </c>
      <c r="G241" s="98">
        <f t="shared" si="32"/>
        <v>0.60212661482100405</v>
      </c>
      <c r="H241" s="98">
        <f t="shared" si="32"/>
        <v>0.60459494036749661</v>
      </c>
      <c r="I241" s="44">
        <f t="shared" si="26"/>
        <v>0.2952380952380953</v>
      </c>
      <c r="J241" s="44">
        <f t="shared" si="27"/>
        <v>0.60212661482100405</v>
      </c>
      <c r="K241" s="44">
        <f t="shared" si="28"/>
        <v>0.60459494036749661</v>
      </c>
      <c r="L241" s="44">
        <f t="shared" si="29"/>
        <v>-0.19155072810346863</v>
      </c>
      <c r="M241" s="44">
        <f t="shared" si="30"/>
        <v>-0.1927943541056848</v>
      </c>
      <c r="N241" s="45"/>
      <c r="O241" s="88"/>
      <c r="P241" s="95"/>
      <c r="Q241" s="90"/>
      <c r="R241" s="91"/>
      <c r="S241" s="90"/>
      <c r="T241" s="94"/>
      <c r="U241" s="94"/>
      <c r="V241" s="94"/>
      <c r="W241" s="94"/>
      <c r="X241" s="94"/>
      <c r="Y241" s="94"/>
    </row>
    <row r="242" spans="1:25" outlineLevel="1" x14ac:dyDescent="0.25">
      <c r="A242" s="84">
        <v>39363</v>
      </c>
      <c r="B242" s="85">
        <v>26.55</v>
      </c>
      <c r="C242" s="86">
        <v>1107999</v>
      </c>
      <c r="D242" s="96">
        <v>62660.85</v>
      </c>
      <c r="E242" s="86">
        <v>7203.71</v>
      </c>
      <c r="F242" s="98">
        <f t="shared" si="31"/>
        <v>0.26428571428571423</v>
      </c>
      <c r="G242" s="98">
        <f t="shared" si="32"/>
        <v>0.61092229577736346</v>
      </c>
      <c r="H242" s="98">
        <f t="shared" si="32"/>
        <v>0.61403441948211701</v>
      </c>
      <c r="I242" s="44">
        <f t="shared" si="26"/>
        <v>0.26428571428571423</v>
      </c>
      <c r="J242" s="44">
        <f t="shared" si="27"/>
        <v>0.61092229577736346</v>
      </c>
      <c r="K242" s="44">
        <f t="shared" si="28"/>
        <v>0.61403441948211701</v>
      </c>
      <c r="L242" s="44">
        <f t="shared" si="29"/>
        <v>-0.21517895829008749</v>
      </c>
      <c r="M242" s="44">
        <f t="shared" si="30"/>
        <v>-0.21669222228149509</v>
      </c>
      <c r="N242" s="45"/>
      <c r="O242" s="88"/>
      <c r="P242" s="95"/>
      <c r="Q242" s="90"/>
      <c r="R242" s="91"/>
      <c r="S242" s="90"/>
      <c r="T242" s="94"/>
      <c r="U242" s="94"/>
      <c r="V242" s="94"/>
      <c r="W242" s="94"/>
      <c r="X242" s="94"/>
      <c r="Y242" s="94"/>
    </row>
    <row r="243" spans="1:25" outlineLevel="1" x14ac:dyDescent="0.25">
      <c r="A243" s="84">
        <v>39364</v>
      </c>
      <c r="B243" s="85">
        <v>26.55</v>
      </c>
      <c r="C243" s="86">
        <v>1748163</v>
      </c>
      <c r="D243" s="96">
        <v>63548.69</v>
      </c>
      <c r="E243" s="86">
        <v>7291.14</v>
      </c>
      <c r="F243" s="98">
        <f t="shared" si="31"/>
        <v>0.26428571428571423</v>
      </c>
      <c r="G243" s="98">
        <f t="shared" si="32"/>
        <v>0.63374741307281957</v>
      </c>
      <c r="H243" s="98">
        <f t="shared" si="32"/>
        <v>0.63362363521891396</v>
      </c>
      <c r="I243" s="44">
        <f t="shared" si="26"/>
        <v>0.26428571428571423</v>
      </c>
      <c r="J243" s="44">
        <f t="shared" si="27"/>
        <v>0.63374741307281957</v>
      </c>
      <c r="K243" s="44">
        <f t="shared" si="28"/>
        <v>0.63362363521891396</v>
      </c>
      <c r="L243" s="44">
        <f t="shared" si="29"/>
        <v>-0.22614370852603616</v>
      </c>
      <c r="M243" s="44">
        <f t="shared" si="30"/>
        <v>-0.22608507429173341</v>
      </c>
      <c r="N243" s="45"/>
      <c r="O243" s="88"/>
      <c r="P243" s="95"/>
      <c r="Q243" s="90"/>
      <c r="R243" s="91"/>
      <c r="S243" s="90"/>
      <c r="T243" s="94"/>
      <c r="U243" s="94"/>
      <c r="V243" s="94"/>
      <c r="W243" s="94"/>
      <c r="X243" s="94"/>
      <c r="Y243" s="94"/>
    </row>
    <row r="244" spans="1:25" outlineLevel="1" x14ac:dyDescent="0.25">
      <c r="A244" s="84">
        <v>39365</v>
      </c>
      <c r="B244" s="85">
        <v>26.85</v>
      </c>
      <c r="C244" s="86">
        <v>558084</v>
      </c>
      <c r="D244" s="96">
        <v>63197.04</v>
      </c>
      <c r="E244" s="86">
        <v>7194.84</v>
      </c>
      <c r="F244" s="98">
        <f t="shared" si="31"/>
        <v>0.27857142857142869</v>
      </c>
      <c r="G244" s="98">
        <f t="shared" si="32"/>
        <v>0.62470698631017418</v>
      </c>
      <c r="H244" s="98">
        <f t="shared" si="32"/>
        <v>0.61204704279693578</v>
      </c>
      <c r="I244" s="44">
        <f t="shared" si="26"/>
        <v>0.27857142857142869</v>
      </c>
      <c r="J244" s="44">
        <f t="shared" si="27"/>
        <v>0.62470698631017418</v>
      </c>
      <c r="K244" s="44">
        <f t="shared" si="28"/>
        <v>0.61204704279693578</v>
      </c>
      <c r="L244" s="44">
        <f t="shared" si="29"/>
        <v>-0.21304491250132684</v>
      </c>
      <c r="M244" s="44">
        <f t="shared" si="30"/>
        <v>-0.20686469152098674</v>
      </c>
      <c r="N244" s="45"/>
      <c r="O244" s="88"/>
      <c r="P244" s="95"/>
      <c r="Q244" s="90"/>
      <c r="R244" s="91"/>
      <c r="S244" s="90"/>
      <c r="T244" s="94"/>
      <c r="U244" s="94"/>
      <c r="V244" s="94"/>
      <c r="W244" s="94"/>
      <c r="X244" s="94"/>
      <c r="Y244" s="94"/>
    </row>
    <row r="245" spans="1:25" outlineLevel="1" x14ac:dyDescent="0.25">
      <c r="A245" s="84">
        <v>39366</v>
      </c>
      <c r="B245" s="85">
        <v>25.51</v>
      </c>
      <c r="C245" s="86">
        <v>1935267</v>
      </c>
      <c r="D245" s="96">
        <v>62455.77</v>
      </c>
      <c r="E245" s="86">
        <v>7097.62</v>
      </c>
      <c r="F245" s="98">
        <f t="shared" si="31"/>
        <v>0.21476190476190493</v>
      </c>
      <c r="G245" s="98">
        <f t="shared" si="32"/>
        <v>0.60564997750498106</v>
      </c>
      <c r="H245" s="98">
        <f t="shared" si="32"/>
        <v>0.590264318858569</v>
      </c>
      <c r="I245" s="44">
        <f t="shared" si="26"/>
        <v>0.21476190476190493</v>
      </c>
      <c r="J245" s="44">
        <f t="shared" si="27"/>
        <v>0.60564997750498106</v>
      </c>
      <c r="K245" s="44">
        <f t="shared" si="28"/>
        <v>0.590264318858569</v>
      </c>
      <c r="L245" s="44">
        <f t="shared" si="29"/>
        <v>-0.243445382380584</v>
      </c>
      <c r="M245" s="44">
        <f t="shared" si="30"/>
        <v>-0.23612578716862953</v>
      </c>
      <c r="N245" s="45"/>
      <c r="O245" s="88"/>
      <c r="P245" s="95"/>
      <c r="Q245" s="90"/>
      <c r="R245" s="91"/>
      <c r="S245" s="90"/>
      <c r="T245" s="94"/>
      <c r="U245" s="94"/>
      <c r="V245" s="94"/>
      <c r="W245" s="94"/>
      <c r="X245" s="94"/>
      <c r="Y245" s="94"/>
    </row>
    <row r="246" spans="1:25" outlineLevel="1" x14ac:dyDescent="0.25">
      <c r="A246" s="84">
        <v>39370</v>
      </c>
      <c r="B246" s="85">
        <v>26.3</v>
      </c>
      <c r="C246" s="86">
        <v>1410729</v>
      </c>
      <c r="D246" s="96">
        <v>62969.440000000002</v>
      </c>
      <c r="E246" s="86">
        <v>7117.43</v>
      </c>
      <c r="F246" s="98">
        <f t="shared" si="31"/>
        <v>0.25238095238095237</v>
      </c>
      <c r="G246" s="98">
        <f t="shared" si="32"/>
        <v>0.61885571052124178</v>
      </c>
      <c r="H246" s="98">
        <f t="shared" si="32"/>
        <v>0.59470286814080575</v>
      </c>
      <c r="I246" s="44">
        <f t="shared" si="26"/>
        <v>0.25238095238095237</v>
      </c>
      <c r="J246" s="44">
        <f t="shared" si="27"/>
        <v>0.61885571052124178</v>
      </c>
      <c r="K246" s="44">
        <f t="shared" si="28"/>
        <v>0.59470286814080575</v>
      </c>
      <c r="L246" s="44">
        <f t="shared" si="29"/>
        <v>-0.22637888958138908</v>
      </c>
      <c r="M246" s="44">
        <f t="shared" si="30"/>
        <v>-0.21466188002718745</v>
      </c>
      <c r="N246" s="45"/>
      <c r="O246" s="88"/>
      <c r="P246" s="95"/>
      <c r="Q246" s="90"/>
      <c r="R246" s="91"/>
      <c r="S246" s="90"/>
      <c r="T246" s="94"/>
      <c r="U246" s="94"/>
      <c r="V246" s="94"/>
      <c r="W246" s="94"/>
      <c r="X246" s="94"/>
      <c r="Y246" s="94"/>
    </row>
    <row r="247" spans="1:25" outlineLevel="1" x14ac:dyDescent="0.25">
      <c r="A247" s="84">
        <v>39371</v>
      </c>
      <c r="B247" s="85">
        <v>26.55</v>
      </c>
      <c r="C247" s="86">
        <v>2168999</v>
      </c>
      <c r="D247" s="96">
        <v>61717.9</v>
      </c>
      <c r="E247" s="86">
        <v>6975.07</v>
      </c>
      <c r="F247" s="98">
        <f t="shared" si="31"/>
        <v>0.26428571428571423</v>
      </c>
      <c r="G247" s="98">
        <f t="shared" si="32"/>
        <v>0.58668037791631855</v>
      </c>
      <c r="H247" s="98">
        <f t="shared" si="32"/>
        <v>0.56280625653963434</v>
      </c>
      <c r="I247" s="44">
        <f t="shared" si="26"/>
        <v>0.26428571428571423</v>
      </c>
      <c r="J247" s="44">
        <f t="shared" si="27"/>
        <v>0.58668037791631855</v>
      </c>
      <c r="K247" s="44">
        <f t="shared" si="28"/>
        <v>0.56280625653963434</v>
      </c>
      <c r="L247" s="44">
        <f t="shared" si="29"/>
        <v>-0.20318815819351321</v>
      </c>
      <c r="M247" s="44">
        <f t="shared" si="30"/>
        <v>-0.19101570716443395</v>
      </c>
      <c r="N247" s="45"/>
      <c r="O247" s="88"/>
      <c r="P247" s="95"/>
      <c r="Q247" s="90"/>
      <c r="R247" s="91"/>
      <c r="S247" s="90"/>
      <c r="T247" s="94"/>
      <c r="U247" s="94"/>
      <c r="V247" s="94"/>
      <c r="W247" s="94"/>
      <c r="X247" s="94"/>
      <c r="Y247" s="94"/>
    </row>
    <row r="248" spans="1:25" outlineLevel="1" x14ac:dyDescent="0.25">
      <c r="A248" s="84">
        <v>39372</v>
      </c>
      <c r="B248" s="85">
        <v>26.7</v>
      </c>
      <c r="C248" s="86">
        <v>1847018</v>
      </c>
      <c r="D248" s="96">
        <v>63193.67</v>
      </c>
      <c r="E248" s="86">
        <v>7123.38</v>
      </c>
      <c r="F248" s="98">
        <f t="shared" si="31"/>
        <v>0.27142857142857135</v>
      </c>
      <c r="G248" s="98">
        <f t="shared" si="32"/>
        <v>0.62462034835143632</v>
      </c>
      <c r="H248" s="98">
        <f t="shared" si="32"/>
        <v>0.59603600131744927</v>
      </c>
      <c r="I248" s="44">
        <f t="shared" si="26"/>
        <v>0.27142857142857135</v>
      </c>
      <c r="J248" s="44">
        <f t="shared" si="27"/>
        <v>0.62462034835143632</v>
      </c>
      <c r="K248" s="44">
        <f t="shared" si="28"/>
        <v>0.59603600131744927</v>
      </c>
      <c r="L248" s="44">
        <f t="shared" si="29"/>
        <v>-0.21739957724970149</v>
      </c>
      <c r="M248" s="44">
        <f t="shared" si="30"/>
        <v>-0.20338352619924016</v>
      </c>
      <c r="N248" s="45"/>
      <c r="O248" s="88"/>
      <c r="P248" s="95"/>
      <c r="Q248" s="90"/>
      <c r="R248" s="91"/>
      <c r="S248" s="90"/>
      <c r="T248" s="94"/>
      <c r="U248" s="94"/>
      <c r="V248" s="94"/>
      <c r="W248" s="94"/>
      <c r="X248" s="94"/>
      <c r="Y248" s="94"/>
    </row>
    <row r="249" spans="1:25" outlineLevel="1" x14ac:dyDescent="0.25">
      <c r="A249" s="84">
        <v>39373</v>
      </c>
      <c r="B249" s="85">
        <v>27.14</v>
      </c>
      <c r="C249" s="86">
        <v>448810</v>
      </c>
      <c r="D249" s="96">
        <v>63261.33</v>
      </c>
      <c r="E249" s="86">
        <v>7153.65</v>
      </c>
      <c r="F249" s="98">
        <f t="shared" si="31"/>
        <v>0.29238095238095241</v>
      </c>
      <c r="G249" s="98">
        <f t="shared" si="32"/>
        <v>0.62635979176039602</v>
      </c>
      <c r="H249" s="98">
        <f t="shared" si="32"/>
        <v>0.60281817631862555</v>
      </c>
      <c r="I249" s="44">
        <f t="shared" si="26"/>
        <v>0.29238095238095241</v>
      </c>
      <c r="J249" s="44">
        <f t="shared" si="27"/>
        <v>0.62635979176039602</v>
      </c>
      <c r="K249" s="44">
        <f t="shared" si="28"/>
        <v>0.60281817631862555</v>
      </c>
      <c r="L249" s="44">
        <f t="shared" si="29"/>
        <v>-0.20535360076624865</v>
      </c>
      <c r="M249" s="44">
        <f t="shared" si="30"/>
        <v>-0.1936821209818631</v>
      </c>
      <c r="N249" s="45"/>
      <c r="O249" s="88"/>
      <c r="P249" s="95"/>
      <c r="Q249" s="90"/>
      <c r="R249" s="91"/>
      <c r="S249" s="90"/>
      <c r="T249" s="94"/>
      <c r="U249" s="94"/>
      <c r="V249" s="94"/>
      <c r="W249" s="94"/>
      <c r="X249" s="94"/>
      <c r="Y249" s="94"/>
    </row>
    <row r="250" spans="1:25" outlineLevel="1" x14ac:dyDescent="0.25">
      <c r="A250" s="84">
        <v>39374</v>
      </c>
      <c r="B250" s="85">
        <v>26.79</v>
      </c>
      <c r="C250" s="86">
        <v>437979</v>
      </c>
      <c r="D250" s="96">
        <v>60894.29</v>
      </c>
      <c r="E250" s="86">
        <v>6936.06</v>
      </c>
      <c r="F250" s="98">
        <f t="shared" si="31"/>
        <v>0.27571428571428558</v>
      </c>
      <c r="G250" s="98">
        <f t="shared" si="32"/>
        <v>0.56550652355549835</v>
      </c>
      <c r="H250" s="98">
        <f t="shared" si="32"/>
        <v>0.55406583213276672</v>
      </c>
      <c r="I250" s="44">
        <f t="shared" si="26"/>
        <v>0.27571428571428558</v>
      </c>
      <c r="J250" s="44">
        <f t="shared" si="27"/>
        <v>0.56550652355549835</v>
      </c>
      <c r="K250" s="44">
        <f t="shared" si="28"/>
        <v>0.55406583213276672</v>
      </c>
      <c r="L250" s="44">
        <f t="shared" si="29"/>
        <v>-0.18511084654125332</v>
      </c>
      <c r="M250" s="44">
        <f t="shared" si="30"/>
        <v>-0.17911181152247424</v>
      </c>
      <c r="N250" s="45"/>
      <c r="O250" s="88"/>
      <c r="P250" s="95"/>
      <c r="Q250" s="90"/>
      <c r="R250" s="91"/>
      <c r="S250" s="90"/>
      <c r="T250" s="94"/>
      <c r="U250" s="94"/>
      <c r="V250" s="94"/>
      <c r="W250" s="94"/>
      <c r="X250" s="94"/>
      <c r="Y250" s="94"/>
    </row>
    <row r="251" spans="1:25" outlineLevel="1" x14ac:dyDescent="0.25">
      <c r="A251" s="84">
        <v>39377</v>
      </c>
      <c r="B251" s="85">
        <v>26.49</v>
      </c>
      <c r="C251" s="86">
        <v>931212</v>
      </c>
      <c r="D251" s="96">
        <v>61215.13</v>
      </c>
      <c r="E251" s="86">
        <v>6960.67</v>
      </c>
      <c r="F251" s="98">
        <f t="shared" si="31"/>
        <v>0.26142857142857134</v>
      </c>
      <c r="G251" s="98">
        <f t="shared" si="32"/>
        <v>0.57375486856481772</v>
      </c>
      <c r="H251" s="98">
        <f t="shared" si="32"/>
        <v>0.55957985019616108</v>
      </c>
      <c r="I251" s="44">
        <f t="shared" si="26"/>
        <v>0.26142857142857134</v>
      </c>
      <c r="J251" s="44">
        <f t="shared" si="27"/>
        <v>0.57375486856481772</v>
      </c>
      <c r="K251" s="44">
        <f t="shared" si="28"/>
        <v>0.55957985019616108</v>
      </c>
      <c r="L251" s="44">
        <f t="shared" si="29"/>
        <v>-0.19845930479698637</v>
      </c>
      <c r="M251" s="44">
        <f t="shared" si="30"/>
        <v>-0.19117410290347669</v>
      </c>
      <c r="N251" s="45"/>
      <c r="O251" s="88"/>
      <c r="P251" s="95"/>
      <c r="Q251" s="90"/>
      <c r="R251" s="91"/>
      <c r="S251" s="90"/>
      <c r="T251" s="94"/>
      <c r="U251" s="94"/>
      <c r="V251" s="94"/>
      <c r="W251" s="94"/>
      <c r="X251" s="94"/>
      <c r="Y251" s="94"/>
    </row>
    <row r="252" spans="1:25" outlineLevel="1" x14ac:dyDescent="0.25">
      <c r="A252" s="84">
        <v>39378</v>
      </c>
      <c r="B252" s="85">
        <v>26.69</v>
      </c>
      <c r="C252" s="86">
        <v>3369121</v>
      </c>
      <c r="D252" s="96">
        <v>62697.14</v>
      </c>
      <c r="E252" s="86">
        <v>7108.88</v>
      </c>
      <c r="F252" s="98">
        <f t="shared" si="31"/>
        <v>0.27095238095238106</v>
      </c>
      <c r="G252" s="98">
        <f t="shared" si="32"/>
        <v>0.61185526062086248</v>
      </c>
      <c r="H252" s="98">
        <f t="shared" si="32"/>
        <v>0.59278718937436836</v>
      </c>
      <c r="I252" s="44">
        <f t="shared" si="26"/>
        <v>0.27095238095238106</v>
      </c>
      <c r="J252" s="44">
        <f t="shared" si="27"/>
        <v>0.61185526062086248</v>
      </c>
      <c r="K252" s="44">
        <f t="shared" si="28"/>
        <v>0.59278718937436836</v>
      </c>
      <c r="L252" s="44">
        <f t="shared" si="29"/>
        <v>-0.2114972032520902</v>
      </c>
      <c r="M252" s="44">
        <f t="shared" si="30"/>
        <v>-0.2020576324125265</v>
      </c>
      <c r="N252" s="45"/>
      <c r="O252" s="88"/>
      <c r="P252" s="95"/>
      <c r="Q252" s="90"/>
      <c r="R252" s="91"/>
      <c r="S252" s="90"/>
      <c r="T252" s="94"/>
      <c r="U252" s="94"/>
      <c r="V252" s="94"/>
      <c r="W252" s="94"/>
      <c r="X252" s="94"/>
      <c r="Y252" s="94"/>
    </row>
    <row r="253" spans="1:25" outlineLevel="1" x14ac:dyDescent="0.25">
      <c r="A253" s="84">
        <v>39379</v>
      </c>
      <c r="B253" s="85">
        <v>26.25</v>
      </c>
      <c r="C253" s="86">
        <v>4767427</v>
      </c>
      <c r="D253" s="96">
        <v>62624.81</v>
      </c>
      <c r="E253" s="86">
        <v>7035</v>
      </c>
      <c r="F253" s="98">
        <f t="shared" si="31"/>
        <v>0.25</v>
      </c>
      <c r="G253" s="98">
        <f t="shared" si="32"/>
        <v>0.60999575808213891</v>
      </c>
      <c r="H253" s="98">
        <f t="shared" si="32"/>
        <v>0.57623393238438148</v>
      </c>
      <c r="I253" s="44">
        <f t="shared" si="26"/>
        <v>0.25</v>
      </c>
      <c r="J253" s="44">
        <f t="shared" si="27"/>
        <v>0.60999575808213891</v>
      </c>
      <c r="K253" s="44">
        <f t="shared" si="28"/>
        <v>0.57623393238438148</v>
      </c>
      <c r="L253" s="44">
        <f t="shared" si="29"/>
        <v>-0.22360043886759895</v>
      </c>
      <c r="M253" s="44">
        <f t="shared" si="30"/>
        <v>-0.2069705046197583</v>
      </c>
      <c r="N253" s="45"/>
      <c r="O253" s="88"/>
      <c r="P253" s="95"/>
      <c r="Q253" s="90"/>
      <c r="R253" s="91"/>
      <c r="S253" s="90"/>
      <c r="T253" s="94"/>
      <c r="U253" s="94"/>
      <c r="V253" s="94"/>
      <c r="W253" s="94"/>
      <c r="X253" s="94"/>
      <c r="Y253" s="94"/>
    </row>
    <row r="254" spans="1:25" outlineLevel="1" x14ac:dyDescent="0.25">
      <c r="A254" s="84">
        <v>39380</v>
      </c>
      <c r="B254" s="85">
        <v>25.8</v>
      </c>
      <c r="C254" s="86">
        <v>6332986</v>
      </c>
      <c r="D254" s="96">
        <v>62341.49</v>
      </c>
      <c r="E254" s="86">
        <v>7005.08</v>
      </c>
      <c r="F254" s="98">
        <f t="shared" si="31"/>
        <v>0.22857142857142865</v>
      </c>
      <c r="G254" s="98">
        <f t="shared" si="32"/>
        <v>0.6027119994858281</v>
      </c>
      <c r="H254" s="98">
        <f t="shared" si="32"/>
        <v>0.56953017698183128</v>
      </c>
      <c r="I254" s="44">
        <f t="shared" si="26"/>
        <v>0.22857142857142865</v>
      </c>
      <c r="J254" s="44">
        <f t="shared" si="27"/>
        <v>0.6027119994858281</v>
      </c>
      <c r="K254" s="44">
        <f t="shared" si="28"/>
        <v>0.56953017698183128</v>
      </c>
      <c r="L254" s="44">
        <f t="shared" si="29"/>
        <v>-0.23344217241427578</v>
      </c>
      <c r="M254" s="44">
        <f t="shared" si="30"/>
        <v>-0.21723618533162459</v>
      </c>
      <c r="N254" s="45"/>
      <c r="O254" s="88"/>
      <c r="P254" s="95"/>
      <c r="Q254" s="90"/>
      <c r="R254" s="91"/>
      <c r="S254" s="90"/>
      <c r="T254" s="94"/>
      <c r="U254" s="94"/>
      <c r="V254" s="94"/>
      <c r="W254" s="94"/>
      <c r="X254" s="94"/>
      <c r="Y254" s="94"/>
    </row>
    <row r="255" spans="1:25" outlineLevel="1" x14ac:dyDescent="0.25">
      <c r="A255" s="84">
        <v>39381</v>
      </c>
      <c r="B255" s="85">
        <v>25.69</v>
      </c>
      <c r="C255" s="86">
        <v>16270218</v>
      </c>
      <c r="D255" s="96">
        <v>64275.58</v>
      </c>
      <c r="E255" s="86">
        <v>7210.02</v>
      </c>
      <c r="F255" s="98">
        <f t="shared" si="31"/>
        <v>0.22333333333333338</v>
      </c>
      <c r="G255" s="98">
        <f t="shared" si="32"/>
        <v>0.65243473230927451</v>
      </c>
      <c r="H255" s="98">
        <f t="shared" si="32"/>
        <v>0.6154482128173473</v>
      </c>
      <c r="I255" s="44">
        <f t="shared" si="26"/>
        <v>0.22333333333333338</v>
      </c>
      <c r="J255" s="44">
        <f t="shared" si="27"/>
        <v>0.65243473230927451</v>
      </c>
      <c r="K255" s="44">
        <f t="shared" si="28"/>
        <v>0.6154482128173473</v>
      </c>
      <c r="L255" s="44">
        <f t="shared" si="29"/>
        <v>-0.25967827387425624</v>
      </c>
      <c r="M255" s="44">
        <f t="shared" si="30"/>
        <v>-0.24272822636645475</v>
      </c>
      <c r="N255" s="45"/>
      <c r="O255" s="88"/>
      <c r="P255" s="95"/>
      <c r="Q255" s="90"/>
      <c r="R255" s="91"/>
      <c r="S255" s="90"/>
      <c r="T255" s="94"/>
      <c r="U255" s="94"/>
      <c r="V255" s="94"/>
      <c r="W255" s="94"/>
      <c r="X255" s="94"/>
      <c r="Y255" s="94"/>
    </row>
    <row r="256" spans="1:25" outlineLevel="1" x14ac:dyDescent="0.25">
      <c r="A256" s="84">
        <v>39384</v>
      </c>
      <c r="B256" s="85">
        <v>25.2</v>
      </c>
      <c r="C256" s="86">
        <v>1320170</v>
      </c>
      <c r="D256" s="96">
        <v>65044.31</v>
      </c>
      <c r="E256" s="86">
        <v>7261.35</v>
      </c>
      <c r="F256" s="98">
        <f t="shared" si="31"/>
        <v>0.19999999999999996</v>
      </c>
      <c r="G256" s="98">
        <f t="shared" si="32"/>
        <v>0.67219769908091775</v>
      </c>
      <c r="H256" s="98">
        <f t="shared" si="32"/>
        <v>0.62694900709585344</v>
      </c>
      <c r="I256" s="44">
        <f t="shared" si="26"/>
        <v>0.19999999999999996</v>
      </c>
      <c r="J256" s="44">
        <f t="shared" si="27"/>
        <v>0.67219769908091775</v>
      </c>
      <c r="K256" s="44">
        <f t="shared" si="28"/>
        <v>0.62694900709585344</v>
      </c>
      <c r="L256" s="44">
        <f t="shared" si="29"/>
        <v>-0.28238150270177365</v>
      </c>
      <c r="M256" s="44">
        <f t="shared" si="30"/>
        <v>-0.26242310314197781</v>
      </c>
      <c r="N256" s="45"/>
      <c r="O256" s="88"/>
      <c r="P256" s="95"/>
      <c r="Q256" s="90"/>
      <c r="R256" s="91"/>
      <c r="S256" s="90"/>
      <c r="T256" s="94"/>
      <c r="U256" s="94"/>
      <c r="V256" s="94"/>
      <c r="W256" s="94"/>
      <c r="X256" s="94"/>
      <c r="Y256" s="94"/>
    </row>
    <row r="257" spans="1:25" outlineLevel="1" x14ac:dyDescent="0.25">
      <c r="A257" s="84">
        <v>39385</v>
      </c>
      <c r="B257" s="85">
        <v>24.65</v>
      </c>
      <c r="C257" s="86">
        <v>2315459</v>
      </c>
      <c r="D257" s="96">
        <v>64383.13</v>
      </c>
      <c r="E257" s="86">
        <v>7191.82</v>
      </c>
      <c r="F257" s="98">
        <f t="shared" si="31"/>
        <v>0.17380952380952364</v>
      </c>
      <c r="G257" s="98">
        <f t="shared" si="32"/>
        <v>0.65519969149688273</v>
      </c>
      <c r="H257" s="98">
        <f t="shared" si="32"/>
        <v>0.61137039368879065</v>
      </c>
      <c r="I257" s="44">
        <f t="shared" si="26"/>
        <v>0.17380952380952364</v>
      </c>
      <c r="J257" s="44">
        <f t="shared" si="27"/>
        <v>0.65519969149688273</v>
      </c>
      <c r="K257" s="44">
        <f t="shared" si="28"/>
        <v>0.61137039368879065</v>
      </c>
      <c r="L257" s="44">
        <f t="shared" si="29"/>
        <v>-0.29083509993408296</v>
      </c>
      <c r="M257" s="44">
        <f t="shared" si="30"/>
        <v>-0.27154580448607557</v>
      </c>
      <c r="N257" s="45"/>
      <c r="O257" s="88"/>
      <c r="P257" s="95"/>
      <c r="Q257" s="90"/>
      <c r="R257" s="91"/>
      <c r="S257" s="90"/>
      <c r="T257" s="94"/>
      <c r="U257" s="94"/>
      <c r="V257" s="94"/>
      <c r="W257" s="94"/>
      <c r="X257" s="94"/>
      <c r="Y257" s="94"/>
    </row>
    <row r="258" spans="1:25" outlineLevel="1" x14ac:dyDescent="0.25">
      <c r="A258" s="84">
        <v>39386</v>
      </c>
      <c r="B258" s="85">
        <v>24.47</v>
      </c>
      <c r="C258" s="86">
        <v>7426860</v>
      </c>
      <c r="D258" s="96">
        <v>65317.7</v>
      </c>
      <c r="E258" s="86">
        <v>7299.03</v>
      </c>
      <c r="F258" s="98">
        <f t="shared" si="31"/>
        <v>0.16523809523809518</v>
      </c>
      <c r="G258" s="98">
        <f t="shared" si="32"/>
        <v>0.67922617134777297</v>
      </c>
      <c r="H258" s="98">
        <f t="shared" si="32"/>
        <v>0.63539143702794187</v>
      </c>
      <c r="I258" s="44">
        <f t="shared" si="26"/>
        <v>0.16523809523809518</v>
      </c>
      <c r="J258" s="44">
        <f t="shared" si="27"/>
        <v>0.67922617134777297</v>
      </c>
      <c r="K258" s="44">
        <f t="shared" si="28"/>
        <v>0.63539143702794187</v>
      </c>
      <c r="L258" s="44">
        <f t="shared" si="29"/>
        <v>-0.30608627049752501</v>
      </c>
      <c r="M258" s="44">
        <f t="shared" si="30"/>
        <v>-0.28748673323389418</v>
      </c>
      <c r="N258" s="45"/>
      <c r="O258" s="88"/>
      <c r="P258" s="95"/>
      <c r="Q258" s="90"/>
      <c r="R258" s="91"/>
      <c r="S258" s="90"/>
      <c r="T258" s="94"/>
      <c r="U258" s="94"/>
      <c r="V258" s="94"/>
      <c r="W258" s="94"/>
      <c r="X258" s="94"/>
      <c r="Y258" s="94"/>
    </row>
    <row r="259" spans="1:25" outlineLevel="1" x14ac:dyDescent="0.25">
      <c r="A259" s="84">
        <v>39387</v>
      </c>
      <c r="B259" s="85">
        <v>24.49</v>
      </c>
      <c r="C259" s="86">
        <v>3523015</v>
      </c>
      <c r="D259" s="96">
        <v>64050.080000000002</v>
      </c>
      <c r="E259" s="86">
        <v>7188</v>
      </c>
      <c r="F259" s="98">
        <f t="shared" si="31"/>
        <v>0.16619047619047622</v>
      </c>
      <c r="G259" s="98">
        <f t="shared" si="32"/>
        <v>0.64663744456584626</v>
      </c>
      <c r="H259" s="98">
        <f t="shared" si="32"/>
        <v>0.61051449978378591</v>
      </c>
      <c r="I259" s="44">
        <f t="shared" ref="I259:I322" si="33">B259/$B$2-1</f>
        <v>0.16619047619047622</v>
      </c>
      <c r="J259" s="44">
        <f t="shared" ref="J259:J322" si="34">D259/$D$2-1</f>
        <v>0.64663744456584626</v>
      </c>
      <c r="K259" s="44">
        <f t="shared" ref="K259:K322" si="35">E259/$E$2-1</f>
        <v>0.61051449978378591</v>
      </c>
      <c r="L259" s="44">
        <f t="shared" ref="L259:L322" si="36">(B259/$B$2)/(D259/$D$2)-1</f>
        <v>-0.29177459188780019</v>
      </c>
      <c r="M259" s="44">
        <f t="shared" ref="M259:M322" si="37">(B259/$B$2)/(E259/$E$2)-1</f>
        <v>-0.27588948975806238</v>
      </c>
      <c r="N259" s="45"/>
      <c r="O259" s="88"/>
      <c r="P259" s="95"/>
      <c r="Q259" s="90"/>
      <c r="R259" s="91"/>
      <c r="S259" s="90"/>
      <c r="T259" s="94"/>
      <c r="U259" s="94"/>
      <c r="V259" s="94"/>
      <c r="W259" s="94"/>
      <c r="X259" s="94"/>
      <c r="Y259" s="94"/>
    </row>
    <row r="260" spans="1:25" outlineLevel="1" x14ac:dyDescent="0.25">
      <c r="A260" s="84">
        <v>39391</v>
      </c>
      <c r="B260" s="85">
        <v>24.09</v>
      </c>
      <c r="C260" s="86">
        <v>2237057</v>
      </c>
      <c r="D260" s="96">
        <v>62959.55</v>
      </c>
      <c r="E260" s="86">
        <v>7096.19</v>
      </c>
      <c r="F260" s="98">
        <f t="shared" si="31"/>
        <v>0.14714285714285724</v>
      </c>
      <c r="G260" s="98">
        <f t="shared" si="32"/>
        <v>0.61860145253551013</v>
      </c>
      <c r="H260" s="98">
        <f t="shared" si="32"/>
        <v>0.5899439187841824</v>
      </c>
      <c r="I260" s="44">
        <f t="shared" si="33"/>
        <v>0.14714285714285724</v>
      </c>
      <c r="J260" s="44">
        <f t="shared" si="34"/>
        <v>0.61860145253551013</v>
      </c>
      <c r="K260" s="44">
        <f t="shared" si="35"/>
        <v>0.5899439187841824</v>
      </c>
      <c r="L260" s="44">
        <f t="shared" si="36"/>
        <v>-0.29127528253117618</v>
      </c>
      <c r="M260" s="44">
        <f t="shared" si="37"/>
        <v>-0.27850105680452653</v>
      </c>
      <c r="N260" s="45"/>
      <c r="O260" s="88"/>
      <c r="P260" s="95"/>
      <c r="Q260" s="90"/>
      <c r="R260" s="91"/>
      <c r="S260" s="90"/>
      <c r="T260" s="94"/>
      <c r="U260" s="94"/>
      <c r="V260" s="94"/>
      <c r="W260" s="94"/>
      <c r="X260" s="94"/>
      <c r="Y260" s="94"/>
    </row>
    <row r="261" spans="1:25" outlineLevel="1" x14ac:dyDescent="0.25">
      <c r="A261" s="84">
        <v>39392</v>
      </c>
      <c r="B261" s="85">
        <v>25.45</v>
      </c>
      <c r="C261" s="86">
        <v>10377128</v>
      </c>
      <c r="D261" s="96">
        <v>64503.43</v>
      </c>
      <c r="E261" s="86">
        <v>7258.39</v>
      </c>
      <c r="F261" s="98">
        <f t="shared" si="31"/>
        <v>0.21190476190476182</v>
      </c>
      <c r="G261" s="98">
        <f t="shared" si="32"/>
        <v>0.65829243524648118</v>
      </c>
      <c r="H261" s="98">
        <f t="shared" si="32"/>
        <v>0.6262858013474728</v>
      </c>
      <c r="I261" s="44">
        <f t="shared" si="33"/>
        <v>0.21190476190476182</v>
      </c>
      <c r="J261" s="44">
        <f t="shared" si="34"/>
        <v>0.65829243524648118</v>
      </c>
      <c r="K261" s="44">
        <f t="shared" si="35"/>
        <v>0.6262858013474728</v>
      </c>
      <c r="L261" s="44">
        <f t="shared" si="36"/>
        <v>-0.26918513517512987</v>
      </c>
      <c r="M261" s="44">
        <f t="shared" si="37"/>
        <v>-0.25480210126619329</v>
      </c>
      <c r="N261" s="45"/>
      <c r="O261" s="88"/>
      <c r="P261" s="95"/>
      <c r="Q261" s="90"/>
      <c r="R261" s="91"/>
      <c r="S261" s="90"/>
      <c r="T261" s="94"/>
      <c r="U261" s="94"/>
      <c r="V261" s="94"/>
      <c r="W261" s="94"/>
      <c r="X261" s="94"/>
      <c r="Y261" s="94"/>
    </row>
    <row r="262" spans="1:25" outlineLevel="1" x14ac:dyDescent="0.25">
      <c r="A262" s="84">
        <v>39393</v>
      </c>
      <c r="B262" s="85">
        <v>26</v>
      </c>
      <c r="C262" s="86">
        <v>5362275</v>
      </c>
      <c r="D262" s="96">
        <v>63500.62</v>
      </c>
      <c r="E262" s="86">
        <v>7151.86</v>
      </c>
      <c r="F262" s="98">
        <f t="shared" si="31"/>
        <v>0.23809523809523814</v>
      </c>
      <c r="G262" s="98">
        <f t="shared" si="32"/>
        <v>0.63251160100263526</v>
      </c>
      <c r="H262" s="98">
        <f t="shared" si="32"/>
        <v>0.60241711608565196</v>
      </c>
      <c r="I262" s="44">
        <f t="shared" si="33"/>
        <v>0.23809523809523814</v>
      </c>
      <c r="J262" s="44">
        <f t="shared" si="34"/>
        <v>0.63251160100263526</v>
      </c>
      <c r="K262" s="44">
        <f t="shared" si="35"/>
        <v>0.60241711608565196</v>
      </c>
      <c r="L262" s="44">
        <f t="shared" si="36"/>
        <v>-0.24160095564721229</v>
      </c>
      <c r="M262" s="44">
        <f t="shared" si="37"/>
        <v>-0.22735770501526531</v>
      </c>
      <c r="N262" s="45"/>
      <c r="O262" s="88"/>
      <c r="P262" s="95"/>
      <c r="Q262" s="90"/>
      <c r="R262" s="91"/>
      <c r="S262" s="90"/>
      <c r="T262" s="94"/>
      <c r="U262" s="94"/>
      <c r="V262" s="94"/>
      <c r="W262" s="94"/>
      <c r="X262" s="94"/>
      <c r="Y262" s="94"/>
    </row>
    <row r="263" spans="1:25" outlineLevel="1" x14ac:dyDescent="0.25">
      <c r="A263" s="84">
        <v>39394</v>
      </c>
      <c r="B263" s="85">
        <v>25.7</v>
      </c>
      <c r="C263" s="86">
        <v>1583732</v>
      </c>
      <c r="D263" s="96">
        <v>63561.91</v>
      </c>
      <c r="E263" s="86">
        <v>6981.6</v>
      </c>
      <c r="F263" s="98">
        <f t="shared" si="31"/>
        <v>0.22380952380952368</v>
      </c>
      <c r="G263" s="98">
        <f t="shared" si="32"/>
        <v>0.63408728067356512</v>
      </c>
      <c r="H263" s="98">
        <f t="shared" si="32"/>
        <v>0.56426934219400127</v>
      </c>
      <c r="I263" s="44">
        <f t="shared" si="33"/>
        <v>0.22380952380952368</v>
      </c>
      <c r="J263" s="44">
        <f t="shared" si="34"/>
        <v>0.63408728067356512</v>
      </c>
      <c r="K263" s="44">
        <f t="shared" si="35"/>
        <v>0.56426934219400127</v>
      </c>
      <c r="L263" s="44">
        <f t="shared" si="36"/>
        <v>-0.25107456726235966</v>
      </c>
      <c r="M263" s="44">
        <f t="shared" si="37"/>
        <v>-0.21764782393993476</v>
      </c>
      <c r="N263" s="45"/>
      <c r="O263" s="88"/>
      <c r="P263" s="95"/>
      <c r="Q263" s="90"/>
      <c r="R263" s="91"/>
      <c r="S263" s="90"/>
      <c r="T263" s="94"/>
      <c r="U263" s="94"/>
      <c r="V263" s="94"/>
      <c r="W263" s="94"/>
      <c r="X263" s="94"/>
      <c r="Y263" s="94"/>
    </row>
    <row r="264" spans="1:25" outlineLevel="1" x14ac:dyDescent="0.25">
      <c r="A264" s="84">
        <v>39395</v>
      </c>
      <c r="B264" s="85">
        <v>24.9</v>
      </c>
      <c r="C264" s="86">
        <v>1609628</v>
      </c>
      <c r="D264" s="96">
        <v>64320.56</v>
      </c>
      <c r="E264" s="86">
        <v>7058.89</v>
      </c>
      <c r="F264" s="98">
        <f t="shared" si="31"/>
        <v>0.18571428571428572</v>
      </c>
      <c r="G264" s="98">
        <f t="shared" si="32"/>
        <v>0.65359110482678839</v>
      </c>
      <c r="H264" s="98">
        <f t="shared" si="32"/>
        <v>0.5815866301306023</v>
      </c>
      <c r="I264" s="44">
        <f t="shared" si="33"/>
        <v>0.18571428571428572</v>
      </c>
      <c r="J264" s="44">
        <f t="shared" si="34"/>
        <v>0.65359110482678839</v>
      </c>
      <c r="K264" s="44">
        <f t="shared" si="35"/>
        <v>0.5815866301306023</v>
      </c>
      <c r="L264" s="44">
        <f t="shared" si="36"/>
        <v>-0.28294589741489462</v>
      </c>
      <c r="M264" s="44">
        <f t="shared" si="37"/>
        <v>-0.25030076562017134</v>
      </c>
      <c r="N264" s="45"/>
      <c r="O264" s="88"/>
      <c r="P264" s="95"/>
      <c r="Q264" s="90"/>
      <c r="R264" s="91"/>
      <c r="S264" s="90"/>
      <c r="T264" s="94"/>
      <c r="U264" s="94"/>
      <c r="V264" s="94"/>
      <c r="W264" s="94"/>
      <c r="X264" s="94"/>
      <c r="Y264" s="94"/>
    </row>
    <row r="265" spans="1:25" outlineLevel="1" x14ac:dyDescent="0.25">
      <c r="A265" s="84">
        <v>39398</v>
      </c>
      <c r="B265" s="85">
        <v>24.72</v>
      </c>
      <c r="C265" s="86">
        <v>3762188</v>
      </c>
      <c r="D265" s="96">
        <v>61526.87</v>
      </c>
      <c r="E265" s="86">
        <v>6839.01</v>
      </c>
      <c r="F265" s="98">
        <f t="shared" si="31"/>
        <v>0.17714285714285705</v>
      </c>
      <c r="G265" s="98">
        <f t="shared" si="32"/>
        <v>0.58176926537695239</v>
      </c>
      <c r="H265" s="98">
        <f t="shared" si="32"/>
        <v>0.53232119771373254</v>
      </c>
      <c r="I265" s="44">
        <f t="shared" si="33"/>
        <v>0.17714285714285705</v>
      </c>
      <c r="J265" s="44">
        <f t="shared" si="34"/>
        <v>0.58176926537695239</v>
      </c>
      <c r="K265" s="44">
        <f t="shared" si="35"/>
        <v>0.53232119771373254</v>
      </c>
      <c r="L265" s="44">
        <f t="shared" si="36"/>
        <v>-0.255806214655251</v>
      </c>
      <c r="M265" s="44">
        <f t="shared" si="37"/>
        <v>-0.23179105079327478</v>
      </c>
      <c r="N265" s="45"/>
      <c r="O265" s="88"/>
      <c r="P265" s="95"/>
      <c r="Q265" s="90"/>
      <c r="R265" s="91"/>
      <c r="S265" s="90"/>
      <c r="T265" s="94"/>
      <c r="U265" s="94"/>
      <c r="V265" s="94"/>
      <c r="W265" s="94"/>
      <c r="X265" s="94"/>
      <c r="Y265" s="94"/>
    </row>
    <row r="266" spans="1:25" outlineLevel="1" x14ac:dyDescent="0.25">
      <c r="A266" s="84">
        <v>39399</v>
      </c>
      <c r="B266" s="85">
        <v>23.9</v>
      </c>
      <c r="C266" s="86">
        <v>4473468</v>
      </c>
      <c r="D266" s="96">
        <v>62927.03</v>
      </c>
      <c r="E266" s="86">
        <v>6947.7</v>
      </c>
      <c r="F266" s="98">
        <f t="shared" si="31"/>
        <v>0.13809523809523805</v>
      </c>
      <c r="G266" s="98">
        <f t="shared" si="32"/>
        <v>0.6177654090879876</v>
      </c>
      <c r="H266" s="98">
        <f t="shared" si="32"/>
        <v>0.5566738439270742</v>
      </c>
      <c r="I266" s="44">
        <f t="shared" si="33"/>
        <v>0.13809523809523805</v>
      </c>
      <c r="J266" s="44">
        <f t="shared" si="34"/>
        <v>0.6177654090879876</v>
      </c>
      <c r="K266" s="44">
        <f t="shared" si="35"/>
        <v>0.5566738439270742</v>
      </c>
      <c r="L266" s="44">
        <f t="shared" si="36"/>
        <v>-0.29650168578098279</v>
      </c>
      <c r="M266" s="44">
        <f t="shared" si="37"/>
        <v>-0.26889293956136218</v>
      </c>
      <c r="N266" s="45"/>
      <c r="O266" s="88"/>
      <c r="P266" s="95"/>
      <c r="Q266" s="90"/>
      <c r="R266" s="91"/>
      <c r="S266" s="90"/>
      <c r="T266" s="94"/>
      <c r="U266" s="94"/>
      <c r="V266" s="94"/>
      <c r="W266" s="94"/>
      <c r="X266" s="94"/>
      <c r="Y266" s="94"/>
    </row>
    <row r="267" spans="1:25" outlineLevel="1" x14ac:dyDescent="0.25">
      <c r="A267" s="84">
        <v>39400</v>
      </c>
      <c r="B267" s="85">
        <v>24.97</v>
      </c>
      <c r="C267" s="86">
        <v>505727</v>
      </c>
      <c r="D267" s="96">
        <v>64630.87</v>
      </c>
      <c r="E267" s="86">
        <v>7091</v>
      </c>
      <c r="F267" s="98">
        <f t="shared" si="31"/>
        <v>0.18904761904761891</v>
      </c>
      <c r="G267" s="98">
        <f t="shared" si="32"/>
        <v>0.66156873835079377</v>
      </c>
      <c r="H267" s="98">
        <f t="shared" si="32"/>
        <v>0.58878106816455555</v>
      </c>
      <c r="I267" s="44">
        <f t="shared" si="33"/>
        <v>0.18904761904761891</v>
      </c>
      <c r="J267" s="44">
        <f t="shared" si="34"/>
        <v>0.66156873835079377</v>
      </c>
      <c r="K267" s="44">
        <f t="shared" si="35"/>
        <v>0.58878106816455555</v>
      </c>
      <c r="L267" s="44">
        <f t="shared" si="36"/>
        <v>-0.28438252862904745</v>
      </c>
      <c r="M267" s="44">
        <f t="shared" si="37"/>
        <v>-0.25159756566002511</v>
      </c>
      <c r="N267" s="45"/>
      <c r="O267" s="88"/>
      <c r="P267" s="95"/>
      <c r="Q267" s="90"/>
      <c r="R267" s="91"/>
      <c r="S267" s="90"/>
      <c r="T267" s="94"/>
      <c r="U267" s="94"/>
      <c r="V267" s="94"/>
      <c r="W267" s="94"/>
      <c r="X267" s="94"/>
      <c r="Y267" s="94"/>
    </row>
    <row r="268" spans="1:25" outlineLevel="1" x14ac:dyDescent="0.25">
      <c r="A268" s="84">
        <v>39402</v>
      </c>
      <c r="B268" s="85">
        <v>26</v>
      </c>
      <c r="C268" s="86">
        <v>1689167</v>
      </c>
      <c r="D268" s="96">
        <v>64609.38</v>
      </c>
      <c r="E268" s="86">
        <v>7061.09</v>
      </c>
      <c r="F268" s="98">
        <f t="shared" si="31"/>
        <v>0.23809523809523814</v>
      </c>
      <c r="G268" s="98">
        <f t="shared" si="32"/>
        <v>0.66101626068513397</v>
      </c>
      <c r="H268" s="98">
        <f t="shared" si="32"/>
        <v>0.58207955332196626</v>
      </c>
      <c r="I268" s="44">
        <f t="shared" si="33"/>
        <v>0.23809523809523814</v>
      </c>
      <c r="J268" s="44">
        <f t="shared" si="34"/>
        <v>0.66101626068513397</v>
      </c>
      <c r="K268" s="44">
        <f t="shared" si="35"/>
        <v>0.58207955332196626</v>
      </c>
      <c r="L268" s="44">
        <f t="shared" si="36"/>
        <v>-0.25461582321623388</v>
      </c>
      <c r="M268" s="44">
        <f t="shared" si="37"/>
        <v>-0.21742542244759322</v>
      </c>
      <c r="N268" s="45"/>
      <c r="O268" s="99"/>
      <c r="P268" s="100"/>
      <c r="Q268" s="101"/>
      <c r="R268" s="102"/>
      <c r="S268" s="101"/>
      <c r="T268" s="93"/>
      <c r="U268" s="93"/>
      <c r="V268" s="93"/>
      <c r="W268" s="93"/>
      <c r="X268" s="93"/>
      <c r="Y268" s="93"/>
    </row>
    <row r="269" spans="1:25" outlineLevel="1" x14ac:dyDescent="0.25">
      <c r="A269" s="84">
        <v>39405</v>
      </c>
      <c r="B269" s="85">
        <v>25.18</v>
      </c>
      <c r="C269" s="86">
        <v>283491</v>
      </c>
      <c r="D269" s="96">
        <v>62336.02</v>
      </c>
      <c r="E269" s="86">
        <v>6798.06</v>
      </c>
      <c r="F269" s="98">
        <f t="shared" si="31"/>
        <v>0.19904761904761914</v>
      </c>
      <c r="G269" s="98">
        <f t="shared" si="32"/>
        <v>0.60257137348158607</v>
      </c>
      <c r="H269" s="98">
        <f t="shared" si="32"/>
        <v>0.52314610467448031</v>
      </c>
      <c r="I269" s="44">
        <f t="shared" si="33"/>
        <v>0.19904761904761914</v>
      </c>
      <c r="J269" s="44">
        <f t="shared" si="34"/>
        <v>0.60257137348158607</v>
      </c>
      <c r="K269" s="44">
        <f t="shared" si="35"/>
        <v>0.52314610467448031</v>
      </c>
      <c r="L269" s="44">
        <f t="shared" si="36"/>
        <v>-0.25179768034749783</v>
      </c>
      <c r="M269" s="44">
        <f t="shared" si="37"/>
        <v>-0.21278226995572824</v>
      </c>
      <c r="N269" s="45"/>
      <c r="O269" s="99"/>
      <c r="P269" s="100"/>
      <c r="Q269" s="101"/>
      <c r="R269" s="102"/>
      <c r="S269" s="101"/>
      <c r="T269" s="93"/>
      <c r="U269" s="93"/>
      <c r="V269" s="93"/>
      <c r="W269" s="93"/>
      <c r="X269" s="93"/>
      <c r="Y269" s="93"/>
    </row>
    <row r="270" spans="1:25" outlineLevel="1" x14ac:dyDescent="0.25">
      <c r="A270" s="84">
        <v>39407</v>
      </c>
      <c r="B270" s="85">
        <v>23.9</v>
      </c>
      <c r="C270" s="86">
        <v>1274025</v>
      </c>
      <c r="D270" s="96">
        <v>60581.54</v>
      </c>
      <c r="E270" s="86">
        <v>6548.32</v>
      </c>
      <c r="F270" s="98">
        <f t="shared" si="31"/>
        <v>0.13809523809523805</v>
      </c>
      <c r="G270" s="98">
        <f t="shared" si="32"/>
        <v>0.55746616106433589</v>
      </c>
      <c r="H270" s="98">
        <f t="shared" si="32"/>
        <v>0.46719036021482485</v>
      </c>
      <c r="I270" s="44">
        <f t="shared" si="33"/>
        <v>0.13809523809523805</v>
      </c>
      <c r="J270" s="44">
        <f t="shared" si="34"/>
        <v>0.55746616106433589</v>
      </c>
      <c r="K270" s="44">
        <f t="shared" si="35"/>
        <v>0.46719036021482485</v>
      </c>
      <c r="L270" s="44">
        <f t="shared" si="36"/>
        <v>-0.26926486973078734</v>
      </c>
      <c r="M270" s="44">
        <f t="shared" si="37"/>
        <v>-0.2243029473499274</v>
      </c>
      <c r="N270" s="45"/>
      <c r="O270" s="99"/>
      <c r="P270" s="100"/>
      <c r="Q270" s="101"/>
      <c r="R270" s="102"/>
      <c r="S270" s="101"/>
      <c r="T270" s="93"/>
      <c r="U270" s="93"/>
      <c r="V270" s="93"/>
      <c r="W270" s="93"/>
      <c r="X270" s="93"/>
      <c r="Y270" s="93"/>
    </row>
    <row r="271" spans="1:25" outlineLevel="1" x14ac:dyDescent="0.25">
      <c r="A271" s="84">
        <v>39408</v>
      </c>
      <c r="B271" s="85">
        <v>24.15</v>
      </c>
      <c r="C271" s="86">
        <v>345192</v>
      </c>
      <c r="D271" s="96">
        <v>60653.01</v>
      </c>
      <c r="E271" s="86">
        <v>6570.23</v>
      </c>
      <c r="F271" s="98">
        <f t="shared" si="31"/>
        <v>0.14999999999999991</v>
      </c>
      <c r="G271" s="98">
        <f t="shared" si="32"/>
        <v>0.55930355421299582</v>
      </c>
      <c r="H271" s="98">
        <f t="shared" si="32"/>
        <v>0.47209942708881791</v>
      </c>
      <c r="I271" s="44">
        <f t="shared" si="33"/>
        <v>0.14999999999999991</v>
      </c>
      <c r="J271" s="44">
        <f t="shared" si="34"/>
        <v>0.55930355421299582</v>
      </c>
      <c r="K271" s="44">
        <f t="shared" si="35"/>
        <v>0.47209942708881791</v>
      </c>
      <c r="L271" s="44">
        <f t="shared" si="36"/>
        <v>-0.26249125970829823</v>
      </c>
      <c r="M271" s="44">
        <f t="shared" si="37"/>
        <v>-0.21880276641761398</v>
      </c>
      <c r="N271" s="45"/>
      <c r="O271" s="99"/>
      <c r="P271" s="100"/>
      <c r="Q271" s="101"/>
      <c r="R271" s="102"/>
      <c r="S271" s="101"/>
      <c r="T271" s="93"/>
      <c r="U271" s="93"/>
      <c r="V271" s="93"/>
      <c r="W271" s="93"/>
      <c r="X271" s="93"/>
      <c r="Y271" s="93"/>
    </row>
    <row r="272" spans="1:25" outlineLevel="1" x14ac:dyDescent="0.25">
      <c r="A272" s="84">
        <v>39409</v>
      </c>
      <c r="B272" s="85">
        <v>24</v>
      </c>
      <c r="C272" s="86">
        <v>341165</v>
      </c>
      <c r="D272" s="96">
        <v>60970.9</v>
      </c>
      <c r="E272" s="86">
        <v>6604.83</v>
      </c>
      <c r="F272" s="98">
        <f t="shared" si="31"/>
        <v>0.14285714285714279</v>
      </c>
      <c r="G272" s="98">
        <f t="shared" si="32"/>
        <v>0.56747605887267816</v>
      </c>
      <c r="H272" s="98">
        <f t="shared" si="32"/>
        <v>0.47985176455299694</v>
      </c>
      <c r="I272" s="44">
        <f t="shared" si="33"/>
        <v>0.14285714285714279</v>
      </c>
      <c r="J272" s="44">
        <f t="shared" si="34"/>
        <v>0.56747605887267816</v>
      </c>
      <c r="K272" s="44">
        <f t="shared" si="35"/>
        <v>0.47985176455299694</v>
      </c>
      <c r="L272" s="44">
        <f t="shared" si="36"/>
        <v>-0.27089339809178292</v>
      </c>
      <c r="M272" s="44">
        <f t="shared" si="37"/>
        <v>-0.22772187712844771</v>
      </c>
      <c r="N272" s="45"/>
      <c r="O272" s="99"/>
      <c r="P272" s="100"/>
      <c r="Q272" s="101"/>
      <c r="R272" s="102"/>
      <c r="S272" s="101"/>
      <c r="T272" s="93"/>
      <c r="U272" s="93"/>
      <c r="V272" s="93"/>
      <c r="W272" s="93"/>
      <c r="X272" s="93"/>
      <c r="Y272" s="93"/>
    </row>
    <row r="273" spans="1:25" outlineLevel="1" x14ac:dyDescent="0.25">
      <c r="A273" s="84">
        <v>39412</v>
      </c>
      <c r="B273" s="85">
        <v>23.3</v>
      </c>
      <c r="C273" s="86">
        <v>1473322</v>
      </c>
      <c r="D273" s="96">
        <v>59069.17</v>
      </c>
      <c r="E273" s="86">
        <v>6435.81</v>
      </c>
      <c r="F273" s="98">
        <f t="shared" si="31"/>
        <v>0.10952380952380958</v>
      </c>
      <c r="G273" s="98">
        <f t="shared" si="32"/>
        <v>0.51858525612185868</v>
      </c>
      <c r="H273" s="98">
        <f t="shared" si="32"/>
        <v>0.44198182009647868</v>
      </c>
      <c r="I273" s="44">
        <f t="shared" si="33"/>
        <v>0.10952380952380958</v>
      </c>
      <c r="J273" s="44">
        <f t="shared" si="34"/>
        <v>0.51858525612185868</v>
      </c>
      <c r="K273" s="44">
        <f t="shared" si="35"/>
        <v>0.44198182009647868</v>
      </c>
      <c r="L273" s="44">
        <f t="shared" si="36"/>
        <v>-0.26937008966009879</v>
      </c>
      <c r="M273" s="44">
        <f t="shared" si="37"/>
        <v>-0.23055631211108152</v>
      </c>
      <c r="N273" s="45"/>
      <c r="O273" s="99"/>
      <c r="P273" s="100"/>
      <c r="Q273" s="101"/>
      <c r="R273" s="102"/>
      <c r="S273" s="101"/>
      <c r="T273" s="93"/>
      <c r="U273" s="93"/>
      <c r="V273" s="93"/>
      <c r="W273" s="93"/>
      <c r="X273" s="93"/>
      <c r="Y273" s="93"/>
    </row>
    <row r="274" spans="1:25" outlineLevel="1" x14ac:dyDescent="0.25">
      <c r="A274" s="84">
        <v>39413</v>
      </c>
      <c r="B274" s="85">
        <v>22.69</v>
      </c>
      <c r="C274" s="86">
        <v>2173400</v>
      </c>
      <c r="D274" s="96">
        <v>59431.5</v>
      </c>
      <c r="E274" s="86">
        <v>6478.17</v>
      </c>
      <c r="F274" s="98">
        <f t="shared" si="31"/>
        <v>8.047619047619059E-2</v>
      </c>
      <c r="G274" s="98">
        <f t="shared" si="32"/>
        <v>0.52790025065878265</v>
      </c>
      <c r="H274" s="98">
        <f t="shared" si="32"/>
        <v>0.45147283209019595</v>
      </c>
      <c r="I274" s="44">
        <f t="shared" si="33"/>
        <v>8.047619047619059E-2</v>
      </c>
      <c r="J274" s="44">
        <f t="shared" si="34"/>
        <v>0.52790025065878265</v>
      </c>
      <c r="K274" s="44">
        <f t="shared" si="35"/>
        <v>0.45147283209019595</v>
      </c>
      <c r="L274" s="44">
        <f t="shared" si="36"/>
        <v>-0.29283590992911801</v>
      </c>
      <c r="M274" s="44">
        <f t="shared" si="37"/>
        <v>-0.25560012796088716</v>
      </c>
      <c r="N274" s="45"/>
      <c r="O274" s="99"/>
      <c r="P274" s="100"/>
      <c r="Q274" s="101"/>
      <c r="R274" s="102"/>
      <c r="S274" s="101"/>
      <c r="T274" s="93"/>
      <c r="U274" s="93"/>
      <c r="V274" s="93"/>
      <c r="W274" s="93"/>
      <c r="X274" s="93"/>
      <c r="Y274" s="93"/>
    </row>
    <row r="275" spans="1:25" outlineLevel="1" x14ac:dyDescent="0.25">
      <c r="A275" s="84">
        <v>39414</v>
      </c>
      <c r="B275" s="85">
        <v>23.5</v>
      </c>
      <c r="C275" s="86">
        <v>5330336</v>
      </c>
      <c r="D275" s="96">
        <v>61714.64</v>
      </c>
      <c r="E275" s="86">
        <v>6791.52</v>
      </c>
      <c r="F275" s="98">
        <f t="shared" si="31"/>
        <v>0.11904761904761907</v>
      </c>
      <c r="G275" s="98">
        <f t="shared" si="32"/>
        <v>0.58659656790282155</v>
      </c>
      <c r="H275" s="98">
        <f t="shared" si="32"/>
        <v>0.52168077846015293</v>
      </c>
      <c r="I275" s="44">
        <f t="shared" si="33"/>
        <v>0.11904761904761907</v>
      </c>
      <c r="J275" s="44">
        <f t="shared" si="34"/>
        <v>0.58659656790282155</v>
      </c>
      <c r="K275" s="44">
        <f t="shared" si="35"/>
        <v>0.52168077846015293</v>
      </c>
      <c r="L275" s="44">
        <f t="shared" si="36"/>
        <v>-0.29468672648978</v>
      </c>
      <c r="M275" s="44">
        <f t="shared" si="37"/>
        <v>-0.2645976509080793</v>
      </c>
      <c r="N275" s="45"/>
      <c r="O275" s="99"/>
      <c r="P275" s="100"/>
      <c r="Q275" s="101"/>
      <c r="R275" s="102"/>
      <c r="S275" s="101"/>
      <c r="T275" s="93"/>
      <c r="U275" s="93"/>
      <c r="V275" s="93"/>
      <c r="W275" s="93"/>
      <c r="X275" s="93"/>
      <c r="Y275" s="93"/>
    </row>
    <row r="276" spans="1:25" outlineLevel="1" x14ac:dyDescent="0.25">
      <c r="A276" s="84">
        <v>39415</v>
      </c>
      <c r="B276" s="85">
        <v>24</v>
      </c>
      <c r="C276" s="86">
        <v>872761</v>
      </c>
      <c r="D276" s="96">
        <v>62156.34</v>
      </c>
      <c r="E276" s="86">
        <v>6871.6</v>
      </c>
      <c r="F276" s="98">
        <f t="shared" si="31"/>
        <v>0.14285714285714279</v>
      </c>
      <c r="G276" s="98">
        <f t="shared" si="32"/>
        <v>0.59795205347387359</v>
      </c>
      <c r="H276" s="98">
        <f t="shared" si="32"/>
        <v>0.539623182625802</v>
      </c>
      <c r="I276" s="44">
        <f t="shared" si="33"/>
        <v>0.14285714285714279</v>
      </c>
      <c r="J276" s="44">
        <f t="shared" si="34"/>
        <v>0.59795205347387359</v>
      </c>
      <c r="K276" s="44">
        <f t="shared" si="35"/>
        <v>0.539623182625802</v>
      </c>
      <c r="L276" s="44">
        <f t="shared" si="36"/>
        <v>-0.28479885214789491</v>
      </c>
      <c r="M276" s="44">
        <f t="shared" si="37"/>
        <v>-0.25770334212036305</v>
      </c>
      <c r="N276" s="45"/>
      <c r="O276" s="99"/>
      <c r="P276" s="100"/>
      <c r="Q276" s="101"/>
      <c r="R276" s="102"/>
      <c r="S276" s="101"/>
      <c r="T276" s="93"/>
      <c r="U276" s="93"/>
      <c r="V276" s="93"/>
      <c r="W276" s="93"/>
      <c r="X276" s="93"/>
      <c r="Y276" s="93"/>
    </row>
    <row r="277" spans="1:25" outlineLevel="1" x14ac:dyDescent="0.25">
      <c r="A277" s="84">
        <v>39416</v>
      </c>
      <c r="B277" s="85">
        <v>23.85</v>
      </c>
      <c r="C277" s="86">
        <v>6650171</v>
      </c>
      <c r="D277" s="96">
        <v>63006.16</v>
      </c>
      <c r="E277" s="86">
        <v>7023.94</v>
      </c>
      <c r="F277" s="98">
        <f t="shared" si="31"/>
        <v>0.13571428571428568</v>
      </c>
      <c r="G277" s="98">
        <f t="shared" si="32"/>
        <v>0.61979973005977262</v>
      </c>
      <c r="H277" s="98">
        <f t="shared" si="32"/>
        <v>0.57375587306779696</v>
      </c>
      <c r="I277" s="44">
        <f t="shared" si="33"/>
        <v>0.13571428571428568</v>
      </c>
      <c r="J277" s="44">
        <f t="shared" si="34"/>
        <v>0.61979973005977262</v>
      </c>
      <c r="K277" s="44">
        <f t="shared" si="35"/>
        <v>0.57375587306779696</v>
      </c>
      <c r="L277" s="44">
        <f t="shared" si="36"/>
        <v>-0.2988551210140179</v>
      </c>
      <c r="M277" s="44">
        <f t="shared" si="37"/>
        <v>-0.27834151080854497</v>
      </c>
      <c r="N277" s="45"/>
      <c r="O277" s="99"/>
      <c r="P277" s="100"/>
      <c r="Q277" s="101"/>
      <c r="R277" s="102"/>
      <c r="S277" s="101"/>
      <c r="T277" s="93"/>
      <c r="U277" s="93"/>
      <c r="V277" s="93"/>
      <c r="W277" s="93"/>
      <c r="X277" s="93"/>
      <c r="Y277" s="93"/>
    </row>
    <row r="278" spans="1:25" outlineLevel="1" x14ac:dyDescent="0.25">
      <c r="A278" s="84">
        <v>39419</v>
      </c>
      <c r="B278" s="85">
        <v>23.65</v>
      </c>
      <c r="C278" s="86">
        <v>714185</v>
      </c>
      <c r="D278" s="96">
        <v>63199.85</v>
      </c>
      <c r="E278" s="86">
        <v>6986.25</v>
      </c>
      <c r="F278" s="98">
        <f t="shared" si="31"/>
        <v>0.12619047619047619</v>
      </c>
      <c r="G278" s="98">
        <f t="shared" si="32"/>
        <v>0.62477922745677739</v>
      </c>
      <c r="H278" s="98">
        <f t="shared" si="32"/>
        <v>0.56531120257574763</v>
      </c>
      <c r="I278" s="44">
        <f t="shared" si="33"/>
        <v>0.12619047619047619</v>
      </c>
      <c r="J278" s="44">
        <f t="shared" si="34"/>
        <v>0.62477922745677739</v>
      </c>
      <c r="K278" s="44">
        <f t="shared" si="35"/>
        <v>0.56531120257574763</v>
      </c>
      <c r="L278" s="44">
        <f t="shared" si="36"/>
        <v>-0.30686553769322156</v>
      </c>
      <c r="M278" s="44">
        <f t="shared" si="37"/>
        <v>-0.28053253925653276</v>
      </c>
      <c r="N278" s="45"/>
      <c r="O278" s="99"/>
      <c r="P278" s="100"/>
      <c r="Q278" s="101"/>
      <c r="R278" s="102"/>
      <c r="S278" s="101"/>
      <c r="T278" s="93"/>
      <c r="U278" s="93"/>
      <c r="V278" s="93"/>
      <c r="W278" s="93"/>
      <c r="X278" s="93"/>
      <c r="Y278" s="93"/>
    </row>
    <row r="279" spans="1:25" outlineLevel="1" x14ac:dyDescent="0.25">
      <c r="A279" s="84">
        <v>39420</v>
      </c>
      <c r="B279" s="85">
        <v>23.15</v>
      </c>
      <c r="C279" s="86">
        <v>590709</v>
      </c>
      <c r="D279" s="96">
        <v>63481.53</v>
      </c>
      <c r="E279" s="86">
        <v>6990.77</v>
      </c>
      <c r="F279" s="98">
        <f t="shared" si="31"/>
        <v>0.10238095238095224</v>
      </c>
      <c r="G279" s="98">
        <f t="shared" si="32"/>
        <v>0.63202082396040882</v>
      </c>
      <c r="H279" s="98">
        <f t="shared" si="32"/>
        <v>0.56632393567800476</v>
      </c>
      <c r="I279" s="44">
        <f t="shared" si="33"/>
        <v>0.10238095238095224</v>
      </c>
      <c r="J279" s="44">
        <f t="shared" si="34"/>
        <v>0.63202082396040882</v>
      </c>
      <c r="K279" s="44">
        <f t="shared" si="35"/>
        <v>0.56632393567800476</v>
      </c>
      <c r="L279" s="44">
        <f t="shared" si="36"/>
        <v>-0.32453009410393718</v>
      </c>
      <c r="M279" s="44">
        <f t="shared" si="37"/>
        <v>-0.29619861685649873</v>
      </c>
      <c r="N279" s="45"/>
      <c r="O279" s="99"/>
      <c r="P279" s="100"/>
      <c r="Q279" s="101"/>
      <c r="R279" s="102"/>
      <c r="S279" s="101"/>
      <c r="T279" s="93"/>
      <c r="U279" s="93"/>
      <c r="V279" s="93"/>
      <c r="W279" s="93"/>
      <c r="X279" s="93"/>
      <c r="Y279" s="93"/>
    </row>
    <row r="280" spans="1:25" outlineLevel="1" x14ac:dyDescent="0.25">
      <c r="A280" s="84">
        <v>39421</v>
      </c>
      <c r="B280" s="85">
        <v>23.8</v>
      </c>
      <c r="C280" s="86">
        <v>5841525</v>
      </c>
      <c r="D280" s="96">
        <v>64927.96</v>
      </c>
      <c r="E280" s="86">
        <v>7113.89</v>
      </c>
      <c r="F280" s="98">
        <f t="shared" si="31"/>
        <v>0.1333333333333333</v>
      </c>
      <c r="G280" s="98">
        <f t="shared" si="32"/>
        <v>0.66920650427405359</v>
      </c>
      <c r="H280" s="98">
        <f t="shared" si="32"/>
        <v>0.59390970991470193</v>
      </c>
      <c r="I280" s="44">
        <f t="shared" si="33"/>
        <v>0.1333333333333333</v>
      </c>
      <c r="J280" s="44">
        <f t="shared" si="34"/>
        <v>0.66920650427405359</v>
      </c>
      <c r="K280" s="44">
        <f t="shared" si="35"/>
        <v>0.59390970991470193</v>
      </c>
      <c r="L280" s="44">
        <f t="shared" si="36"/>
        <v>-0.32103467699688493</v>
      </c>
      <c r="M280" s="44">
        <f t="shared" si="37"/>
        <v>-0.28896014229439404</v>
      </c>
      <c r="N280" s="45"/>
      <c r="O280" s="99"/>
      <c r="P280" s="100"/>
      <c r="Q280" s="101"/>
      <c r="R280" s="102"/>
      <c r="S280" s="101"/>
      <c r="T280" s="93"/>
      <c r="U280" s="93"/>
      <c r="V280" s="93"/>
      <c r="W280" s="93"/>
      <c r="X280" s="93"/>
      <c r="Y280" s="93"/>
    </row>
    <row r="281" spans="1:25" outlineLevel="1" x14ac:dyDescent="0.25">
      <c r="A281" s="84">
        <v>39422</v>
      </c>
      <c r="B281" s="85">
        <v>24.15</v>
      </c>
      <c r="C281" s="86">
        <v>5366094</v>
      </c>
      <c r="D281" s="96">
        <v>65790.81</v>
      </c>
      <c r="E281" s="86">
        <v>7192.64</v>
      </c>
      <c r="F281" s="98">
        <f t="shared" si="31"/>
        <v>0.14999999999999991</v>
      </c>
      <c r="G281" s="98">
        <f t="shared" si="32"/>
        <v>0.69138916382800941</v>
      </c>
      <c r="H281" s="98">
        <f t="shared" si="32"/>
        <v>0.61155411960557182</v>
      </c>
      <c r="I281" s="44">
        <f t="shared" si="33"/>
        <v>0.14999999999999991</v>
      </c>
      <c r="J281" s="44">
        <f t="shared" si="34"/>
        <v>0.69138916382800941</v>
      </c>
      <c r="K281" s="44">
        <f t="shared" si="35"/>
        <v>0.61155411960557182</v>
      </c>
      <c r="L281" s="44">
        <f t="shared" si="36"/>
        <v>-0.32008551042311228</v>
      </c>
      <c r="M281" s="44">
        <f t="shared" si="37"/>
        <v>-0.28640311485073633</v>
      </c>
      <c r="N281" s="45"/>
      <c r="O281" s="99"/>
      <c r="P281" s="100"/>
      <c r="Q281" s="101"/>
      <c r="R281" s="102"/>
      <c r="S281" s="101"/>
      <c r="T281" s="93"/>
      <c r="U281" s="93"/>
      <c r="V281" s="93"/>
      <c r="W281" s="93"/>
      <c r="X281" s="93"/>
      <c r="Y281" s="93"/>
    </row>
    <row r="282" spans="1:25" outlineLevel="1" x14ac:dyDescent="0.25">
      <c r="A282" s="84">
        <v>39423</v>
      </c>
      <c r="B282" s="85">
        <v>24.5</v>
      </c>
      <c r="C282" s="86">
        <v>5618098</v>
      </c>
      <c r="D282" s="96">
        <v>65638.539999999994</v>
      </c>
      <c r="E282" s="86">
        <v>7191.33</v>
      </c>
      <c r="F282" s="98">
        <f t="shared" si="31"/>
        <v>0.16666666666666674</v>
      </c>
      <c r="G282" s="98">
        <f t="shared" si="32"/>
        <v>0.68747451635709211</v>
      </c>
      <c r="H282" s="98">
        <f t="shared" si="32"/>
        <v>0.61126060625071421</v>
      </c>
      <c r="I282" s="44">
        <f t="shared" si="33"/>
        <v>0.16666666666666674</v>
      </c>
      <c r="J282" s="44">
        <f t="shared" si="34"/>
        <v>0.68747451635709211</v>
      </c>
      <c r="K282" s="44">
        <f t="shared" si="35"/>
        <v>0.61126060625071421</v>
      </c>
      <c r="L282" s="44">
        <f t="shared" si="36"/>
        <v>-0.30863153466444138</v>
      </c>
      <c r="M282" s="44">
        <f t="shared" si="37"/>
        <v>-0.27592925555263537</v>
      </c>
      <c r="N282" s="45"/>
      <c r="O282" s="99"/>
      <c r="P282" s="100"/>
      <c r="Q282" s="101"/>
      <c r="R282" s="102"/>
      <c r="S282" s="101"/>
      <c r="T282" s="93"/>
      <c r="U282" s="93"/>
      <c r="V282" s="93"/>
      <c r="W282" s="93"/>
      <c r="X282" s="93"/>
      <c r="Y282" s="93"/>
    </row>
    <row r="283" spans="1:25" outlineLevel="1" x14ac:dyDescent="0.25">
      <c r="A283" s="84">
        <v>39426</v>
      </c>
      <c r="B283" s="85">
        <v>24.49</v>
      </c>
      <c r="C283" s="86">
        <v>2046063</v>
      </c>
      <c r="D283" s="96">
        <v>65445.96</v>
      </c>
      <c r="E283" s="86">
        <v>7173.73</v>
      </c>
      <c r="F283" s="98">
        <f t="shared" si="31"/>
        <v>0.16619047619047622</v>
      </c>
      <c r="G283" s="98">
        <f t="shared" si="32"/>
        <v>0.68252355549842525</v>
      </c>
      <c r="H283" s="98">
        <f t="shared" si="32"/>
        <v>0.6073172207198021</v>
      </c>
      <c r="I283" s="44">
        <f t="shared" si="33"/>
        <v>0.16619047619047622</v>
      </c>
      <c r="J283" s="44">
        <f t="shared" si="34"/>
        <v>0.68252355549842525</v>
      </c>
      <c r="K283" s="44">
        <f t="shared" si="35"/>
        <v>0.6073172207198021</v>
      </c>
      <c r="L283" s="44">
        <f t="shared" si="36"/>
        <v>-0.30688014894091165</v>
      </c>
      <c r="M283" s="44">
        <f t="shared" si="37"/>
        <v>-0.27444908748739516</v>
      </c>
      <c r="N283" s="45"/>
      <c r="O283" s="99"/>
      <c r="P283" s="100"/>
      <c r="Q283" s="101"/>
      <c r="R283" s="102"/>
      <c r="S283" s="101"/>
      <c r="T283" s="93"/>
      <c r="U283" s="93"/>
      <c r="V283" s="93"/>
      <c r="W283" s="93"/>
      <c r="X283" s="93"/>
      <c r="Y283" s="93"/>
    </row>
    <row r="284" spans="1:25" outlineLevel="1" x14ac:dyDescent="0.25">
      <c r="A284" s="84">
        <v>39427</v>
      </c>
      <c r="B284" s="85">
        <v>24.49</v>
      </c>
      <c r="C284" s="86">
        <v>1644012</v>
      </c>
      <c r="D284" s="96">
        <v>64512.26</v>
      </c>
      <c r="E284" s="86">
        <v>7054.09</v>
      </c>
      <c r="F284" s="98">
        <f t="shared" si="31"/>
        <v>0.16619047619047622</v>
      </c>
      <c r="G284" s="98">
        <f t="shared" si="32"/>
        <v>0.65851944212352986</v>
      </c>
      <c r="H284" s="98">
        <f t="shared" si="32"/>
        <v>0.58051116134944447</v>
      </c>
      <c r="I284" s="44">
        <f t="shared" si="33"/>
        <v>0.16619047619047622</v>
      </c>
      <c r="J284" s="44">
        <f t="shared" si="34"/>
        <v>0.65851944212352986</v>
      </c>
      <c r="K284" s="44">
        <f t="shared" si="35"/>
        <v>0.58051116134944447</v>
      </c>
      <c r="L284" s="44">
        <f t="shared" si="36"/>
        <v>-0.29684847426490646</v>
      </c>
      <c r="M284" s="44">
        <f t="shared" si="37"/>
        <v>-0.26214347313132558</v>
      </c>
      <c r="N284" s="45"/>
      <c r="O284" s="99"/>
      <c r="P284" s="100"/>
      <c r="Q284" s="101"/>
      <c r="R284" s="102"/>
      <c r="S284" s="101"/>
      <c r="T284" s="93"/>
      <c r="U284" s="93"/>
      <c r="V284" s="93"/>
      <c r="W284" s="93"/>
      <c r="X284" s="93"/>
      <c r="Y284" s="93"/>
    </row>
    <row r="285" spans="1:25" outlineLevel="1" x14ac:dyDescent="0.25">
      <c r="A285" s="84">
        <v>39428</v>
      </c>
      <c r="B285" s="85">
        <v>24.43</v>
      </c>
      <c r="C285" s="86">
        <v>2298794</v>
      </c>
      <c r="D285" s="96">
        <v>64741.69</v>
      </c>
      <c r="E285" s="86">
        <v>7003.5</v>
      </c>
      <c r="F285" s="98">
        <f t="shared" si="31"/>
        <v>0.16333333333333333</v>
      </c>
      <c r="G285" s="98">
        <f t="shared" si="32"/>
        <v>0.6644177646378302</v>
      </c>
      <c r="H285" s="98">
        <f t="shared" si="32"/>
        <v>0.56917616850803343</v>
      </c>
      <c r="I285" s="44">
        <f t="shared" si="33"/>
        <v>0.16333333333333333</v>
      </c>
      <c r="J285" s="44">
        <f t="shared" si="34"/>
        <v>0.6644177646378302</v>
      </c>
      <c r="K285" s="44">
        <f t="shared" si="35"/>
        <v>0.56917616850803343</v>
      </c>
      <c r="L285" s="44">
        <f t="shared" si="36"/>
        <v>-0.30105688724941637</v>
      </c>
      <c r="M285" s="44">
        <f t="shared" si="37"/>
        <v>-0.25863433521334567</v>
      </c>
      <c r="N285" s="45"/>
      <c r="O285" s="99"/>
      <c r="P285" s="100"/>
      <c r="Q285" s="101"/>
      <c r="R285" s="102"/>
      <c r="S285" s="101"/>
      <c r="T285" s="93"/>
      <c r="U285" s="93"/>
      <c r="V285" s="93"/>
      <c r="W285" s="93"/>
      <c r="X285" s="93"/>
      <c r="Y285" s="93"/>
    </row>
    <row r="286" spans="1:25" outlineLevel="1" x14ac:dyDescent="0.25">
      <c r="A286" s="84">
        <v>39429</v>
      </c>
      <c r="B286" s="85">
        <v>24.51</v>
      </c>
      <c r="C286" s="86">
        <v>4203685</v>
      </c>
      <c r="D286" s="96">
        <v>62860.99</v>
      </c>
      <c r="E286" s="86">
        <v>6830.27</v>
      </c>
      <c r="F286" s="98">
        <f t="shared" si="31"/>
        <v>0.16714285714285726</v>
      </c>
      <c r="G286" s="98">
        <f t="shared" si="32"/>
        <v>0.61606761359984574</v>
      </c>
      <c r="H286" s="98">
        <f t="shared" si="32"/>
        <v>0.5303629483080412</v>
      </c>
      <c r="I286" s="44">
        <f t="shared" si="33"/>
        <v>0.16714285714285726</v>
      </c>
      <c r="J286" s="44">
        <f t="shared" si="34"/>
        <v>0.61606761359984574</v>
      </c>
      <c r="K286" s="44">
        <f t="shared" si="35"/>
        <v>0.5303629483080412</v>
      </c>
      <c r="L286" s="44">
        <f t="shared" si="36"/>
        <v>-0.27778835036301064</v>
      </c>
      <c r="M286" s="44">
        <f t="shared" si="37"/>
        <v>-0.23734244975465302</v>
      </c>
      <c r="N286" s="45"/>
      <c r="O286" s="99"/>
      <c r="P286" s="100"/>
      <c r="Q286" s="101"/>
      <c r="R286" s="102"/>
      <c r="S286" s="101"/>
      <c r="T286" s="93"/>
      <c r="U286" s="93"/>
      <c r="V286" s="93"/>
      <c r="W286" s="93"/>
      <c r="X286" s="93"/>
      <c r="Y286" s="93"/>
    </row>
    <row r="287" spans="1:25" outlineLevel="1" x14ac:dyDescent="0.25">
      <c r="A287" s="84">
        <v>39430</v>
      </c>
      <c r="B287" s="85">
        <v>25.18</v>
      </c>
      <c r="C287" s="86">
        <v>1853078</v>
      </c>
      <c r="D287" s="96">
        <v>62444.97</v>
      </c>
      <c r="E287" s="86">
        <v>6819.37</v>
      </c>
      <c r="F287" s="98">
        <f t="shared" si="31"/>
        <v>0.19904761904761914</v>
      </c>
      <c r="G287" s="98">
        <f t="shared" si="32"/>
        <v>0.60537232469953084</v>
      </c>
      <c r="H287" s="98">
        <f t="shared" si="32"/>
        <v>0.52792073795082861</v>
      </c>
      <c r="I287" s="44">
        <f t="shared" si="33"/>
        <v>0.19904761904761914</v>
      </c>
      <c r="J287" s="44">
        <f t="shared" si="34"/>
        <v>0.60537232469953084</v>
      </c>
      <c r="K287" s="44">
        <f t="shared" si="35"/>
        <v>0.52792073795082861</v>
      </c>
      <c r="L287" s="44">
        <f t="shared" si="36"/>
        <v>-0.25310309602351055</v>
      </c>
      <c r="M287" s="44">
        <f t="shared" si="37"/>
        <v>-0.21524226403542224</v>
      </c>
      <c r="N287" s="45"/>
      <c r="O287" s="99"/>
      <c r="P287" s="100"/>
      <c r="Q287" s="101"/>
      <c r="R287" s="102"/>
      <c r="S287" s="101"/>
      <c r="T287" s="93"/>
      <c r="U287" s="93"/>
      <c r="V287" s="93"/>
      <c r="W287" s="93"/>
      <c r="X287" s="93"/>
      <c r="Y287" s="93"/>
    </row>
    <row r="288" spans="1:25" outlineLevel="1" x14ac:dyDescent="0.25">
      <c r="A288" s="84">
        <v>39433</v>
      </c>
      <c r="B288" s="85">
        <v>24.95</v>
      </c>
      <c r="C288" s="86">
        <v>767149</v>
      </c>
      <c r="D288" s="96">
        <v>59828.21</v>
      </c>
      <c r="E288" s="86">
        <v>6541.68</v>
      </c>
      <c r="F288" s="98">
        <f t="shared" si="31"/>
        <v>0.18809523809523809</v>
      </c>
      <c r="G288" s="98">
        <f t="shared" si="32"/>
        <v>0.53809910662638982</v>
      </c>
      <c r="H288" s="98">
        <f t="shared" si="32"/>
        <v>0.46570262840089005</v>
      </c>
      <c r="I288" s="44">
        <f t="shared" si="33"/>
        <v>0.18809523809523809</v>
      </c>
      <c r="J288" s="44">
        <f t="shared" si="34"/>
        <v>0.53809910662638982</v>
      </c>
      <c r="K288" s="44">
        <f t="shared" si="35"/>
        <v>0.46570262840089005</v>
      </c>
      <c r="L288" s="44">
        <f t="shared" si="36"/>
        <v>-0.22755612237421907</v>
      </c>
      <c r="M288" s="44">
        <f t="shared" si="37"/>
        <v>-0.18940225999903337</v>
      </c>
      <c r="N288" s="45"/>
      <c r="O288" s="99"/>
      <c r="P288" s="100"/>
      <c r="Q288" s="101"/>
      <c r="R288" s="102"/>
      <c r="S288" s="101"/>
      <c r="T288" s="93"/>
      <c r="U288" s="93"/>
      <c r="V288" s="93"/>
      <c r="W288" s="93"/>
      <c r="X288" s="93"/>
      <c r="Y288" s="93"/>
    </row>
    <row r="289" spans="1:25" outlineLevel="1" x14ac:dyDescent="0.25">
      <c r="A289" s="84">
        <v>39434</v>
      </c>
      <c r="B289" s="85">
        <v>25.48</v>
      </c>
      <c r="C289" s="86">
        <v>440682</v>
      </c>
      <c r="D289" s="96">
        <v>61096.28</v>
      </c>
      <c r="E289" s="86">
        <v>6641.35</v>
      </c>
      <c r="F289" s="98">
        <f t="shared" si="31"/>
        <v>0.21333333333333337</v>
      </c>
      <c r="G289" s="98">
        <f t="shared" si="32"/>
        <v>0.57069940227521054</v>
      </c>
      <c r="H289" s="98">
        <f t="shared" si="32"/>
        <v>0.48803428952963923</v>
      </c>
      <c r="I289" s="44">
        <f t="shared" si="33"/>
        <v>0.21333333333333337</v>
      </c>
      <c r="J289" s="44">
        <f t="shared" si="34"/>
        <v>0.57069940227521054</v>
      </c>
      <c r="K289" s="44">
        <f t="shared" si="35"/>
        <v>0.48803428952963923</v>
      </c>
      <c r="L289" s="44">
        <f t="shared" si="36"/>
        <v>-0.22752034439194446</v>
      </c>
      <c r="M289" s="44">
        <f t="shared" si="37"/>
        <v>-0.18460660357708392</v>
      </c>
      <c r="N289" s="45"/>
      <c r="O289" s="88"/>
      <c r="P289" s="95"/>
      <c r="Q289" s="90"/>
      <c r="R289" s="91"/>
      <c r="S289" s="90"/>
      <c r="T289" s="93"/>
      <c r="U289" s="93"/>
      <c r="V289" s="93"/>
      <c r="W289" s="93"/>
      <c r="X289" s="93"/>
      <c r="Y289" s="93"/>
    </row>
    <row r="290" spans="1:25" outlineLevel="1" x14ac:dyDescent="0.25">
      <c r="A290" s="84">
        <v>39435</v>
      </c>
      <c r="B290" s="85">
        <v>25</v>
      </c>
      <c r="C290" s="86">
        <v>266478</v>
      </c>
      <c r="D290" s="96">
        <v>61721.71</v>
      </c>
      <c r="E290" s="86">
        <v>6682.39</v>
      </c>
      <c r="F290" s="98">
        <f t="shared" si="31"/>
        <v>0.19047619047619047</v>
      </c>
      <c r="G290" s="98">
        <f t="shared" si="32"/>
        <v>0.58677832765601901</v>
      </c>
      <c r="H290" s="98">
        <f t="shared" si="32"/>
        <v>0.49722954760853844</v>
      </c>
      <c r="I290" s="44">
        <f t="shared" si="33"/>
        <v>0.19047619047619047</v>
      </c>
      <c r="J290" s="44">
        <f t="shared" si="34"/>
        <v>0.58677832765601901</v>
      </c>
      <c r="K290" s="44">
        <f t="shared" si="35"/>
        <v>0.49722954760853844</v>
      </c>
      <c r="L290" s="44">
        <f t="shared" si="36"/>
        <v>-0.24975267828698167</v>
      </c>
      <c r="M290" s="44">
        <f t="shared" si="37"/>
        <v>-0.20488064613893853</v>
      </c>
      <c r="N290" s="45"/>
      <c r="O290" s="88"/>
      <c r="P290" s="95"/>
      <c r="Q290" s="90"/>
      <c r="R290" s="91"/>
      <c r="S290" s="90"/>
      <c r="T290" s="93"/>
      <c r="U290" s="93"/>
      <c r="V290" s="93"/>
      <c r="W290" s="93"/>
      <c r="X290" s="93"/>
      <c r="Y290" s="93"/>
    </row>
    <row r="291" spans="1:25" outlineLevel="1" x14ac:dyDescent="0.25">
      <c r="A291" s="84">
        <v>39436</v>
      </c>
      <c r="B291" s="85">
        <v>25.61</v>
      </c>
      <c r="C291" s="86">
        <v>20506</v>
      </c>
      <c r="D291" s="96">
        <v>61716.2</v>
      </c>
      <c r="E291" s="86">
        <v>6669.51</v>
      </c>
      <c r="F291" s="98">
        <f t="shared" si="31"/>
        <v>0.21952380952380945</v>
      </c>
      <c r="G291" s="98">
        <f t="shared" si="32"/>
        <v>0.58663667330805325</v>
      </c>
      <c r="H291" s="98">
        <f t="shared" si="32"/>
        <v>0.4943437063790983</v>
      </c>
      <c r="I291" s="44">
        <f t="shared" si="33"/>
        <v>0.21952380952380945</v>
      </c>
      <c r="J291" s="44">
        <f t="shared" si="34"/>
        <v>0.58663667330805325</v>
      </c>
      <c r="K291" s="44">
        <f t="shared" si="35"/>
        <v>0.4943437063790983</v>
      </c>
      <c r="L291" s="44">
        <f t="shared" si="36"/>
        <v>-0.23137802747167879</v>
      </c>
      <c r="M291" s="44">
        <f t="shared" si="37"/>
        <v>-0.18390675162757375</v>
      </c>
      <c r="N291" s="45"/>
      <c r="O291" s="88"/>
      <c r="P291" s="95"/>
      <c r="Q291" s="90"/>
      <c r="R291" s="91"/>
      <c r="S291" s="90"/>
      <c r="T291" s="93"/>
      <c r="U291" s="93"/>
      <c r="V291" s="93"/>
      <c r="W291" s="93"/>
      <c r="X291" s="93"/>
      <c r="Y291" s="93"/>
    </row>
    <row r="292" spans="1:25" outlineLevel="1" x14ac:dyDescent="0.25">
      <c r="A292" s="84">
        <v>39437</v>
      </c>
      <c r="B292" s="85">
        <v>25</v>
      </c>
      <c r="C292" s="86">
        <v>1573538</v>
      </c>
      <c r="D292" s="96">
        <v>63097.71</v>
      </c>
      <c r="E292" s="86">
        <v>6759.27</v>
      </c>
      <c r="F292" s="98">
        <f t="shared" si="31"/>
        <v>0.19047619047619047</v>
      </c>
      <c r="G292" s="98">
        <f t="shared" si="32"/>
        <v>0.62215335175782505</v>
      </c>
      <c r="H292" s="98">
        <f t="shared" si="32"/>
        <v>0.51445497258674888</v>
      </c>
      <c r="I292" s="44">
        <f t="shared" si="33"/>
        <v>0.19047619047619047</v>
      </c>
      <c r="J292" s="44">
        <f t="shared" si="34"/>
        <v>0.62215335175782505</v>
      </c>
      <c r="K292" s="44">
        <f t="shared" si="35"/>
        <v>0.51445497258674888</v>
      </c>
      <c r="L292" s="44">
        <f t="shared" si="36"/>
        <v>-0.26611365738871318</v>
      </c>
      <c r="M292" s="44">
        <f t="shared" si="37"/>
        <v>-0.21392434108304315</v>
      </c>
      <c r="N292" s="45"/>
      <c r="O292" s="88"/>
      <c r="P292" s="95"/>
      <c r="Q292" s="90"/>
      <c r="R292" s="91"/>
      <c r="S292" s="90"/>
      <c r="T292" s="93"/>
      <c r="U292" s="93"/>
      <c r="V292" s="93"/>
      <c r="W292" s="93"/>
      <c r="X292" s="93"/>
      <c r="Y292" s="93"/>
    </row>
    <row r="293" spans="1:25" outlineLevel="1" x14ac:dyDescent="0.25">
      <c r="A293" s="84">
        <v>39442</v>
      </c>
      <c r="B293" s="85">
        <v>24.79</v>
      </c>
      <c r="C293" s="86">
        <v>390036</v>
      </c>
      <c r="D293" s="96">
        <v>64288.26</v>
      </c>
      <c r="E293" s="86">
        <v>6856.67</v>
      </c>
      <c r="F293" s="98">
        <f t="shared" si="31"/>
        <v>0.18047619047619046</v>
      </c>
      <c r="G293" s="98">
        <f t="shared" si="32"/>
        <v>0.65276071726974738</v>
      </c>
      <c r="H293" s="98">
        <f t="shared" si="32"/>
        <v>0.53627802660440893</v>
      </c>
      <c r="I293" s="44">
        <f t="shared" si="33"/>
        <v>0.18047619047619046</v>
      </c>
      <c r="J293" s="44">
        <f t="shared" si="34"/>
        <v>0.65276071726974738</v>
      </c>
      <c r="K293" s="44">
        <f t="shared" si="35"/>
        <v>0.53627802660440893</v>
      </c>
      <c r="L293" s="44">
        <f t="shared" si="36"/>
        <v>-0.28575493225283088</v>
      </c>
      <c r="M293" s="44">
        <f t="shared" si="37"/>
        <v>-0.23159989921527224</v>
      </c>
      <c r="N293" s="45"/>
      <c r="O293" s="88"/>
      <c r="P293" s="95"/>
      <c r="Q293" s="90"/>
      <c r="R293" s="91"/>
      <c r="S293" s="90"/>
      <c r="T293" s="93"/>
      <c r="U293" s="93"/>
      <c r="V293" s="93"/>
      <c r="W293" s="93"/>
      <c r="X293" s="93"/>
      <c r="Y293" s="93"/>
    </row>
    <row r="294" spans="1:25" x14ac:dyDescent="0.25">
      <c r="A294" s="84">
        <v>39443</v>
      </c>
      <c r="B294" s="85">
        <v>24.69</v>
      </c>
      <c r="C294" s="86">
        <v>1509783</v>
      </c>
      <c r="D294" s="96">
        <v>63774.38</v>
      </c>
      <c r="E294" s="86">
        <v>6803.46</v>
      </c>
      <c r="F294" s="98">
        <f t="shared" si="31"/>
        <v>0.17571428571428571</v>
      </c>
      <c r="G294" s="98">
        <f t="shared" si="32"/>
        <v>0.63954958544893614</v>
      </c>
      <c r="H294" s="98">
        <f t="shared" si="32"/>
        <v>0.52435600705328267</v>
      </c>
      <c r="I294" s="44">
        <f t="shared" si="33"/>
        <v>0.17571428571428571</v>
      </c>
      <c r="J294" s="44">
        <f t="shared" si="34"/>
        <v>0.63954958544893614</v>
      </c>
      <c r="K294" s="44">
        <f t="shared" si="35"/>
        <v>0.52435600705328267</v>
      </c>
      <c r="L294" s="44">
        <f t="shared" si="36"/>
        <v>-0.2829040999132969</v>
      </c>
      <c r="M294" s="44">
        <f t="shared" si="37"/>
        <v>-0.22871410597380903</v>
      </c>
      <c r="O294" s="88"/>
      <c r="P294" s="39"/>
      <c r="Q294" s="39" t="s">
        <v>76</v>
      </c>
      <c r="R294" s="103" t="s">
        <v>81</v>
      </c>
      <c r="S294" s="103" t="s">
        <v>81</v>
      </c>
      <c r="T294" s="104" t="s">
        <v>75</v>
      </c>
      <c r="U294" s="104" t="s">
        <v>77</v>
      </c>
      <c r="V294" s="104" t="s">
        <v>78</v>
      </c>
      <c r="W294" s="105"/>
      <c r="X294" s="105"/>
      <c r="Y294" s="105"/>
    </row>
    <row r="295" spans="1:25" x14ac:dyDescent="0.25">
      <c r="A295" s="84">
        <v>39444</v>
      </c>
      <c r="B295" s="85">
        <v>24.87</v>
      </c>
      <c r="C295" s="86">
        <v>2337869</v>
      </c>
      <c r="D295" s="96">
        <v>63886.1</v>
      </c>
      <c r="E295" s="86">
        <v>6800.59</v>
      </c>
      <c r="F295" s="98">
        <f t="shared" si="31"/>
        <v>0.18428571428571439</v>
      </c>
      <c r="G295" s="98">
        <f t="shared" si="32"/>
        <v>0.64242174946976016</v>
      </c>
      <c r="H295" s="98">
        <f t="shared" si="32"/>
        <v>0.52371296634454878</v>
      </c>
      <c r="I295" s="44">
        <f t="shared" si="33"/>
        <v>0.18428571428571439</v>
      </c>
      <c r="J295" s="44">
        <f t="shared" si="34"/>
        <v>0.64242174946976016</v>
      </c>
      <c r="K295" s="44">
        <f t="shared" si="35"/>
        <v>0.52371296634454878</v>
      </c>
      <c r="L295" s="44">
        <f t="shared" si="36"/>
        <v>-0.27893933779916791</v>
      </c>
      <c r="M295" s="44">
        <f t="shared" si="37"/>
        <v>-0.22276324974324702</v>
      </c>
      <c r="N295" s="93"/>
      <c r="O295" s="88"/>
      <c r="P295" s="106">
        <v>38991</v>
      </c>
      <c r="Q295" s="107">
        <f>AVERAGE(C2:C12)</f>
        <v>9245113.4000000004</v>
      </c>
      <c r="T295" s="108">
        <f>I12</f>
        <v>9.0476190476191931E-3</v>
      </c>
      <c r="U295" s="109">
        <f>J12</f>
        <v>9.3910919724917719E-3</v>
      </c>
      <c r="V295" s="108">
        <f>K12</f>
        <v>1.0933932608437447E-2</v>
      </c>
      <c r="W295" s="110"/>
      <c r="X295" s="110"/>
      <c r="Y295" s="110"/>
    </row>
    <row r="296" spans="1:25" x14ac:dyDescent="0.25">
      <c r="A296" s="84">
        <v>39449</v>
      </c>
      <c r="B296" s="85">
        <v>24.4</v>
      </c>
      <c r="C296" s="86">
        <v>432241</v>
      </c>
      <c r="D296" s="96">
        <v>62815.13</v>
      </c>
      <c r="E296" s="86">
        <v>6644.9</v>
      </c>
      <c r="F296" s="98">
        <f t="shared" si="31"/>
        <v>0.16190476190476177</v>
      </c>
      <c r="G296" s="98">
        <f t="shared" ref="G296:H354" si="38">D296/D$2-1</f>
        <v>0.61488861752040602</v>
      </c>
      <c r="H296" s="98">
        <f t="shared" si="38"/>
        <v>0.48882968831570373</v>
      </c>
      <c r="I296" s="44">
        <f t="shared" si="33"/>
        <v>0.16190476190476177</v>
      </c>
      <c r="J296" s="44">
        <f t="shared" si="34"/>
        <v>0.61488861752040602</v>
      </c>
      <c r="K296" s="44">
        <f t="shared" si="35"/>
        <v>0.48882968831570373</v>
      </c>
      <c r="L296" s="44">
        <f t="shared" si="36"/>
        <v>-0.28050470521687254</v>
      </c>
      <c r="M296" s="44">
        <f t="shared" si="37"/>
        <v>-0.21958517416507761</v>
      </c>
      <c r="N296" s="93"/>
      <c r="O296" s="88"/>
      <c r="P296" s="106">
        <v>39022</v>
      </c>
      <c r="Q296" s="107">
        <f>AVERAGE(C13:C31)</f>
        <v>1912622.3157894737</v>
      </c>
      <c r="T296" s="108">
        <f>I31</f>
        <v>0.13809523809523805</v>
      </c>
      <c r="U296" s="109">
        <f>J31</f>
        <v>7.8008612378687392E-2</v>
      </c>
      <c r="V296" s="108">
        <f>K31</f>
        <v>8.0774427144832073E-2</v>
      </c>
      <c r="W296" s="110"/>
      <c r="X296" s="110"/>
      <c r="Y296" s="110"/>
    </row>
    <row r="297" spans="1:25" x14ac:dyDescent="0.25">
      <c r="A297" s="84">
        <v>39450</v>
      </c>
      <c r="B297" s="85">
        <v>23.85</v>
      </c>
      <c r="C297" s="86">
        <v>1537111</v>
      </c>
      <c r="D297" s="96">
        <v>62891.97</v>
      </c>
      <c r="E297" s="86">
        <v>6648.66</v>
      </c>
      <c r="F297" s="98">
        <f t="shared" si="31"/>
        <v>0.13571428571428568</v>
      </c>
      <c r="G297" s="98">
        <f t="shared" si="38"/>
        <v>0.61686406581399833</v>
      </c>
      <c r="H297" s="98">
        <f t="shared" si="38"/>
        <v>0.48967213886094396</v>
      </c>
      <c r="I297" s="44">
        <f t="shared" si="33"/>
        <v>0.13571428571428568</v>
      </c>
      <c r="J297" s="44">
        <f t="shared" si="34"/>
        <v>0.61686406581399833</v>
      </c>
      <c r="K297" s="44">
        <f t="shared" si="35"/>
        <v>0.48967213886094396</v>
      </c>
      <c r="L297" s="44">
        <f t="shared" si="36"/>
        <v>-0.29758208514423345</v>
      </c>
      <c r="M297" s="44">
        <f t="shared" si="37"/>
        <v>-0.23760788962416046</v>
      </c>
      <c r="N297" s="93"/>
      <c r="O297" s="88"/>
      <c r="P297" s="106">
        <v>39052</v>
      </c>
      <c r="Q297" s="107">
        <f>AVERAGE(C32:C50)</f>
        <v>3192733.5789473685</v>
      </c>
      <c r="T297" s="108">
        <f>I50</f>
        <v>0.19047619047619047</v>
      </c>
      <c r="U297" s="109">
        <f>J50</f>
        <v>0.14335651391477588</v>
      </c>
      <c r="V297" s="108">
        <f>K50</f>
        <v>0.15829108010674009</v>
      </c>
      <c r="W297" s="110"/>
      <c r="X297" s="110"/>
      <c r="Y297" s="110"/>
    </row>
    <row r="298" spans="1:25" x14ac:dyDescent="0.25">
      <c r="A298" s="84">
        <v>39451</v>
      </c>
      <c r="B298" s="85">
        <v>23.7</v>
      </c>
      <c r="C298" s="86">
        <v>1173790</v>
      </c>
      <c r="D298" s="96">
        <v>61036.61</v>
      </c>
      <c r="E298" s="86">
        <v>6476.81</v>
      </c>
      <c r="F298" s="98">
        <f t="shared" si="31"/>
        <v>0.12857142857142856</v>
      </c>
      <c r="G298" s="98">
        <f t="shared" si="38"/>
        <v>0.56916537052509808</v>
      </c>
      <c r="H298" s="98">
        <f t="shared" si="38"/>
        <v>0.45116811593553474</v>
      </c>
      <c r="I298" s="44">
        <f t="shared" si="33"/>
        <v>0.12857142857142856</v>
      </c>
      <c r="J298" s="44">
        <f t="shared" si="34"/>
        <v>0.56916537052509808</v>
      </c>
      <c r="K298" s="44">
        <f t="shared" si="35"/>
        <v>0.45116811593553474</v>
      </c>
      <c r="L298" s="44">
        <f t="shared" si="36"/>
        <v>-0.28078235107000304</v>
      </c>
      <c r="M298" s="44">
        <f t="shared" si="37"/>
        <v>-0.22230138866862814</v>
      </c>
      <c r="N298" s="93"/>
      <c r="O298" s="88"/>
      <c r="P298" s="106">
        <v>39083</v>
      </c>
      <c r="Q298" s="107">
        <f>AVERAGE(C51:C71)</f>
        <v>2468470.3809523811</v>
      </c>
      <c r="T298" s="108">
        <f>I71</f>
        <v>0.22666666666666679</v>
      </c>
      <c r="U298" s="109">
        <f>J71</f>
        <v>0.1476727296098721</v>
      </c>
      <c r="V298" s="108">
        <f>K71</f>
        <v>0.18640786705413426</v>
      </c>
      <c r="W298" s="110"/>
      <c r="X298" s="110"/>
      <c r="Y298" s="110"/>
    </row>
    <row r="299" spans="1:25" x14ac:dyDescent="0.25">
      <c r="A299" s="84">
        <v>39454</v>
      </c>
      <c r="B299" s="85">
        <v>23.05</v>
      </c>
      <c r="C299" s="86">
        <v>1491657</v>
      </c>
      <c r="D299" s="96">
        <v>60772.15</v>
      </c>
      <c r="E299" s="86">
        <v>6419.71</v>
      </c>
      <c r="F299" s="98">
        <f t="shared" si="31"/>
        <v>9.7619047619047716E-2</v>
      </c>
      <c r="G299" s="98">
        <f t="shared" si="38"/>
        <v>0.56236647599460121</v>
      </c>
      <c r="H299" s="98">
        <f t="shared" si="38"/>
        <v>0.43837451855967835</v>
      </c>
      <c r="I299" s="44">
        <f t="shared" si="33"/>
        <v>9.7619047619047716E-2</v>
      </c>
      <c r="J299" s="44">
        <f t="shared" si="34"/>
        <v>0.56236647599460121</v>
      </c>
      <c r="K299" s="44">
        <f t="shared" si="35"/>
        <v>0.43837451855967835</v>
      </c>
      <c r="L299" s="44">
        <f t="shared" si="36"/>
        <v>-0.29746377403527924</v>
      </c>
      <c r="M299" s="44">
        <f t="shared" si="37"/>
        <v>-0.23690316155061431</v>
      </c>
      <c r="N299" s="93"/>
      <c r="O299" s="88"/>
      <c r="P299" s="106">
        <v>39114</v>
      </c>
      <c r="Q299" s="107">
        <f>AVERAGE(C72:C89)</f>
        <v>1790701.9444444445</v>
      </c>
      <c r="T299" s="108">
        <f>I89</f>
        <v>0.33333333333333326</v>
      </c>
      <c r="U299" s="109">
        <f>J89</f>
        <v>0.12840953788803899</v>
      </c>
      <c r="V299" s="108">
        <f>K89</f>
        <v>0.17309221920742424</v>
      </c>
      <c r="W299" s="110"/>
      <c r="X299" s="110"/>
      <c r="Y299" s="110"/>
    </row>
    <row r="300" spans="1:25" x14ac:dyDescent="0.25">
      <c r="A300" s="84">
        <v>39455</v>
      </c>
      <c r="B300" s="85">
        <v>22.85</v>
      </c>
      <c r="C300" s="86">
        <v>1451376</v>
      </c>
      <c r="D300" s="96">
        <v>62080.73</v>
      </c>
      <c r="E300" s="86">
        <v>6497.13</v>
      </c>
      <c r="F300" s="98">
        <f t="shared" si="31"/>
        <v>8.8095238095238226E-2</v>
      </c>
      <c r="G300" s="98">
        <f t="shared" si="38"/>
        <v>0.59600822674979126</v>
      </c>
      <c r="H300" s="98">
        <f t="shared" si="38"/>
        <v>0.45572093377576928</v>
      </c>
      <c r="I300" s="44">
        <f t="shared" si="33"/>
        <v>8.8095238095238226E-2</v>
      </c>
      <c r="J300" s="44">
        <f t="shared" si="34"/>
        <v>0.59600822674979126</v>
      </c>
      <c r="K300" s="44">
        <f t="shared" si="35"/>
        <v>0.45572093377576928</v>
      </c>
      <c r="L300" s="44">
        <f t="shared" si="36"/>
        <v>-0.31823958056212409</v>
      </c>
      <c r="M300" s="44">
        <f t="shared" si="37"/>
        <v>-0.25253857875561603</v>
      </c>
      <c r="N300" s="93"/>
      <c r="O300" s="88"/>
      <c r="P300" s="106">
        <v>39142</v>
      </c>
      <c r="Q300" s="107">
        <f>AVERAGE(C90:C111)</f>
        <v>2902917.6818181816</v>
      </c>
      <c r="T300" s="108">
        <f>I111</f>
        <v>0.30952380952380953</v>
      </c>
      <c r="U300" s="109">
        <f>J111</f>
        <v>0.17757336589755135</v>
      </c>
      <c r="V300" s="108">
        <f>K111</f>
        <v>0.19415572339839171</v>
      </c>
      <c r="W300" s="110"/>
      <c r="X300" s="110"/>
      <c r="Y300" s="110"/>
    </row>
    <row r="301" spans="1:25" x14ac:dyDescent="0.25">
      <c r="A301" s="84">
        <v>39456</v>
      </c>
      <c r="B301" s="85">
        <v>22.7</v>
      </c>
      <c r="C301" s="86">
        <v>754150</v>
      </c>
      <c r="D301" s="96">
        <v>62673.69</v>
      </c>
      <c r="E301" s="86">
        <v>6495.87</v>
      </c>
      <c r="F301" s="98">
        <f t="shared" ref="F301:F353" si="39">B301/B$2-1</f>
        <v>8.0952380952380887E-2</v>
      </c>
      <c r="G301" s="98">
        <f t="shared" si="38"/>
        <v>0.61125239411273213</v>
      </c>
      <c r="H301" s="98">
        <f t="shared" si="38"/>
        <v>0.45543862322071527</v>
      </c>
      <c r="I301" s="44">
        <f t="shared" si="33"/>
        <v>8.0952380952380887E-2</v>
      </c>
      <c r="J301" s="44">
        <f t="shared" si="34"/>
        <v>0.61125239411273213</v>
      </c>
      <c r="K301" s="44">
        <f t="shared" si="35"/>
        <v>0.45543862322071527</v>
      </c>
      <c r="L301" s="44">
        <f t="shared" si="36"/>
        <v>-0.32912287056825218</v>
      </c>
      <c r="M301" s="44">
        <f t="shared" si="37"/>
        <v>-0.25730129480804909</v>
      </c>
      <c r="N301" s="93"/>
      <c r="O301" s="88"/>
      <c r="P301" s="106">
        <v>39173</v>
      </c>
      <c r="Q301" s="107">
        <f>AVERAGE(C112:C131)</f>
        <v>2235813.6</v>
      </c>
      <c r="T301" s="108">
        <f>I131</f>
        <v>0.36190476190476195</v>
      </c>
      <c r="U301" s="109">
        <f>J131</f>
        <v>0.25859991001992411</v>
      </c>
      <c r="V301" s="108">
        <f>K131</f>
        <v>0.28014617413183895</v>
      </c>
      <c r="W301" s="110"/>
      <c r="X301" s="110"/>
      <c r="Y301" s="110"/>
    </row>
    <row r="302" spans="1:25" x14ac:dyDescent="0.25">
      <c r="A302" s="84">
        <v>39457</v>
      </c>
      <c r="B302" s="85">
        <v>23.5</v>
      </c>
      <c r="C302" s="86">
        <v>795731</v>
      </c>
      <c r="D302" s="96">
        <v>63515.48</v>
      </c>
      <c r="E302" s="86">
        <v>6541.75</v>
      </c>
      <c r="F302" s="98">
        <f t="shared" si="39"/>
        <v>0.11904761904761907</v>
      </c>
      <c r="G302" s="98">
        <f t="shared" si="38"/>
        <v>0.63289363069606019</v>
      </c>
      <c r="H302" s="98">
        <f t="shared" si="38"/>
        <v>0.46571831232061522</v>
      </c>
      <c r="I302" s="44">
        <f t="shared" si="33"/>
        <v>0.11904761904761907</v>
      </c>
      <c r="J302" s="44">
        <f t="shared" si="34"/>
        <v>0.63289363069606019</v>
      </c>
      <c r="K302" s="44">
        <f t="shared" si="35"/>
        <v>0.46571831232061522</v>
      </c>
      <c r="L302" s="44">
        <f t="shared" si="36"/>
        <v>-0.31468431377823547</v>
      </c>
      <c r="M302" s="44">
        <f t="shared" si="37"/>
        <v>-0.23651931640543256</v>
      </c>
      <c r="N302" s="93"/>
      <c r="O302" s="88"/>
      <c r="P302" s="106">
        <v>39203</v>
      </c>
      <c r="Q302" s="107">
        <f>AVERAGE(C132:C153)</f>
        <v>2590560.5</v>
      </c>
      <c r="T302" s="108">
        <f>I153</f>
        <v>0.4285714285714286</v>
      </c>
      <c r="U302" s="109">
        <f>J153</f>
        <v>0.34374856995950887</v>
      </c>
      <c r="V302" s="108">
        <f>K153</f>
        <v>0.38568551052278988</v>
      </c>
      <c r="W302" s="110"/>
      <c r="X302" s="110"/>
      <c r="Y302" s="110"/>
    </row>
    <row r="303" spans="1:25" x14ac:dyDescent="0.25">
      <c r="A303" s="84">
        <v>39458</v>
      </c>
      <c r="B303" s="85">
        <v>24</v>
      </c>
      <c r="C303" s="86">
        <v>1427637</v>
      </c>
      <c r="D303" s="96">
        <v>61942.36</v>
      </c>
      <c r="E303" s="86">
        <v>6400.74</v>
      </c>
      <c r="F303" s="98">
        <f t="shared" si="39"/>
        <v>0.14285714285714279</v>
      </c>
      <c r="G303" s="98">
        <f t="shared" si="38"/>
        <v>0.5924509287229256</v>
      </c>
      <c r="H303" s="98">
        <f t="shared" si="38"/>
        <v>0.43412417631414435</v>
      </c>
      <c r="I303" s="44">
        <f t="shared" si="33"/>
        <v>0.14285714285714279</v>
      </c>
      <c r="J303" s="44">
        <f t="shared" si="34"/>
        <v>0.5924509287229256</v>
      </c>
      <c r="K303" s="44">
        <f t="shared" si="35"/>
        <v>0.43412417631414435</v>
      </c>
      <c r="L303" s="44">
        <f t="shared" si="36"/>
        <v>-0.28232818842734253</v>
      </c>
      <c r="M303" s="44">
        <f t="shared" si="37"/>
        <v>-0.20309749899453589</v>
      </c>
      <c r="N303" s="93"/>
      <c r="O303" s="88"/>
      <c r="P303" s="106">
        <v>39234</v>
      </c>
      <c r="Q303" s="107">
        <f>AVERAGE(C154:C173)</f>
        <v>2930590.5</v>
      </c>
      <c r="T303" s="108">
        <f>I173</f>
        <v>0.4285714285714286</v>
      </c>
      <c r="U303" s="109">
        <f>J173</f>
        <v>0.3983433382608137</v>
      </c>
      <c r="V303" s="108">
        <f>K173</f>
        <v>0.42096312710472605</v>
      </c>
      <c r="W303" s="110"/>
      <c r="X303" s="110"/>
      <c r="Y303" s="110"/>
    </row>
    <row r="304" spans="1:25" x14ac:dyDescent="0.25">
      <c r="A304" s="84">
        <v>39461</v>
      </c>
      <c r="B304" s="85">
        <v>23.87</v>
      </c>
      <c r="C304" s="86">
        <v>95227</v>
      </c>
      <c r="D304" s="96">
        <v>62187.78</v>
      </c>
      <c r="E304" s="86">
        <v>6400.63</v>
      </c>
      <c r="F304" s="98">
        <f t="shared" si="39"/>
        <v>0.13666666666666671</v>
      </c>
      <c r="G304" s="98">
        <f t="shared" si="38"/>
        <v>0.59876033164085096</v>
      </c>
      <c r="H304" s="98">
        <f t="shared" si="38"/>
        <v>0.43409953015457625</v>
      </c>
      <c r="I304" s="44">
        <f t="shared" si="33"/>
        <v>0.13666666666666671</v>
      </c>
      <c r="J304" s="44">
        <f t="shared" si="34"/>
        <v>0.59876033164085096</v>
      </c>
      <c r="K304" s="44">
        <f t="shared" si="35"/>
        <v>0.43409953015457625</v>
      </c>
      <c r="L304" s="44">
        <f t="shared" si="36"/>
        <v>-0.28903248087217992</v>
      </c>
      <c r="M304" s="44">
        <f t="shared" si="37"/>
        <v>-0.20740043297821198</v>
      </c>
      <c r="N304" s="93"/>
      <c r="O304" s="88"/>
      <c r="P304" s="106">
        <v>39264</v>
      </c>
      <c r="Q304" s="107">
        <f>AVERAGE(C174:C194)</f>
        <v>4595414.9047619049</v>
      </c>
      <c r="T304" s="108">
        <f>I194</f>
        <v>0.45142857142857151</v>
      </c>
      <c r="U304" s="109">
        <f>J194</f>
        <v>0.39295584549135554</v>
      </c>
      <c r="V304" s="108">
        <f>K194</f>
        <v>0.42812619729922896</v>
      </c>
      <c r="W304" s="110"/>
      <c r="X304" s="110"/>
      <c r="Y304" s="110"/>
    </row>
    <row r="305" spans="1:25" x14ac:dyDescent="0.25">
      <c r="A305" s="84">
        <v>39462</v>
      </c>
      <c r="B305" s="85">
        <v>23.49</v>
      </c>
      <c r="C305" s="86">
        <v>139435</v>
      </c>
      <c r="D305" s="96">
        <v>59907.06</v>
      </c>
      <c r="E305" s="86">
        <v>6173.51</v>
      </c>
      <c r="F305" s="98">
        <f t="shared" si="39"/>
        <v>0.11857142857142855</v>
      </c>
      <c r="G305" s="98">
        <f t="shared" si="38"/>
        <v>0.5401262291921074</v>
      </c>
      <c r="H305" s="98">
        <f t="shared" si="38"/>
        <v>0.38321193232612694</v>
      </c>
      <c r="I305" s="44">
        <f t="shared" si="33"/>
        <v>0.11857142857142855</v>
      </c>
      <c r="J305" s="44">
        <f t="shared" si="34"/>
        <v>0.5401262291921074</v>
      </c>
      <c r="K305" s="44">
        <f t="shared" si="35"/>
        <v>0.38321193232612694</v>
      </c>
      <c r="L305" s="44">
        <f t="shared" si="36"/>
        <v>-0.27371444796561295</v>
      </c>
      <c r="M305" s="44">
        <f t="shared" si="37"/>
        <v>-0.19132317873346882</v>
      </c>
      <c r="N305" s="93"/>
      <c r="O305" s="88"/>
      <c r="P305" s="106">
        <v>39295</v>
      </c>
      <c r="Q305" s="107">
        <f>AVERAGE(C195:C217)</f>
        <v>3420023.1739130435</v>
      </c>
      <c r="T305" s="108">
        <f>I217</f>
        <v>0.19523809523809521</v>
      </c>
      <c r="U305" s="109">
        <f>J217</f>
        <v>0.40464657111639557</v>
      </c>
      <c r="V305" s="108">
        <f>K217</f>
        <v>0.41929166937400986</v>
      </c>
      <c r="W305" s="110"/>
      <c r="X305" s="110"/>
      <c r="Y305" s="110"/>
    </row>
    <row r="306" spans="1:25" x14ac:dyDescent="0.25">
      <c r="A306" s="84">
        <v>39463</v>
      </c>
      <c r="B306" s="85">
        <v>22.9</v>
      </c>
      <c r="C306" s="86">
        <v>2079049</v>
      </c>
      <c r="D306" s="96">
        <v>58777.45</v>
      </c>
      <c r="E306" s="86">
        <v>6037.36</v>
      </c>
      <c r="F306" s="98">
        <f t="shared" si="39"/>
        <v>9.0476190476190377E-2</v>
      </c>
      <c r="G306" s="98">
        <f t="shared" si="38"/>
        <v>0.51108554534353101</v>
      </c>
      <c r="H306" s="98">
        <f t="shared" si="38"/>
        <v>0.35270670846057839</v>
      </c>
      <c r="I306" s="44">
        <f t="shared" si="33"/>
        <v>9.0476190476190377E-2</v>
      </c>
      <c r="J306" s="44">
        <f t="shared" si="34"/>
        <v>0.51108554534353101</v>
      </c>
      <c r="K306" s="44">
        <f t="shared" si="35"/>
        <v>0.35270670846057839</v>
      </c>
      <c r="L306" s="44">
        <f t="shared" si="36"/>
        <v>-0.27834913527130534</v>
      </c>
      <c r="M306" s="44">
        <f t="shared" si="37"/>
        <v>-0.19385615251573218</v>
      </c>
      <c r="N306" s="93"/>
      <c r="O306" s="88"/>
      <c r="P306" s="106">
        <v>39326</v>
      </c>
      <c r="Q306" s="107">
        <f>AVERAGE(C218:C236)</f>
        <v>2587945.9473684211</v>
      </c>
      <c r="T306" s="108">
        <f>I236</f>
        <v>0.18952380952380965</v>
      </c>
      <c r="U306" s="109">
        <f>J236</f>
        <v>0.55447162414036888</v>
      </c>
      <c r="V306" s="108">
        <f>K236</f>
        <v>0.5616680520795756</v>
      </c>
      <c r="W306" s="110"/>
      <c r="X306" s="110"/>
      <c r="Y306" s="110"/>
    </row>
    <row r="307" spans="1:25" x14ac:dyDescent="0.25">
      <c r="A307" s="84">
        <v>39464</v>
      </c>
      <c r="B307" s="85">
        <v>21.5</v>
      </c>
      <c r="C307" s="86">
        <v>1744540</v>
      </c>
      <c r="D307" s="96">
        <v>57036.85</v>
      </c>
      <c r="E307" s="86">
        <v>5928.3</v>
      </c>
      <c r="F307" s="98">
        <f t="shared" si="39"/>
        <v>2.3809523809523725E-2</v>
      </c>
      <c r="G307" s="98">
        <f t="shared" si="38"/>
        <v>0.46633716819847026</v>
      </c>
      <c r="H307" s="98">
        <f t="shared" si="38"/>
        <v>0.32827116152868929</v>
      </c>
      <c r="I307" s="44">
        <f t="shared" si="33"/>
        <v>2.3809523809523725E-2</v>
      </c>
      <c r="J307" s="44">
        <f t="shared" si="34"/>
        <v>0.46633716819847026</v>
      </c>
      <c r="K307" s="44">
        <f t="shared" si="35"/>
        <v>0.32827116152868929</v>
      </c>
      <c r="L307" s="44">
        <f t="shared" si="36"/>
        <v>-0.30179119372158614</v>
      </c>
      <c r="M307" s="44">
        <f t="shared" si="37"/>
        <v>-0.22921647818414181</v>
      </c>
      <c r="N307" s="93"/>
      <c r="O307" s="88"/>
      <c r="P307" s="106">
        <v>39356</v>
      </c>
      <c r="Q307" s="107">
        <f>AVERAGE(C237:C258)</f>
        <v>4804673.1363636367</v>
      </c>
      <c r="T307" s="108">
        <f>I258</f>
        <v>0.16523809523809518</v>
      </c>
      <c r="U307" s="109">
        <f>J258</f>
        <v>0.67922617134777297</v>
      </c>
      <c r="V307" s="108">
        <f>K258</f>
        <v>0.63539143702794187</v>
      </c>
      <c r="W307" s="110"/>
      <c r="X307" s="110"/>
      <c r="Y307" s="110"/>
    </row>
    <row r="308" spans="1:25" x14ac:dyDescent="0.25">
      <c r="A308" s="84">
        <v>39465</v>
      </c>
      <c r="B308" s="85">
        <v>21.49</v>
      </c>
      <c r="C308" s="86">
        <v>634824</v>
      </c>
      <c r="D308" s="96">
        <v>57506.47</v>
      </c>
      <c r="E308" s="86">
        <v>5951.41</v>
      </c>
      <c r="F308" s="98">
        <f t="shared" si="39"/>
        <v>2.3333333333333206E-2</v>
      </c>
      <c r="G308" s="98">
        <f t="shared" si="38"/>
        <v>0.47841043768879743</v>
      </c>
      <c r="H308" s="98">
        <f t="shared" si="38"/>
        <v>0.33344909559797187</v>
      </c>
      <c r="I308" s="44">
        <f t="shared" si="33"/>
        <v>2.3333333333333206E-2</v>
      </c>
      <c r="J308" s="44">
        <f t="shared" si="34"/>
        <v>0.47841043768879743</v>
      </c>
      <c r="K308" s="44">
        <f t="shared" si="35"/>
        <v>0.33344909559797187</v>
      </c>
      <c r="L308" s="44">
        <f t="shared" si="36"/>
        <v>-0.3078151322219338</v>
      </c>
      <c r="M308" s="44">
        <f t="shared" si="37"/>
        <v>-0.23256662986866428</v>
      </c>
      <c r="N308" s="93"/>
      <c r="O308" s="88"/>
      <c r="P308" s="106">
        <v>39387</v>
      </c>
      <c r="Q308" s="107">
        <f>AVERAGE(C259:C277)</f>
        <v>2835118.3157894737</v>
      </c>
      <c r="T308" s="108">
        <f>I277</f>
        <v>0.13571428571428568</v>
      </c>
      <c r="U308" s="109">
        <f>J277</f>
        <v>0.61979973005977262</v>
      </c>
      <c r="V308" s="108">
        <f>K277</f>
        <v>0.57375587306779696</v>
      </c>
      <c r="W308" s="110"/>
      <c r="X308" s="110"/>
      <c r="Y308" s="110"/>
    </row>
    <row r="309" spans="1:25" x14ac:dyDescent="0.25">
      <c r="A309" s="84">
        <v>39468</v>
      </c>
      <c r="B309" s="85">
        <v>20.25</v>
      </c>
      <c r="C309" s="86">
        <v>1081501</v>
      </c>
      <c r="D309" s="96">
        <v>53709.11</v>
      </c>
      <c r="E309" s="86">
        <v>5562.37</v>
      </c>
      <c r="F309" s="98">
        <f t="shared" si="39"/>
        <v>-3.5714285714285698E-2</v>
      </c>
      <c r="G309" s="98">
        <f t="shared" si="38"/>
        <v>0.38078565460505165</v>
      </c>
      <c r="H309" s="98">
        <f t="shared" si="38"/>
        <v>0.24628235088513306</v>
      </c>
      <c r="I309" s="44">
        <f t="shared" si="33"/>
        <v>-3.5714285714285698E-2</v>
      </c>
      <c r="J309" s="44">
        <f t="shared" si="34"/>
        <v>0.38078565460505165</v>
      </c>
      <c r="K309" s="44">
        <f t="shared" si="35"/>
        <v>0.24628235088513306</v>
      </c>
      <c r="L309" s="44">
        <f t="shared" si="36"/>
        <v>-0.30163982290102043</v>
      </c>
      <c r="M309" s="44">
        <f t="shared" si="37"/>
        <v>-0.22627026403698924</v>
      </c>
      <c r="N309" s="93"/>
      <c r="O309" s="88"/>
      <c r="P309" s="106">
        <v>39417</v>
      </c>
      <c r="Q309" s="107">
        <f>AVERAGE(C278:C295)</f>
        <v>2082349.111111111</v>
      </c>
      <c r="T309" s="108">
        <f>I295</f>
        <v>0.18428571428571439</v>
      </c>
      <c r="U309" s="109">
        <f>J295</f>
        <v>0.64242174946976016</v>
      </c>
      <c r="V309" s="108">
        <f>K295</f>
        <v>0.52371296634454878</v>
      </c>
      <c r="W309" s="110"/>
      <c r="X309" s="110"/>
      <c r="Y309" s="110"/>
    </row>
    <row r="310" spans="1:25" x14ac:dyDescent="0.25">
      <c r="A310" s="84">
        <v>39469</v>
      </c>
      <c r="B310" s="85">
        <v>20.239999999999998</v>
      </c>
      <c r="C310" s="86">
        <v>2650678</v>
      </c>
      <c r="D310" s="96">
        <v>56097.18</v>
      </c>
      <c r="E310" s="86">
        <v>5697.1</v>
      </c>
      <c r="F310" s="98">
        <f t="shared" si="39"/>
        <v>-3.6190476190476217E-2</v>
      </c>
      <c r="G310" s="98">
        <f t="shared" si="38"/>
        <v>0.44217957452278434</v>
      </c>
      <c r="H310" s="98">
        <f t="shared" si="38"/>
        <v>0.2764694152362559</v>
      </c>
      <c r="I310" s="44">
        <f t="shared" si="33"/>
        <v>-3.6190476190476217E-2</v>
      </c>
      <c r="J310" s="44">
        <f t="shared" si="34"/>
        <v>0.44217957452278434</v>
      </c>
      <c r="K310" s="44">
        <f t="shared" si="35"/>
        <v>0.2764694152362559</v>
      </c>
      <c r="L310" s="44">
        <f t="shared" si="36"/>
        <v>-0.33169936612890438</v>
      </c>
      <c r="M310" s="44">
        <f t="shared" si="37"/>
        <v>-0.24494115385354798</v>
      </c>
      <c r="N310" s="93"/>
      <c r="O310" s="88"/>
      <c r="P310" s="106">
        <v>39448</v>
      </c>
      <c r="Q310" s="111">
        <f>AVERAGE(C296:C316)</f>
        <v>1463108.7142857143</v>
      </c>
      <c r="R310" s="50"/>
      <c r="S310" s="50"/>
      <c r="T310" s="108">
        <f>I316</f>
        <v>-9.5238095238095233E-2</v>
      </c>
      <c r="U310" s="109">
        <f>J316</f>
        <v>0.52941448679221037</v>
      </c>
      <c r="V310" s="108">
        <f>K316</f>
        <v>0.35638570791612234</v>
      </c>
      <c r="W310" s="110"/>
      <c r="X310" s="110"/>
      <c r="Y310" s="110"/>
    </row>
    <row r="311" spans="1:25" x14ac:dyDescent="0.25">
      <c r="A311" s="84">
        <v>39470</v>
      </c>
      <c r="B311" s="85">
        <v>18.98</v>
      </c>
      <c r="C311" s="86">
        <v>3648214</v>
      </c>
      <c r="D311" s="96">
        <v>54234.82</v>
      </c>
      <c r="E311" s="86">
        <v>5481.4</v>
      </c>
      <c r="F311" s="98">
        <f t="shared" si="39"/>
        <v>-9.619047619047616E-2</v>
      </c>
      <c r="G311" s="98">
        <f t="shared" si="38"/>
        <v>0.39430091908220333</v>
      </c>
      <c r="H311" s="98">
        <f t="shared" si="38"/>
        <v>0.22814053688297764</v>
      </c>
      <c r="I311" s="44">
        <f t="shared" si="33"/>
        <v>-9.619047619047616E-2</v>
      </c>
      <c r="J311" s="44">
        <f t="shared" si="34"/>
        <v>0.39430091908220333</v>
      </c>
      <c r="K311" s="44">
        <f t="shared" si="35"/>
        <v>0.22814053688297764</v>
      </c>
      <c r="L311" s="44">
        <f t="shared" si="36"/>
        <v>-0.35178302514176407</v>
      </c>
      <c r="M311" s="44">
        <f t="shared" si="37"/>
        <v>-0.26408298019101817</v>
      </c>
      <c r="N311" s="93"/>
      <c r="O311" s="88"/>
      <c r="P311" s="112">
        <v>39479</v>
      </c>
      <c r="Q311" s="111">
        <f>AVERAGE(C317:C335)</f>
        <v>2767606.5789473685</v>
      </c>
      <c r="R311" s="50"/>
      <c r="S311" s="50"/>
      <c r="T311" s="113">
        <f>I335</f>
        <v>1.4285714285714235E-2</v>
      </c>
      <c r="U311" s="109">
        <f>J335</f>
        <v>0.63222057972877432</v>
      </c>
      <c r="V311" s="113">
        <f>K335</f>
        <v>0.44196837673671396</v>
      </c>
      <c r="W311" s="51"/>
      <c r="X311" s="51"/>
      <c r="Y311" s="51"/>
    </row>
    <row r="312" spans="1:25" x14ac:dyDescent="0.25">
      <c r="A312" s="84">
        <v>39471</v>
      </c>
      <c r="B312" s="85">
        <v>19.5</v>
      </c>
      <c r="C312" s="86">
        <v>3645445</v>
      </c>
      <c r="D312" s="96">
        <v>57463.31</v>
      </c>
      <c r="E312" s="86">
        <v>5852.03</v>
      </c>
      <c r="F312" s="98">
        <f t="shared" si="39"/>
        <v>-7.1428571428571397E-2</v>
      </c>
      <c r="G312" s="98">
        <f t="shared" si="38"/>
        <v>0.47730085481072049</v>
      </c>
      <c r="H312" s="98">
        <f t="shared" si="38"/>
        <v>0.31118241070808406</v>
      </c>
      <c r="I312" s="44">
        <f t="shared" si="33"/>
        <v>-7.1428571428571397E-2</v>
      </c>
      <c r="J312" s="44">
        <f t="shared" si="34"/>
        <v>0.47730085481072049</v>
      </c>
      <c r="K312" s="44">
        <f t="shared" si="35"/>
        <v>0.31118241070808406</v>
      </c>
      <c r="L312" s="44">
        <f t="shared" si="36"/>
        <v>-0.37144053931356991</v>
      </c>
      <c r="M312" s="44">
        <f t="shared" si="37"/>
        <v>-0.29180606680807453</v>
      </c>
      <c r="N312" s="93"/>
      <c r="O312" s="88"/>
      <c r="P312" s="112">
        <v>39508</v>
      </c>
      <c r="Q312" s="111">
        <f>AVERAGE(C336:C355)</f>
        <v>1137647.95</v>
      </c>
      <c r="R312" s="50"/>
      <c r="S312" s="50"/>
      <c r="T312" s="113">
        <f>I355</f>
        <v>-0.1785714285714286</v>
      </c>
      <c r="U312" s="109">
        <f>J355</f>
        <v>0.56740330355421298</v>
      </c>
      <c r="V312" s="113">
        <f>K355</f>
        <v>0.37031078807215501</v>
      </c>
      <c r="W312" s="51"/>
      <c r="X312" s="51"/>
      <c r="Y312" s="51"/>
    </row>
    <row r="313" spans="1:25" x14ac:dyDescent="0.25">
      <c r="A313" s="84">
        <v>39475</v>
      </c>
      <c r="B313" s="85">
        <v>19.690000000000001</v>
      </c>
      <c r="C313" s="86">
        <v>232594</v>
      </c>
      <c r="D313" s="96">
        <v>58593.78</v>
      </c>
      <c r="E313" s="86">
        <v>5906.21</v>
      </c>
      <c r="F313" s="98">
        <f t="shared" si="39"/>
        <v>-6.2380952380952315E-2</v>
      </c>
      <c r="G313" s="98">
        <f t="shared" si="38"/>
        <v>0.50636364804936052</v>
      </c>
      <c r="H313" s="98">
        <f t="shared" si="38"/>
        <v>0.32332176457540274</v>
      </c>
      <c r="I313" s="44">
        <f t="shared" si="33"/>
        <v>-6.2380952380952315E-2</v>
      </c>
      <c r="J313" s="44">
        <f t="shared" si="34"/>
        <v>0.50636364804936052</v>
      </c>
      <c r="K313" s="44">
        <f t="shared" si="35"/>
        <v>0.32332176457540274</v>
      </c>
      <c r="L313" s="44">
        <f t="shared" si="36"/>
        <v>-0.37756128884735018</v>
      </c>
      <c r="M313" s="44">
        <f t="shared" si="37"/>
        <v>-0.29146555832557508</v>
      </c>
      <c r="N313" s="93"/>
      <c r="O313" s="88"/>
      <c r="P313" s="114">
        <v>39539</v>
      </c>
      <c r="Q313" s="111">
        <f>AVERAGE(C356:C376)</f>
        <v>2930644.2857142859</v>
      </c>
      <c r="R313" s="54"/>
      <c r="S313" s="54"/>
      <c r="T313" s="113">
        <f>I376</f>
        <v>0.11904761904761907</v>
      </c>
      <c r="U313" s="109">
        <f>J376</f>
        <v>0.74480262227649607</v>
      </c>
      <c r="V313" s="113">
        <f>K376</f>
        <v>0.5307348812615249</v>
      </c>
      <c r="W313" s="51"/>
      <c r="X313" s="51"/>
      <c r="Y313" s="51"/>
    </row>
    <row r="314" spans="1:25" x14ac:dyDescent="0.25">
      <c r="A314" s="84">
        <v>39476</v>
      </c>
      <c r="B314" s="85">
        <v>19.420000000000002</v>
      </c>
      <c r="C314" s="86">
        <v>785250</v>
      </c>
      <c r="D314" s="96">
        <v>59529.58</v>
      </c>
      <c r="E314" s="86">
        <v>5977.22</v>
      </c>
      <c r="F314" s="98">
        <f t="shared" si="39"/>
        <v>-7.5238095238095104E-2</v>
      </c>
      <c r="G314" s="98">
        <f t="shared" si="38"/>
        <v>0.53042174946976028</v>
      </c>
      <c r="H314" s="98">
        <f t="shared" si="38"/>
        <v>0.33923198085665573</v>
      </c>
      <c r="I314" s="44">
        <f t="shared" si="33"/>
        <v>-7.5238095238095104E-2</v>
      </c>
      <c r="J314" s="44">
        <f t="shared" si="34"/>
        <v>0.53042174946976028</v>
      </c>
      <c r="K314" s="44">
        <f t="shared" si="35"/>
        <v>0.33923198085665573</v>
      </c>
      <c r="L314" s="44">
        <f t="shared" si="36"/>
        <v>-0.39574701870101892</v>
      </c>
      <c r="M314" s="44">
        <f t="shared" si="37"/>
        <v>-0.30948340692224963</v>
      </c>
      <c r="N314" s="93"/>
      <c r="O314" s="88"/>
      <c r="P314" s="114">
        <v>39569</v>
      </c>
      <c r="Q314" s="111">
        <f>AVERAGE(C377:C396)</f>
        <v>1655368.6</v>
      </c>
      <c r="R314" s="54"/>
      <c r="S314" s="54"/>
      <c r="T314" s="113">
        <f>I396</f>
        <v>0.21428571428571419</v>
      </c>
      <c r="U314" s="109">
        <f>J396</f>
        <v>0.86625104441159451</v>
      </c>
      <c r="V314" s="113">
        <f>K396</f>
        <v>0.6206104629669047</v>
      </c>
      <c r="W314" s="51"/>
      <c r="X314" s="51"/>
      <c r="Y314" s="51"/>
    </row>
    <row r="315" spans="1:25" x14ac:dyDescent="0.25">
      <c r="A315" s="84">
        <v>39477</v>
      </c>
      <c r="B315" s="85">
        <v>19.350000000000001</v>
      </c>
      <c r="C315" s="86">
        <v>3556177</v>
      </c>
      <c r="D315" s="96">
        <v>60289.41</v>
      </c>
      <c r="E315" s="86">
        <v>6012.94</v>
      </c>
      <c r="F315" s="98">
        <f t="shared" si="39"/>
        <v>-7.8571428571428514E-2</v>
      </c>
      <c r="G315" s="98">
        <f t="shared" si="38"/>
        <v>0.54995590976283837</v>
      </c>
      <c r="H315" s="98">
        <f t="shared" si="38"/>
        <v>0.3472352610364382</v>
      </c>
      <c r="I315" s="44">
        <f t="shared" si="33"/>
        <v>-7.8571428571428514E-2</v>
      </c>
      <c r="J315" s="44">
        <f t="shared" si="34"/>
        <v>0.54995590976283837</v>
      </c>
      <c r="K315" s="44">
        <f t="shared" si="35"/>
        <v>0.3472352610364382</v>
      </c>
      <c r="L315" s="44">
        <f t="shared" si="36"/>
        <v>-0.40551304354872841</v>
      </c>
      <c r="M315" s="44">
        <f t="shared" si="37"/>
        <v>-0.31605963852244368</v>
      </c>
      <c r="N315" s="93"/>
      <c r="O315" s="88"/>
      <c r="P315" s="114">
        <v>39600</v>
      </c>
      <c r="Q315" s="111">
        <f>AVERAGE(C397:C417)</f>
        <v>1308743</v>
      </c>
      <c r="R315" s="54"/>
      <c r="S315" s="54"/>
      <c r="T315" s="113">
        <f>I417</f>
        <v>9.5238095238095344E-2</v>
      </c>
      <c r="U315" s="109">
        <f>J417</f>
        <v>0.67151050838742865</v>
      </c>
      <c r="V315" s="113">
        <f>K417</f>
        <v>0.42617242901345898</v>
      </c>
      <c r="W315" s="51"/>
      <c r="X315" s="51"/>
      <c r="Y315" s="51"/>
    </row>
    <row r="316" spans="1:25" x14ac:dyDescent="0.25">
      <c r="A316" s="84">
        <v>39478</v>
      </c>
      <c r="B316" s="85">
        <v>19</v>
      </c>
      <c r="C316" s="86">
        <v>1368656</v>
      </c>
      <c r="D316" s="96">
        <v>59490.400000000001</v>
      </c>
      <c r="E316" s="86">
        <v>6053.78</v>
      </c>
      <c r="F316" s="98">
        <f t="shared" si="39"/>
        <v>-9.5238095238095233E-2</v>
      </c>
      <c r="G316" s="98">
        <f t="shared" si="38"/>
        <v>0.52941448679221037</v>
      </c>
      <c r="H316" s="98">
        <f t="shared" si="38"/>
        <v>0.35638570791612234</v>
      </c>
      <c r="I316" s="44">
        <f t="shared" si="33"/>
        <v>-9.5238095238095233E-2</v>
      </c>
      <c r="J316" s="44">
        <f t="shared" si="34"/>
        <v>0.52941448679221037</v>
      </c>
      <c r="K316" s="44">
        <f t="shared" si="35"/>
        <v>0.35638570791612234</v>
      </c>
      <c r="L316" s="44">
        <f t="shared" si="36"/>
        <v>-0.40842596132357167</v>
      </c>
      <c r="M316" s="44">
        <f t="shared" si="37"/>
        <v>-0.33296119276283731</v>
      </c>
      <c r="N316" s="93"/>
      <c r="O316" s="88"/>
      <c r="P316" s="114">
        <v>39630</v>
      </c>
      <c r="Q316" s="111">
        <f>AVERAGE(C418:C439)</f>
        <v>2982138.0909090908</v>
      </c>
      <c r="R316" s="54"/>
      <c r="S316" s="54"/>
      <c r="T316" s="113">
        <f>I439</f>
        <v>0</v>
      </c>
      <c r="U316" s="109">
        <f>J439</f>
        <v>0.52979420271225663</v>
      </c>
      <c r="V316" s="113">
        <f>K439</f>
        <v>0.33951429141170952</v>
      </c>
      <c r="W316" s="51"/>
      <c r="X316" s="51"/>
      <c r="Y316" s="51"/>
    </row>
    <row r="317" spans="1:25" x14ac:dyDescent="0.25">
      <c r="A317" s="84">
        <v>39479</v>
      </c>
      <c r="B317" s="85">
        <v>19</v>
      </c>
      <c r="C317" s="86">
        <v>1450000</v>
      </c>
      <c r="D317" s="96">
        <v>61079.83</v>
      </c>
      <c r="E317" s="86">
        <v>5872.1</v>
      </c>
      <c r="F317" s="98">
        <f t="shared" si="39"/>
        <v>-9.5238095238095233E-2</v>
      </c>
      <c r="G317" s="98">
        <f t="shared" si="38"/>
        <v>0.57027649591876095</v>
      </c>
      <c r="H317" s="98">
        <f t="shared" si="38"/>
        <v>0.31567921454930015</v>
      </c>
      <c r="I317" s="44">
        <f t="shared" si="33"/>
        <v>-9.5238095238095233E-2</v>
      </c>
      <c r="J317" s="44">
        <f t="shared" si="34"/>
        <v>0.57027649591876095</v>
      </c>
      <c r="K317" s="44">
        <f t="shared" si="35"/>
        <v>0.31567921454930015</v>
      </c>
      <c r="L317" s="44">
        <f t="shared" si="36"/>
        <v>-0.42382000423910493</v>
      </c>
      <c r="M317" s="44">
        <f t="shared" si="37"/>
        <v>-0.31232332717831945</v>
      </c>
      <c r="N317" s="93"/>
      <c r="O317" s="88"/>
      <c r="P317" s="114">
        <v>39661</v>
      </c>
      <c r="Q317" s="111">
        <f>AVERAGE(C440:C460)</f>
        <v>1577209.0952380951</v>
      </c>
      <c r="R317" s="54"/>
      <c r="S317" s="54"/>
      <c r="T317" s="113">
        <f>I460</f>
        <v>-9.52380952380949E-3</v>
      </c>
      <c r="U317" s="109">
        <f>J460</f>
        <v>0.43146500417764644</v>
      </c>
      <c r="V317" s="113">
        <f>K460</f>
        <v>0.23555679035304511</v>
      </c>
      <c r="W317" s="51"/>
      <c r="X317" s="51"/>
      <c r="Y317" s="51"/>
    </row>
    <row r="318" spans="1:25" x14ac:dyDescent="0.25">
      <c r="A318" s="84">
        <v>39484</v>
      </c>
      <c r="B318" s="85">
        <v>19.28</v>
      </c>
      <c r="C318" s="86">
        <v>6433425</v>
      </c>
      <c r="D318" s="96">
        <v>58968.53</v>
      </c>
      <c r="E318" s="86">
        <v>5815.09</v>
      </c>
      <c r="F318" s="98">
        <f t="shared" si="39"/>
        <v>-8.1904761904761814E-2</v>
      </c>
      <c r="G318" s="98">
        <f t="shared" si="38"/>
        <v>0.51599794331255211</v>
      </c>
      <c r="H318" s="98">
        <f t="shared" si="38"/>
        <v>0.30290578221309072</v>
      </c>
      <c r="I318" s="44">
        <f>B318/$B$2-1</f>
        <v>-8.1904761904761814E-2</v>
      </c>
      <c r="J318" s="44">
        <f>D318/$D$2-1</f>
        <v>0.51599794331255211</v>
      </c>
      <c r="K318" s="44">
        <f t="shared" si="35"/>
        <v>0.30290578221309072</v>
      </c>
      <c r="L318" s="44">
        <f t="shared" si="36"/>
        <v>-0.39439545934400044</v>
      </c>
      <c r="M318" s="44">
        <f t="shared" si="37"/>
        <v>-0.29534794408865139</v>
      </c>
      <c r="N318" s="93"/>
      <c r="O318" s="88"/>
      <c r="P318" s="114">
        <v>39692</v>
      </c>
      <c r="Q318" s="111">
        <f>AVERAGE(C461:C482)</f>
        <v>1633666.9545454546</v>
      </c>
      <c r="R318" s="54"/>
      <c r="S318" s="54"/>
      <c r="T318" s="113">
        <f>I482</f>
        <v>-3.8095238095238182E-2</v>
      </c>
      <c r="U318" s="109">
        <f>J482</f>
        <v>0.27363635195063951</v>
      </c>
      <c r="V318" s="113">
        <f>K482</f>
        <v>5.8955854247093376E-2</v>
      </c>
      <c r="W318" s="51"/>
      <c r="X318" s="51"/>
      <c r="Y318" s="51"/>
    </row>
    <row r="319" spans="1:25" x14ac:dyDescent="0.25">
      <c r="A319" s="84">
        <v>39485</v>
      </c>
      <c r="B319" s="85">
        <v>19</v>
      </c>
      <c r="C319" s="86">
        <v>920764</v>
      </c>
      <c r="D319" s="96">
        <v>58965.48</v>
      </c>
      <c r="E319" s="86">
        <v>5827.74</v>
      </c>
      <c r="F319" s="98">
        <f t="shared" si="39"/>
        <v>-9.5238095238095233E-2</v>
      </c>
      <c r="G319" s="98">
        <f t="shared" si="38"/>
        <v>0.51591953210360564</v>
      </c>
      <c r="H319" s="98">
        <f t="shared" si="38"/>
        <v>0.30574009056343354</v>
      </c>
      <c r="I319" s="44">
        <f t="shared" si="33"/>
        <v>-9.5238095238095233E-2</v>
      </c>
      <c r="J319" s="44">
        <f t="shared" si="34"/>
        <v>0.51591953210360564</v>
      </c>
      <c r="K319" s="44">
        <f>E319/$E$2-1</f>
        <v>0.30574009056343354</v>
      </c>
      <c r="L319" s="44">
        <f t="shared" si="36"/>
        <v>-0.40315967595826929</v>
      </c>
      <c r="M319" s="44">
        <f t="shared" si="37"/>
        <v>-0.30708882165707618</v>
      </c>
      <c r="N319" s="93"/>
      <c r="O319" s="88"/>
      <c r="P319" s="114">
        <v>39722</v>
      </c>
      <c r="Q319" s="111">
        <f>AVERAGE(C483:C505)</f>
        <v>1213775.9130434783</v>
      </c>
      <c r="R319" s="54"/>
      <c r="S319" s="54"/>
      <c r="T319" s="113">
        <f>I505</f>
        <v>-0.22857142857142865</v>
      </c>
      <c r="U319" s="109">
        <f>J505</f>
        <v>-4.2179060350922337E-2</v>
      </c>
      <c r="V319" s="113">
        <f>K505</f>
        <v>-0.1846423058050668</v>
      </c>
      <c r="W319" s="51"/>
      <c r="X319" s="51"/>
      <c r="Y319" s="51"/>
    </row>
    <row r="320" spans="1:25" x14ac:dyDescent="0.25">
      <c r="A320" s="84">
        <v>39486</v>
      </c>
      <c r="B320" s="85">
        <v>19.350000000000001</v>
      </c>
      <c r="C320" s="86">
        <v>766176</v>
      </c>
      <c r="D320" s="96">
        <v>59075.98</v>
      </c>
      <c r="E320" s="86">
        <v>5994.37</v>
      </c>
      <c r="F320" s="98">
        <f t="shared" si="39"/>
        <v>-7.8571428571428514E-2</v>
      </c>
      <c r="G320" s="98">
        <f t="shared" si="38"/>
        <v>0.51876033164085111</v>
      </c>
      <c r="H320" s="98">
        <f t="shared" si="38"/>
        <v>0.34307454118933389</v>
      </c>
      <c r="I320" s="44">
        <f t="shared" si="33"/>
        <v>-7.8571428571428514E-2</v>
      </c>
      <c r="J320" s="44">
        <f t="shared" si="34"/>
        <v>0.51876033164085111</v>
      </c>
      <c r="K320" s="44">
        <f t="shared" si="35"/>
        <v>0.34307454118933389</v>
      </c>
      <c r="L320" s="44">
        <f t="shared" si="36"/>
        <v>-0.39330218716400722</v>
      </c>
      <c r="M320" s="44">
        <f t="shared" si="37"/>
        <v>-0.31394085497844515</v>
      </c>
      <c r="N320" s="93"/>
      <c r="O320" s="88"/>
      <c r="P320" s="114">
        <v>39753</v>
      </c>
      <c r="Q320" s="111">
        <f>AVERAGE(C506:C524)</f>
        <v>1359388.3157894737</v>
      </c>
      <c r="R320" s="56"/>
      <c r="S320" s="57"/>
      <c r="T320" s="113">
        <f>I524</f>
        <v>-8.5714285714285743E-2</v>
      </c>
      <c r="U320" s="109">
        <f>J524</f>
        <v>-5.9171669130406723E-2</v>
      </c>
      <c r="V320" s="113">
        <f>K524</f>
        <v>-0.17794527208239885</v>
      </c>
      <c r="W320" s="51"/>
      <c r="X320" s="51"/>
      <c r="Y320" s="51"/>
    </row>
    <row r="321" spans="1:25" x14ac:dyDescent="0.25">
      <c r="A321" s="84">
        <v>39489</v>
      </c>
      <c r="B321" s="85">
        <v>19.39</v>
      </c>
      <c r="C321" s="86">
        <v>135880</v>
      </c>
      <c r="D321" s="96">
        <v>60643.22</v>
      </c>
      <c r="E321" s="86">
        <v>6129.03</v>
      </c>
      <c r="F321" s="98">
        <f t="shared" si="39"/>
        <v>-7.6666666666666661E-2</v>
      </c>
      <c r="G321" s="98">
        <f t="shared" si="38"/>
        <v>0.55905186708657362</v>
      </c>
      <c r="H321" s="98">
        <f t="shared" si="38"/>
        <v>0.37324592162073134</v>
      </c>
      <c r="I321" s="44">
        <f t="shared" si="33"/>
        <v>-7.6666666666666661E-2</v>
      </c>
      <c r="J321" s="44">
        <f t="shared" si="34"/>
        <v>0.55905186708657362</v>
      </c>
      <c r="K321" s="44">
        <f t="shared" si="35"/>
        <v>0.37324592162073134</v>
      </c>
      <c r="L321" s="44">
        <f t="shared" si="36"/>
        <v>-0.40775970779036241</v>
      </c>
      <c r="M321" s="44">
        <f t="shared" si="37"/>
        <v>-0.32762710684507435</v>
      </c>
      <c r="N321" s="93"/>
      <c r="O321" s="88"/>
      <c r="P321" s="114">
        <v>39783</v>
      </c>
      <c r="Q321" s="111">
        <f>AVERAGE(C525:C544)</f>
        <v>827108.55</v>
      </c>
      <c r="R321" s="56"/>
      <c r="S321" s="57"/>
      <c r="T321" s="113">
        <f>I544</f>
        <v>-5.7619047619047681E-2</v>
      </c>
      <c r="U321" s="109">
        <f>J544</f>
        <v>-3.463435953467453E-2</v>
      </c>
      <c r="V321" s="113">
        <f>K544</f>
        <v>-0.17165377971262574</v>
      </c>
      <c r="W321" s="51"/>
      <c r="X321" s="51"/>
      <c r="Y321" s="51"/>
    </row>
    <row r="322" spans="1:25" x14ac:dyDescent="0.25">
      <c r="A322" s="84">
        <v>39490</v>
      </c>
      <c r="B322" s="85">
        <v>19.2</v>
      </c>
      <c r="C322" s="86">
        <v>160501</v>
      </c>
      <c r="D322" s="96">
        <v>61805.47</v>
      </c>
      <c r="E322" s="86">
        <v>6204.38</v>
      </c>
      <c r="F322" s="98">
        <f t="shared" si="39"/>
        <v>-8.5714285714285743E-2</v>
      </c>
      <c r="G322" s="98">
        <f t="shared" si="38"/>
        <v>0.58893167941384417</v>
      </c>
      <c r="H322" s="98">
        <f t="shared" si="38"/>
        <v>0.39012854092494798</v>
      </c>
      <c r="I322" s="44">
        <f t="shared" si="33"/>
        <v>-8.5714285714285743E-2</v>
      </c>
      <c r="J322" s="44">
        <f t="shared" si="34"/>
        <v>0.58893167941384417</v>
      </c>
      <c r="K322" s="44">
        <f t="shared" si="35"/>
        <v>0.39012854092494798</v>
      </c>
      <c r="L322" s="44">
        <f t="shared" si="36"/>
        <v>-0.42459092097465534</v>
      </c>
      <c r="M322" s="44">
        <f t="shared" si="37"/>
        <v>-0.34230131432494926</v>
      </c>
      <c r="N322" s="93"/>
      <c r="O322" s="88"/>
      <c r="P322" s="115">
        <v>39815</v>
      </c>
      <c r="Q322" s="47">
        <f>AVERAGE(C545:C565)</f>
        <v>634991.38095238095</v>
      </c>
      <c r="R322" s="92"/>
      <c r="S322" s="89"/>
      <c r="T322" s="98">
        <f>I565</f>
        <v>-0.13333333333333341</v>
      </c>
      <c r="U322" s="98">
        <f>J565</f>
        <v>1.0368018510187094E-2</v>
      </c>
      <c r="V322" s="98">
        <f>K565</f>
        <v>-0.16056076734697533</v>
      </c>
      <c r="W322" s="94"/>
      <c r="X322" s="94"/>
      <c r="Y322" s="94"/>
    </row>
    <row r="323" spans="1:25" x14ac:dyDescent="0.25">
      <c r="A323" s="84">
        <v>39491</v>
      </c>
      <c r="B323" s="85">
        <v>19.3</v>
      </c>
      <c r="C323" s="86">
        <v>34840</v>
      </c>
      <c r="D323" s="96">
        <v>62590.65</v>
      </c>
      <c r="E323" s="86">
        <v>6137.48</v>
      </c>
      <c r="F323" s="98">
        <f t="shared" si="39"/>
        <v>-8.0952380952380887E-2</v>
      </c>
      <c r="G323" s="98">
        <f t="shared" si="38"/>
        <v>0.60911755254193722</v>
      </c>
      <c r="H323" s="98">
        <f t="shared" si="38"/>
        <v>0.37513919478756108</v>
      </c>
      <c r="I323" s="44">
        <f t="shared" ref="I323:I386" si="40">B323/$B$2-1</f>
        <v>-8.0952380952380887E-2</v>
      </c>
      <c r="J323" s="44">
        <f t="shared" ref="J323:J386" si="41">D323/$D$2-1</f>
        <v>0.60911755254193722</v>
      </c>
      <c r="K323" s="44">
        <f t="shared" ref="K323:K386" si="42">E323/$E$2-1</f>
        <v>0.37513919478756108</v>
      </c>
      <c r="L323" s="44">
        <f t="shared" ref="L323:L386" si="43">(B323/$B$2)/(D323/$D$2)-1</f>
        <v>-0.42884991988572152</v>
      </c>
      <c r="M323" s="44">
        <f t="shared" ref="M323:M386" si="44">(B323/$B$2)/(E323/$E$2)-1</f>
        <v>-0.33166938842900295</v>
      </c>
      <c r="N323" s="93"/>
      <c r="O323" s="88"/>
      <c r="P323" s="115">
        <v>39847</v>
      </c>
      <c r="Q323" s="47">
        <f>AVERAGE(C566:C583)</f>
        <v>1112689.5555555555</v>
      </c>
      <c r="R323" s="89"/>
      <c r="S323" s="89"/>
      <c r="T323" s="98">
        <f>I583</f>
        <v>-9.5238095238095233E-2</v>
      </c>
      <c r="U323" s="98">
        <f>J583</f>
        <v>-1.8360820104119879E-2</v>
      </c>
      <c r="V323" s="98">
        <f>K583</f>
        <v>-0.19299287277876487</v>
      </c>
      <c r="W323" s="94"/>
      <c r="X323" s="94"/>
      <c r="Y323" s="94"/>
    </row>
    <row r="324" spans="1:25" x14ac:dyDescent="0.25">
      <c r="A324" s="84">
        <v>39492</v>
      </c>
      <c r="B324" s="85">
        <v>19.899999999999999</v>
      </c>
      <c r="C324" s="86">
        <v>15845196</v>
      </c>
      <c r="D324" s="96">
        <v>61818.99</v>
      </c>
      <c r="E324" s="86">
        <v>6085.05</v>
      </c>
      <c r="F324" s="98">
        <f t="shared" si="39"/>
        <v>-5.2380952380952417E-2</v>
      </c>
      <c r="G324" s="98">
        <f t="shared" si="38"/>
        <v>0.5892792595925187</v>
      </c>
      <c r="H324" s="98">
        <f t="shared" si="38"/>
        <v>0.36339193891337329</v>
      </c>
      <c r="I324" s="44">
        <f t="shared" si="40"/>
        <v>-5.2380952380952417E-2</v>
      </c>
      <c r="J324" s="44">
        <f t="shared" si="41"/>
        <v>0.5892792595925187</v>
      </c>
      <c r="K324" s="44">
        <f t="shared" si="42"/>
        <v>0.36339193891337329</v>
      </c>
      <c r="L324" s="44">
        <f t="shared" si="43"/>
        <v>-0.40374289672539287</v>
      </c>
      <c r="M324" s="44">
        <f t="shared" si="44"/>
        <v>-0.3049547818404279</v>
      </c>
      <c r="N324" s="93"/>
      <c r="O324" s="88"/>
      <c r="P324" s="116">
        <v>39876</v>
      </c>
      <c r="Q324" s="117">
        <f>AVERAGE(C584:C605)</f>
        <v>718257.5</v>
      </c>
      <c r="R324" s="118"/>
      <c r="S324" s="118"/>
      <c r="T324" s="119">
        <f>I605</f>
        <v>-0.1428571428571429</v>
      </c>
      <c r="U324" s="119">
        <f>J605</f>
        <v>5.2146538980654356E-2</v>
      </c>
      <c r="V324" s="119">
        <f>K605</f>
        <v>-0.13111084722293798</v>
      </c>
      <c r="W324" s="120"/>
      <c r="X324" s="120"/>
      <c r="Y324" s="120"/>
    </row>
    <row r="325" spans="1:25" x14ac:dyDescent="0.25">
      <c r="A325" s="84">
        <v>39493</v>
      </c>
      <c r="B325" s="85">
        <v>19.39</v>
      </c>
      <c r="C325" s="86">
        <v>306165</v>
      </c>
      <c r="D325" s="96">
        <v>61271.87</v>
      </c>
      <c r="E325" s="86">
        <v>6235.86</v>
      </c>
      <c r="F325" s="98">
        <f t="shared" si="39"/>
        <v>-7.6666666666666661E-2</v>
      </c>
      <c r="G325" s="98">
        <f t="shared" si="38"/>
        <v>0.57521357413715535</v>
      </c>
      <c r="H325" s="98">
        <f t="shared" si="38"/>
        <v>0.39718182368137445</v>
      </c>
      <c r="I325" s="44">
        <f t="shared" si="40"/>
        <v>-7.6666666666666661E-2</v>
      </c>
      <c r="J325" s="44">
        <f t="shared" si="41"/>
        <v>0.57521357413715535</v>
      </c>
      <c r="K325" s="44">
        <f t="shared" si="42"/>
        <v>0.39718182368137445</v>
      </c>
      <c r="L325" s="44">
        <f t="shared" si="43"/>
        <v>-0.41383609912128794</v>
      </c>
      <c r="M325" s="44">
        <f t="shared" si="44"/>
        <v>-0.33914590235615727</v>
      </c>
      <c r="N325" s="93"/>
      <c r="O325" s="88"/>
      <c r="P325" s="116">
        <v>39908</v>
      </c>
      <c r="Q325" s="117">
        <f>AVERAGE(C606:C625)</f>
        <v>1751342.8</v>
      </c>
      <c r="R325" s="121"/>
      <c r="S325" s="122"/>
      <c r="T325" s="119">
        <f>I625</f>
        <v>7.6190476190476364E-2</v>
      </c>
      <c r="U325" s="119">
        <f>J625</f>
        <v>0.21574728452985403</v>
      </c>
      <c r="V325" s="119">
        <f>K625</f>
        <v>2.6626814573498248E-2</v>
      </c>
      <c r="W325" s="120"/>
      <c r="X325" s="120"/>
      <c r="Y325" s="120"/>
    </row>
    <row r="326" spans="1:25" x14ac:dyDescent="0.25">
      <c r="A326" s="84">
        <v>39496</v>
      </c>
      <c r="B326" s="85">
        <v>19.600000000000001</v>
      </c>
      <c r="C326" s="86">
        <v>653198</v>
      </c>
      <c r="D326" s="96">
        <v>62801.43</v>
      </c>
      <c r="E326" s="86">
        <v>6188.18</v>
      </c>
      <c r="F326" s="98">
        <f t="shared" si="39"/>
        <v>-6.6666666666666652E-2</v>
      </c>
      <c r="G326" s="98">
        <f t="shared" si="38"/>
        <v>0.61453640979497393</v>
      </c>
      <c r="H326" s="98">
        <f t="shared" si="38"/>
        <v>0.38649883378854044</v>
      </c>
      <c r="I326" s="44">
        <f t="shared" si="40"/>
        <v>-6.6666666666666652E-2</v>
      </c>
      <c r="J326" s="44">
        <f t="shared" si="41"/>
        <v>0.61453640979497393</v>
      </c>
      <c r="K326" s="44">
        <f t="shared" si="42"/>
        <v>0.38649883378854044</v>
      </c>
      <c r="L326" s="44">
        <f t="shared" si="43"/>
        <v>-0.42191868348645345</v>
      </c>
      <c r="M326" s="44">
        <f t="shared" si="44"/>
        <v>-0.32684160232356951</v>
      </c>
      <c r="N326" s="93"/>
      <c r="O326" s="88"/>
      <c r="P326" s="116">
        <v>39939</v>
      </c>
      <c r="Q326" s="117">
        <f>AVERAGE(C626:C645)</f>
        <v>1940939.65</v>
      </c>
      <c r="R326" s="121"/>
      <c r="S326" s="122"/>
      <c r="T326" s="119">
        <f>I645</f>
        <v>0.15952380952380962</v>
      </c>
      <c r="U326" s="119">
        <f>J645</f>
        <v>0.36763879426698387</v>
      </c>
      <c r="V326" s="119">
        <f>K645</f>
        <v>0.12763125760390048</v>
      </c>
      <c r="W326" s="120"/>
      <c r="X326" s="120"/>
      <c r="Y326" s="120"/>
    </row>
    <row r="327" spans="1:25" x14ac:dyDescent="0.25">
      <c r="A327" s="84">
        <v>39497</v>
      </c>
      <c r="B327" s="85">
        <v>19.690000000000001</v>
      </c>
      <c r="C327" s="86">
        <v>311905</v>
      </c>
      <c r="D327" s="96">
        <v>62296.54</v>
      </c>
      <c r="E327" s="86">
        <v>6365.19</v>
      </c>
      <c r="F327" s="98">
        <f t="shared" si="39"/>
        <v>-6.2380952380952315E-2</v>
      </c>
      <c r="G327" s="98">
        <f t="shared" si="38"/>
        <v>0.60155639822610718</v>
      </c>
      <c r="H327" s="98">
        <f t="shared" si="38"/>
        <v>0.42615898565369448</v>
      </c>
      <c r="I327" s="44">
        <f t="shared" si="40"/>
        <v>-6.2380952380952315E-2</v>
      </c>
      <c r="J327" s="44">
        <f t="shared" si="41"/>
        <v>0.60155639822610718</v>
      </c>
      <c r="K327" s="44">
        <f t="shared" si="42"/>
        <v>0.42615898565369448</v>
      </c>
      <c r="L327" s="44">
        <f t="shared" si="43"/>
        <v>-0.41455758369948148</v>
      </c>
      <c r="M327" s="44">
        <f t="shared" si="44"/>
        <v>-0.34255643511632716</v>
      </c>
      <c r="N327" s="93"/>
      <c r="O327" s="88"/>
      <c r="P327" s="116">
        <v>39971</v>
      </c>
      <c r="Q327" s="117">
        <f>AVERAGE(C646:C666)</f>
        <v>1836070.8095238095</v>
      </c>
      <c r="R327" s="121"/>
      <c r="S327" s="122"/>
      <c r="T327" s="119">
        <f>I666</f>
        <v>0.3666666666666667</v>
      </c>
      <c r="U327" s="119">
        <f>J666</f>
        <v>0.32310456970242307</v>
      </c>
      <c r="V327" s="119">
        <f>K666</f>
        <v>0.10784935371047943</v>
      </c>
      <c r="W327" s="120"/>
      <c r="X327" s="120"/>
      <c r="Y327" s="120"/>
    </row>
    <row r="328" spans="1:25" x14ac:dyDescent="0.25">
      <c r="A328" s="84">
        <v>39498</v>
      </c>
      <c r="B328" s="85">
        <v>19.75</v>
      </c>
      <c r="C328" s="86">
        <v>757327</v>
      </c>
      <c r="D328" s="96">
        <v>63747.49</v>
      </c>
      <c r="E328" s="86">
        <v>6366.68</v>
      </c>
      <c r="F328" s="98">
        <f t="shared" si="39"/>
        <v>-5.9523809523809534E-2</v>
      </c>
      <c r="G328" s="98">
        <f t="shared" si="38"/>
        <v>0.63885828138055145</v>
      </c>
      <c r="H328" s="98">
        <f t="shared" si="38"/>
        <v>0.42649282908784558</v>
      </c>
      <c r="I328" s="44">
        <f t="shared" si="40"/>
        <v>-5.9523809523809534E-2</v>
      </c>
      <c r="J328" s="44">
        <f t="shared" si="41"/>
        <v>0.63885828138055145</v>
      </c>
      <c r="K328" s="44">
        <f t="shared" si="42"/>
        <v>0.42649282908784558</v>
      </c>
      <c r="L328" s="44">
        <f t="shared" si="43"/>
        <v>-0.4261394037781312</v>
      </c>
      <c r="M328" s="44">
        <f t="shared" si="44"/>
        <v>-0.34070738296135206</v>
      </c>
      <c r="N328" s="93"/>
      <c r="O328" s="88"/>
      <c r="P328" s="116">
        <v>40002</v>
      </c>
      <c r="Q328" s="117">
        <f>AVERAGE(C667:C688)</f>
        <v>1271350.9545454546</v>
      </c>
      <c r="R328" s="121"/>
      <c r="S328" s="122"/>
      <c r="T328" s="119">
        <f>I688</f>
        <v>0.5</v>
      </c>
      <c r="U328" s="119">
        <f>J688</f>
        <v>0.40794961115752937</v>
      </c>
      <c r="V328" s="119">
        <f>K688</f>
        <v>0.20057940880584879</v>
      </c>
      <c r="W328" s="120"/>
      <c r="X328" s="120"/>
      <c r="Y328" s="120"/>
    </row>
    <row r="329" spans="1:25" x14ac:dyDescent="0.25">
      <c r="A329" s="84">
        <v>39499</v>
      </c>
      <c r="B329" s="85">
        <v>20.27</v>
      </c>
      <c r="C329" s="86">
        <v>3369965</v>
      </c>
      <c r="D329" s="96">
        <v>63792.23</v>
      </c>
      <c r="E329" s="86">
        <v>6441.88</v>
      </c>
      <c r="F329" s="98">
        <f t="shared" si="39"/>
        <v>-3.4761904761904772E-2</v>
      </c>
      <c r="G329" s="98">
        <f t="shared" si="38"/>
        <v>0.64000848383572206</v>
      </c>
      <c r="H329" s="98">
        <f t="shared" si="38"/>
        <v>0.44334183999265098</v>
      </c>
      <c r="I329" s="44">
        <f t="shared" si="40"/>
        <v>-3.4761904761904772E-2</v>
      </c>
      <c r="J329" s="44">
        <f t="shared" si="41"/>
        <v>0.64000848383572206</v>
      </c>
      <c r="K329" s="44">
        <f t="shared" si="42"/>
        <v>0.44334183999265098</v>
      </c>
      <c r="L329" s="44">
        <f t="shared" si="43"/>
        <v>-0.41144323047612841</v>
      </c>
      <c r="M329" s="44">
        <f t="shared" si="44"/>
        <v>-0.33124775538758722</v>
      </c>
      <c r="N329" s="93"/>
      <c r="O329" s="88"/>
      <c r="P329" s="116">
        <v>40034</v>
      </c>
      <c r="Q329" s="117">
        <f>AVERAGE(C689:C709)</f>
        <v>981380.85714285716</v>
      </c>
      <c r="R329" s="121"/>
      <c r="S329" s="122"/>
      <c r="T329" s="119">
        <f>I709</f>
        <v>0.61904761904761907</v>
      </c>
      <c r="U329" s="119">
        <f>J709</f>
        <v>0.45225220129828414</v>
      </c>
      <c r="V329" s="119">
        <f>K709</f>
        <v>0.23867564981840261</v>
      </c>
      <c r="W329" s="120"/>
      <c r="X329" s="120"/>
      <c r="Y329" s="120"/>
    </row>
    <row r="330" spans="1:25" x14ac:dyDescent="0.25">
      <c r="A330" s="84">
        <v>39500</v>
      </c>
      <c r="B330" s="85">
        <v>20.59</v>
      </c>
      <c r="C330" s="86">
        <v>8358463</v>
      </c>
      <c r="D330" s="96">
        <v>64608.78</v>
      </c>
      <c r="E330" s="86">
        <v>6492.82</v>
      </c>
      <c r="F330" s="98">
        <f t="shared" si="39"/>
        <v>-1.9523809523809499E-2</v>
      </c>
      <c r="G330" s="98">
        <f t="shared" si="38"/>
        <v>0.66100083552927558</v>
      </c>
      <c r="H330" s="98">
        <f t="shared" si="38"/>
        <v>0.45475525243268788</v>
      </c>
      <c r="I330" s="44">
        <f t="shared" si="40"/>
        <v>-1.9523809523809499E-2</v>
      </c>
      <c r="J330" s="44">
        <f t="shared" si="41"/>
        <v>0.66100083552927558</v>
      </c>
      <c r="K330" s="44">
        <f t="shared" si="42"/>
        <v>0.45475525243268788</v>
      </c>
      <c r="L330" s="44">
        <f t="shared" si="43"/>
        <v>-0.4097075874355216</v>
      </c>
      <c r="M330" s="44">
        <f t="shared" si="44"/>
        <v>-0.32601983128322987</v>
      </c>
      <c r="N330" s="93"/>
      <c r="O330" s="88"/>
      <c r="P330" s="116">
        <v>40066</v>
      </c>
      <c r="Q330" s="117">
        <f>AVERAGE(C710:C730)</f>
        <v>1747613.4761904762</v>
      </c>
      <c r="R330" s="121"/>
      <c r="S330" s="122"/>
      <c r="T330" s="119">
        <f>I730</f>
        <v>0.73571428571428577</v>
      </c>
      <c r="U330" s="119">
        <f>J730</f>
        <v>0.58153840221093889</v>
      </c>
      <c r="V330" s="119">
        <f>K730</f>
        <v>0.3577793362117061</v>
      </c>
      <c r="W330" s="120"/>
      <c r="X330" s="120"/>
      <c r="Y330" s="120"/>
    </row>
    <row r="331" spans="1:25" x14ac:dyDescent="0.25">
      <c r="A331" s="84">
        <v>39503</v>
      </c>
      <c r="B331" s="85">
        <v>21.25</v>
      </c>
      <c r="C331" s="86">
        <v>16860</v>
      </c>
      <c r="D331" s="96">
        <v>65000.94</v>
      </c>
      <c r="E331" s="86">
        <v>6536.87</v>
      </c>
      <c r="F331" s="98">
        <f t="shared" si="39"/>
        <v>1.1904761904761862E-2</v>
      </c>
      <c r="G331" s="98">
        <f t="shared" si="38"/>
        <v>0.67108271739829051</v>
      </c>
      <c r="H331" s="98">
        <f t="shared" si="38"/>
        <v>0.46462491905977132</v>
      </c>
      <c r="I331" s="44">
        <f t="shared" si="40"/>
        <v>1.1904761904761862E-2</v>
      </c>
      <c r="J331" s="44">
        <f t="shared" si="41"/>
        <v>0.67108271739829051</v>
      </c>
      <c r="K331" s="44">
        <f t="shared" si="42"/>
        <v>0.46462491905977132</v>
      </c>
      <c r="L331" s="44">
        <f t="shared" si="43"/>
        <v>-0.39446159584476048</v>
      </c>
      <c r="M331" s="44">
        <f t="shared" si="44"/>
        <v>-0.30910313709918102</v>
      </c>
      <c r="N331" s="93"/>
      <c r="O331" s="88"/>
      <c r="P331" s="116">
        <v>40097</v>
      </c>
      <c r="Q331" s="117">
        <f>AVERAGE(C731:C751)</f>
        <v>1496824.2380952381</v>
      </c>
      <c r="R331" s="121"/>
      <c r="S331" s="122"/>
      <c r="T331" s="119">
        <f>I751</f>
        <v>0.8085714285714285</v>
      </c>
      <c r="U331" s="119">
        <f>J751</f>
        <v>0.58224821646635383</v>
      </c>
      <c r="V331" s="119">
        <f>K751</f>
        <v>0.35194043695400334</v>
      </c>
      <c r="W331" s="120"/>
      <c r="X331" s="120"/>
      <c r="Y331" s="120"/>
    </row>
    <row r="332" spans="1:25" x14ac:dyDescent="0.25">
      <c r="A332" s="84">
        <v>39504</v>
      </c>
      <c r="B332" s="85">
        <v>21.57</v>
      </c>
      <c r="C332" s="86">
        <v>3314286</v>
      </c>
      <c r="D332" s="96">
        <v>65182.61</v>
      </c>
      <c r="E332" s="86">
        <v>6580.38</v>
      </c>
      <c r="F332" s="98">
        <f t="shared" si="39"/>
        <v>2.7142857142857135E-2</v>
      </c>
      <c r="G332" s="98">
        <f t="shared" si="38"/>
        <v>0.6757531975062665</v>
      </c>
      <c r="H332" s="98">
        <f t="shared" si="38"/>
        <v>0.47437359544897451</v>
      </c>
      <c r="I332" s="44">
        <f t="shared" si="40"/>
        <v>2.7142857142857135E-2</v>
      </c>
      <c r="J332" s="44">
        <f t="shared" si="41"/>
        <v>0.6757531975062665</v>
      </c>
      <c r="K332" s="44">
        <f t="shared" si="42"/>
        <v>0.47437359544897451</v>
      </c>
      <c r="L332" s="44">
        <f t="shared" si="43"/>
        <v>-0.38705600641468196</v>
      </c>
      <c r="M332" s="44">
        <f t="shared" si="44"/>
        <v>-0.30333610130200905</v>
      </c>
      <c r="N332" s="93"/>
      <c r="O332" s="88"/>
      <c r="P332" s="116">
        <v>40118</v>
      </c>
      <c r="Q332" s="117">
        <f>AVERAGE(C752:C770)</f>
        <v>1620166.3157894737</v>
      </c>
      <c r="R332" s="121"/>
      <c r="S332" s="122"/>
      <c r="T332" s="123">
        <f>+I770</f>
        <v>0.84809523809523824</v>
      </c>
      <c r="U332" s="123">
        <f>+J770</f>
        <v>0.72361822739250603</v>
      </c>
      <c r="V332" s="123">
        <f>+K770</f>
        <v>0.45617128632787907</v>
      </c>
      <c r="W332" s="123"/>
      <c r="X332" s="123"/>
      <c r="Y332" s="123"/>
    </row>
    <row r="333" spans="1:25" x14ac:dyDescent="0.25">
      <c r="A333" s="84">
        <v>39505</v>
      </c>
      <c r="B333" s="85">
        <v>21.4</v>
      </c>
      <c r="C333" s="86">
        <v>3510610</v>
      </c>
      <c r="D333" s="96">
        <v>65494.85</v>
      </c>
      <c r="E333" s="86">
        <v>6615.27</v>
      </c>
      <c r="F333" s="98">
        <f t="shared" si="39"/>
        <v>1.904761904761898E-2</v>
      </c>
      <c r="G333" s="98">
        <f t="shared" si="38"/>
        <v>0.68378044861494947</v>
      </c>
      <c r="H333" s="98">
        <f t="shared" si="38"/>
        <v>0.48219090915201535</v>
      </c>
      <c r="I333" s="44">
        <f t="shared" si="40"/>
        <v>1.904761904761898E-2</v>
      </c>
      <c r="J333" s="44">
        <f t="shared" si="41"/>
        <v>0.68378044861494947</v>
      </c>
      <c r="K333" s="44">
        <f t="shared" si="42"/>
        <v>0.48219090915201535</v>
      </c>
      <c r="L333" s="44">
        <f t="shared" si="43"/>
        <v>-0.39478592955164016</v>
      </c>
      <c r="M333" s="44">
        <f t="shared" si="44"/>
        <v>-0.31247208928664116</v>
      </c>
      <c r="N333" s="93"/>
      <c r="O333" s="88"/>
      <c r="P333" s="116">
        <v>40148</v>
      </c>
      <c r="Q333" s="117">
        <f>AVERAGE(C771:C790)</f>
        <v>2482156.6</v>
      </c>
      <c r="R333" s="121"/>
      <c r="S333" s="122"/>
      <c r="T333" s="123">
        <f>+I790</f>
        <v>1</v>
      </c>
      <c r="U333" s="123">
        <f>+J790</f>
        <v>0.76331152387685597</v>
      </c>
      <c r="V333" s="123">
        <f>+K790</f>
        <v>0.51899882818714049</v>
      </c>
      <c r="W333" s="123"/>
      <c r="X333" s="123"/>
      <c r="Y333" s="123"/>
    </row>
    <row r="334" spans="1:25" x14ac:dyDescent="0.25">
      <c r="A334" s="84">
        <v>39506</v>
      </c>
      <c r="B334" s="85">
        <v>21.3</v>
      </c>
      <c r="C334" s="86">
        <v>5858265</v>
      </c>
      <c r="D334" s="96">
        <v>65555.08</v>
      </c>
      <c r="E334" s="86">
        <v>6435.75</v>
      </c>
      <c r="F334" s="98">
        <f t="shared" si="39"/>
        <v>1.4285714285714235E-2</v>
      </c>
      <c r="G334" s="98">
        <f t="shared" si="38"/>
        <v>0.68532887717719659</v>
      </c>
      <c r="H334" s="98">
        <f t="shared" si="38"/>
        <v>0.44196837673671396</v>
      </c>
      <c r="I334" s="44">
        <f t="shared" si="40"/>
        <v>1.4285714285714235E-2</v>
      </c>
      <c r="J334" s="44">
        <f t="shared" si="41"/>
        <v>0.68532887717719659</v>
      </c>
      <c r="K334" s="44">
        <f t="shared" si="42"/>
        <v>0.44196837673671396</v>
      </c>
      <c r="L334" s="44">
        <f t="shared" si="43"/>
        <v>-0.39816748646438127</v>
      </c>
      <c r="M334" s="44">
        <f t="shared" si="44"/>
        <v>-0.29659642288333588</v>
      </c>
      <c r="N334" s="93"/>
      <c r="O334" s="88"/>
      <c r="P334" s="116">
        <v>40180</v>
      </c>
      <c r="Q334" s="117">
        <f>AVERAGE(C791:C809)</f>
        <v>3112507.7368421052</v>
      </c>
      <c r="R334" s="122"/>
      <c r="S334" s="122"/>
      <c r="T334" s="123">
        <f>+I809</f>
        <v>1.3071428571428574</v>
      </c>
      <c r="U334" s="123">
        <f>+J809</f>
        <v>0.68138749276945809</v>
      </c>
      <c r="V334" s="123">
        <f>+K809</f>
        <v>0.47364765402169318</v>
      </c>
      <c r="W334" s="123"/>
      <c r="X334" s="123"/>
      <c r="Y334" s="123"/>
    </row>
    <row r="335" spans="1:25" x14ac:dyDescent="0.25">
      <c r="A335" s="84">
        <v>39507</v>
      </c>
      <c r="B335" s="85">
        <v>21.3</v>
      </c>
      <c r="C335" s="86">
        <v>380699</v>
      </c>
      <c r="D335" s="96">
        <v>63489.3</v>
      </c>
      <c r="E335" s="86">
        <v>6435.75</v>
      </c>
      <c r="F335" s="98">
        <f t="shared" si="39"/>
        <v>1.4285714285714235E-2</v>
      </c>
      <c r="G335" s="98">
        <f t="shared" si="38"/>
        <v>0.63222057972877432</v>
      </c>
      <c r="H335" s="98">
        <f t="shared" si="38"/>
        <v>0.44196837673671396</v>
      </c>
      <c r="I335" s="44">
        <f t="shared" si="40"/>
        <v>1.4285714285714235E-2</v>
      </c>
      <c r="J335" s="44">
        <f t="shared" si="41"/>
        <v>0.63222057972877432</v>
      </c>
      <c r="K335" s="44">
        <f t="shared" si="42"/>
        <v>0.44196837673671396</v>
      </c>
      <c r="L335" s="44">
        <f t="shared" si="43"/>
        <v>-0.37858539042911843</v>
      </c>
      <c r="M335" s="44">
        <f t="shared" si="44"/>
        <v>-0.29659642288333588</v>
      </c>
      <c r="N335" s="93"/>
      <c r="O335" s="88"/>
      <c r="P335" s="116">
        <v>40210</v>
      </c>
      <c r="Q335" s="117">
        <f>+AVERAGE(C810:C827)</f>
        <v>2434139.111111111</v>
      </c>
      <c r="R335" s="122"/>
      <c r="S335" s="122"/>
      <c r="T335" s="123">
        <f>+I827</f>
        <v>1.2571428571428571</v>
      </c>
      <c r="U335" s="123">
        <f>+J827</f>
        <v>0.70970550806607124</v>
      </c>
      <c r="V335" s="123">
        <f>+K827</f>
        <v>0.48450764815142588</v>
      </c>
      <c r="W335" s="123"/>
      <c r="X335" s="123"/>
      <c r="Y335" s="123"/>
    </row>
    <row r="336" spans="1:25" x14ac:dyDescent="0.25">
      <c r="A336" s="84">
        <v>39510</v>
      </c>
      <c r="B336" s="85">
        <v>21</v>
      </c>
      <c r="C336" s="86">
        <v>2464015</v>
      </c>
      <c r="D336" s="96">
        <v>64490.46</v>
      </c>
      <c r="E336" s="86">
        <v>6524.95</v>
      </c>
      <c r="F336" s="98">
        <f t="shared" si="39"/>
        <v>0</v>
      </c>
      <c r="G336" s="98">
        <f t="shared" si="38"/>
        <v>0.65795899479400988</v>
      </c>
      <c r="H336" s="98">
        <f t="shared" si="38"/>
        <v>0.46195417158656293</v>
      </c>
      <c r="I336" s="44">
        <f t="shared" si="40"/>
        <v>0</v>
      </c>
      <c r="J336" s="44">
        <f t="shared" si="41"/>
        <v>0.65795899479400988</v>
      </c>
      <c r="K336" s="44">
        <f t="shared" si="42"/>
        <v>0.46195417158656293</v>
      </c>
      <c r="L336" s="44">
        <f t="shared" si="43"/>
        <v>-0.39684877422179965</v>
      </c>
      <c r="M336" s="44">
        <f t="shared" si="44"/>
        <v>-0.31598403052896962</v>
      </c>
      <c r="N336" s="93"/>
      <c r="O336" s="88"/>
      <c r="P336" s="116">
        <v>40238</v>
      </c>
      <c r="Q336" s="117">
        <f>AVERAGE(C584:C605)</f>
        <v>718257.5</v>
      </c>
      <c r="R336" s="122"/>
      <c r="S336" s="122"/>
      <c r="T336" s="123">
        <f>I850</f>
        <v>1.1000000000000001</v>
      </c>
      <c r="U336" s="123">
        <f>+J850</f>
        <v>0.80915328748634208</v>
      </c>
      <c r="V336" s="123">
        <f>+K850</f>
        <v>0.55471559452138286</v>
      </c>
      <c r="W336" s="123"/>
      <c r="X336" s="123"/>
      <c r="Y336" s="123"/>
    </row>
    <row r="337" spans="1:44" x14ac:dyDescent="0.25">
      <c r="A337" s="84">
        <v>39511</v>
      </c>
      <c r="B337" s="85">
        <v>20.63</v>
      </c>
      <c r="C337" s="86">
        <v>60436</v>
      </c>
      <c r="D337" s="96">
        <v>63655.54</v>
      </c>
      <c r="E337" s="86">
        <v>6425.04</v>
      </c>
      <c r="F337" s="98">
        <f t="shared" si="39"/>
        <v>-1.7619047619047645E-2</v>
      </c>
      <c r="G337" s="98">
        <f t="shared" si="38"/>
        <v>0.63649437624525995</v>
      </c>
      <c r="H337" s="98">
        <f t="shared" si="38"/>
        <v>0.43956873701875576</v>
      </c>
      <c r="I337" s="44">
        <f t="shared" si="40"/>
        <v>-1.7619047619047645E-2</v>
      </c>
      <c r="J337" s="44">
        <f t="shared" si="41"/>
        <v>0.63649437624525995</v>
      </c>
      <c r="K337" s="44">
        <f t="shared" si="42"/>
        <v>0.43956873701875576</v>
      </c>
      <c r="L337" s="44">
        <f t="shared" si="43"/>
        <v>-0.39970404625837597</v>
      </c>
      <c r="M337" s="44">
        <f t="shared" si="44"/>
        <v>-0.31758663055201286</v>
      </c>
      <c r="N337" s="93"/>
      <c r="O337" s="88"/>
      <c r="P337" s="116">
        <v>40269</v>
      </c>
      <c r="Q337" s="117">
        <f>AVERAGE(C851:C870)</f>
        <v>1299562.1499999999</v>
      </c>
      <c r="R337" s="122"/>
      <c r="S337" s="122"/>
      <c r="T337" s="123">
        <f>I870</f>
        <v>0.99285714285714288</v>
      </c>
      <c r="U337" s="123">
        <f>+J870</f>
        <v>0.73609435053666683</v>
      </c>
      <c r="V337" s="123">
        <f>+K870</f>
        <v>0.52048207888115394</v>
      </c>
      <c r="W337" s="123"/>
      <c r="X337" s="123"/>
      <c r="Y337" s="123"/>
    </row>
    <row r="338" spans="1:44" x14ac:dyDescent="0.25">
      <c r="A338" s="84">
        <v>39512</v>
      </c>
      <c r="B338" s="85">
        <v>19.899999999999999</v>
      </c>
      <c r="C338" s="86">
        <v>4151519</v>
      </c>
      <c r="D338" s="96">
        <v>64629.48</v>
      </c>
      <c r="E338" s="86">
        <v>6544.95</v>
      </c>
      <c r="F338" s="98">
        <f t="shared" si="39"/>
        <v>-5.2380952380952417E-2</v>
      </c>
      <c r="G338" s="98">
        <f t="shared" si="38"/>
        <v>0.66153300340638865</v>
      </c>
      <c r="H338" s="98">
        <f t="shared" si="38"/>
        <v>0.46643529150805363</v>
      </c>
      <c r="I338" s="44">
        <f t="shared" si="40"/>
        <v>-5.2380952380952417E-2</v>
      </c>
      <c r="J338" s="44">
        <f t="shared" si="41"/>
        <v>0.66153300340638865</v>
      </c>
      <c r="K338" s="44">
        <f t="shared" si="42"/>
        <v>0.46643529150805363</v>
      </c>
      <c r="L338" s="44">
        <f t="shared" si="43"/>
        <v>-0.42967184781988188</v>
      </c>
      <c r="M338" s="44">
        <f t="shared" si="44"/>
        <v>-0.35379416118352247</v>
      </c>
      <c r="N338" s="93"/>
      <c r="O338" s="88"/>
      <c r="P338" s="116">
        <v>40300</v>
      </c>
      <c r="Q338" s="124">
        <f>AVERAGE(C871:C891)</f>
        <v>1220178.3809523811</v>
      </c>
      <c r="R338" s="90"/>
      <c r="S338" s="90"/>
      <c r="T338" s="93">
        <f>I891</f>
        <v>0.72619047619047628</v>
      </c>
      <c r="U338" s="93">
        <f>J891</f>
        <v>0.62083707179124636</v>
      </c>
      <c r="V338" s="93">
        <f>K891</f>
        <v>0.44116401571080632</v>
      </c>
      <c r="W338" s="93"/>
      <c r="X338" s="93"/>
      <c r="Y338" s="93"/>
    </row>
    <row r="339" spans="1:44" x14ac:dyDescent="0.25">
      <c r="A339" s="84">
        <v>39513</v>
      </c>
      <c r="B339" s="85">
        <v>19.899999999999999</v>
      </c>
      <c r="C339" s="86">
        <v>856517</v>
      </c>
      <c r="D339" s="96">
        <v>62974.65</v>
      </c>
      <c r="E339" s="86">
        <v>6392.71</v>
      </c>
      <c r="F339" s="98">
        <f t="shared" si="39"/>
        <v>-5.2380952380952417E-2</v>
      </c>
      <c r="G339" s="98">
        <f t="shared" si="38"/>
        <v>0.61898965229127834</v>
      </c>
      <c r="H339" s="98">
        <f t="shared" si="38"/>
        <v>0.43232500666566587</v>
      </c>
      <c r="I339" s="44">
        <f t="shared" si="40"/>
        <v>-5.2380952380952417E-2</v>
      </c>
      <c r="J339" s="44">
        <f t="shared" si="41"/>
        <v>0.61898965229127834</v>
      </c>
      <c r="K339" s="44">
        <f t="shared" si="42"/>
        <v>0.43232500666566587</v>
      </c>
      <c r="L339" s="44">
        <f t="shared" si="43"/>
        <v>-0.41468492631936971</v>
      </c>
      <c r="M339" s="44">
        <f t="shared" si="44"/>
        <v>-0.33840501058832562</v>
      </c>
      <c r="N339" s="93"/>
      <c r="O339" s="88"/>
      <c r="P339" s="116">
        <v>40332</v>
      </c>
      <c r="Q339" s="124">
        <f>AVERAGE(C892:C912)</f>
        <v>1799636.1904761905</v>
      </c>
      <c r="R339" s="90"/>
      <c r="S339" s="90"/>
      <c r="T339" s="93">
        <f>I912</f>
        <v>0.85714285714285721</v>
      </c>
      <c r="U339" s="93">
        <f>J912</f>
        <v>0.56657625811427481</v>
      </c>
      <c r="V339" s="93">
        <f>K912</f>
        <v>0.40791858701326622</v>
      </c>
      <c r="W339" s="93"/>
      <c r="X339" s="93"/>
      <c r="Y339" s="93"/>
    </row>
    <row r="340" spans="1:44" x14ac:dyDescent="0.25">
      <c r="A340" s="84">
        <v>39514</v>
      </c>
      <c r="B340" s="85">
        <v>19.98</v>
      </c>
      <c r="C340" s="86">
        <v>448892</v>
      </c>
      <c r="D340" s="96">
        <v>61867.99</v>
      </c>
      <c r="E340" s="86">
        <v>6276.58</v>
      </c>
      <c r="F340" s="98">
        <f t="shared" si="39"/>
        <v>-4.8571428571428599E-2</v>
      </c>
      <c r="G340" s="98">
        <f t="shared" si="38"/>
        <v>0.59053898065428356</v>
      </c>
      <c r="H340" s="98">
        <f t="shared" si="38"/>
        <v>0.40630538384152959</v>
      </c>
      <c r="I340" s="44">
        <f t="shared" si="40"/>
        <v>-4.8571428571428599E-2</v>
      </c>
      <c r="J340" s="44">
        <f t="shared" si="41"/>
        <v>0.59053898065428356</v>
      </c>
      <c r="K340" s="44">
        <f t="shared" si="42"/>
        <v>0.40630538384152959</v>
      </c>
      <c r="L340" s="44">
        <f t="shared" si="43"/>
        <v>-0.40182002264591332</v>
      </c>
      <c r="M340" s="44">
        <f t="shared" si="44"/>
        <v>-0.32345521651235909</v>
      </c>
      <c r="N340" s="93"/>
      <c r="O340" s="88"/>
      <c r="P340" s="116">
        <v>40360</v>
      </c>
      <c r="Q340" s="124">
        <f>AVERAGE(C913:C933)</f>
        <v>908938.38095238095</v>
      </c>
      <c r="R340" s="90"/>
      <c r="S340" s="90"/>
      <c r="T340" s="93">
        <f>+I933</f>
        <v>0.89523809523809517</v>
      </c>
      <c r="U340" s="93">
        <f>+J933</f>
        <v>0.73571566296034452</v>
      </c>
      <c r="V340" s="93">
        <f>+K933</f>
        <v>0.58676456419988487</v>
      </c>
      <c r="W340" s="93"/>
      <c r="X340" s="93"/>
      <c r="Y340" s="93"/>
    </row>
    <row r="341" spans="1:44" x14ac:dyDescent="0.25">
      <c r="A341" s="84">
        <v>39517</v>
      </c>
      <c r="B341" s="85">
        <v>19.89</v>
      </c>
      <c r="C341" s="86">
        <v>37842</v>
      </c>
      <c r="D341" s="96">
        <v>59999.27</v>
      </c>
      <c r="E341" s="86">
        <v>6111.39</v>
      </c>
      <c r="F341" s="98">
        <f t="shared" si="39"/>
        <v>-5.2857142857142825E-2</v>
      </c>
      <c r="G341" s="98">
        <f t="shared" si="38"/>
        <v>0.54249681856160414</v>
      </c>
      <c r="H341" s="98">
        <f t="shared" si="38"/>
        <v>0.36929357384997674</v>
      </c>
      <c r="I341" s="44">
        <f t="shared" si="40"/>
        <v>-5.2857142857142825E-2</v>
      </c>
      <c r="J341" s="44">
        <f t="shared" si="41"/>
        <v>0.54249681856160414</v>
      </c>
      <c r="K341" s="44">
        <f t="shared" si="42"/>
        <v>0.36929357384997674</v>
      </c>
      <c r="L341" s="44">
        <f t="shared" si="43"/>
        <v>-0.38596770784520729</v>
      </c>
      <c r="M341" s="44">
        <f t="shared" si="44"/>
        <v>-0.30829818000253861</v>
      </c>
      <c r="N341" s="93"/>
      <c r="O341" s="88"/>
      <c r="P341" s="116">
        <v>40391</v>
      </c>
      <c r="Q341" s="124">
        <f>AVERAGE(C934:C955)</f>
        <v>1521864.0909090908</v>
      </c>
      <c r="R341" s="90"/>
      <c r="S341" s="90"/>
      <c r="T341" s="93">
        <f>+I955</f>
        <v>0.95238095238095233</v>
      </c>
      <c r="U341" s="93">
        <f>+J955</f>
        <v>0.67478629731987927</v>
      </c>
      <c r="V341" s="93">
        <f>+K955</f>
        <v>0.55651700472982202</v>
      </c>
      <c r="W341" s="93"/>
      <c r="X341" s="93"/>
      <c r="Y341" s="93"/>
    </row>
    <row r="342" spans="1:44" x14ac:dyDescent="0.25">
      <c r="A342" s="84">
        <v>39518</v>
      </c>
      <c r="B342" s="85">
        <v>19.850000000000001</v>
      </c>
      <c r="C342" s="86">
        <v>821028</v>
      </c>
      <c r="D342" s="96">
        <v>62367.72</v>
      </c>
      <c r="E342" s="86">
        <v>6319.29</v>
      </c>
      <c r="F342" s="98">
        <f t="shared" si="39"/>
        <v>-5.4761904761904678E-2</v>
      </c>
      <c r="G342" s="98">
        <f t="shared" si="38"/>
        <v>0.60338633588276891</v>
      </c>
      <c r="H342" s="98">
        <f t="shared" si="38"/>
        <v>0.41587481543387317</v>
      </c>
      <c r="I342" s="44">
        <f t="shared" si="40"/>
        <v>-5.4761904761904678E-2</v>
      </c>
      <c r="J342" s="44">
        <f t="shared" si="41"/>
        <v>0.60338633588276891</v>
      </c>
      <c r="K342" s="44">
        <f t="shared" si="42"/>
        <v>0.41587481543387317</v>
      </c>
      <c r="L342" s="44">
        <f t="shared" si="43"/>
        <v>-0.41047389884504659</v>
      </c>
      <c r="M342" s="44">
        <f t="shared" si="44"/>
        <v>-0.33239995165219349</v>
      </c>
      <c r="N342" s="93"/>
      <c r="O342" s="88"/>
      <c r="P342" s="116">
        <v>40422</v>
      </c>
      <c r="Q342" s="124">
        <f>AVERAGE(C956:C976)</f>
        <v>711478.14285714284</v>
      </c>
      <c r="R342" s="90"/>
      <c r="S342" s="90"/>
      <c r="T342" s="93">
        <f>+I976</f>
        <v>0.97571428571428576</v>
      </c>
      <c r="U342" s="93">
        <f>+J976</f>
        <v>0.78494196285108297</v>
      </c>
      <c r="V342" s="93">
        <f>+K976</f>
        <v>0.67073178928877897</v>
      </c>
      <c r="W342" s="93"/>
      <c r="X342" s="93"/>
      <c r="Y342" s="93"/>
    </row>
    <row r="343" spans="1:44" x14ac:dyDescent="0.25">
      <c r="A343" s="84">
        <v>39519</v>
      </c>
      <c r="B343" s="85">
        <v>19.89</v>
      </c>
      <c r="C343" s="86">
        <v>1328553</v>
      </c>
      <c r="D343" s="96">
        <v>62176.58</v>
      </c>
      <c r="E343" s="86">
        <v>6290.16</v>
      </c>
      <c r="F343" s="98">
        <f t="shared" si="39"/>
        <v>-5.2857142857142825E-2</v>
      </c>
      <c r="G343" s="98">
        <f t="shared" si="38"/>
        <v>0.59847239539816188</v>
      </c>
      <c r="H343" s="98">
        <f t="shared" si="38"/>
        <v>0.4093480642682219</v>
      </c>
      <c r="I343" s="44">
        <f t="shared" si="40"/>
        <v>-5.2857142857142825E-2</v>
      </c>
      <c r="J343" s="44">
        <f t="shared" si="41"/>
        <v>0.59847239539816188</v>
      </c>
      <c r="K343" s="44">
        <f t="shared" si="42"/>
        <v>0.4093480642682219</v>
      </c>
      <c r="L343" s="44">
        <f t="shared" si="43"/>
        <v>-0.40746999455881483</v>
      </c>
      <c r="M343" s="44">
        <f t="shared" si="44"/>
        <v>-0.32795674740955938</v>
      </c>
      <c r="N343" s="93"/>
      <c r="O343" s="88"/>
      <c r="P343" s="116">
        <v>40452</v>
      </c>
      <c r="Q343" s="124">
        <f>AVERAGE(C977:C996)</f>
        <v>615868.94999999995</v>
      </c>
      <c r="R343" s="90"/>
      <c r="S343" s="90"/>
      <c r="T343" s="93">
        <f>+I996</f>
        <v>1.0476190476190474</v>
      </c>
      <c r="U343" s="93">
        <f>+J996</f>
        <v>0.81690339996143702</v>
      </c>
      <c r="V343" s="93">
        <f>+K996</f>
        <v>0.72836795371899332</v>
      </c>
      <c r="W343" s="93"/>
      <c r="X343" s="93"/>
      <c r="Y343" s="93"/>
    </row>
    <row r="344" spans="1:44" x14ac:dyDescent="0.25">
      <c r="A344" s="84">
        <v>39520</v>
      </c>
      <c r="B344" s="85">
        <v>18.899999999999999</v>
      </c>
      <c r="C344" s="86">
        <v>2041427</v>
      </c>
      <c r="D344" s="96">
        <v>62279.71</v>
      </c>
      <c r="E344" s="86">
        <v>6268.34</v>
      </c>
      <c r="F344" s="98">
        <f t="shared" si="39"/>
        <v>-0.10000000000000009</v>
      </c>
      <c r="G344" s="98">
        <f t="shared" si="38"/>
        <v>0.60112372260428049</v>
      </c>
      <c r="H344" s="98">
        <f t="shared" si="38"/>
        <v>0.40445916243387559</v>
      </c>
      <c r="I344" s="44">
        <f t="shared" si="40"/>
        <v>-0.10000000000000009</v>
      </c>
      <c r="J344" s="44">
        <f t="shared" si="41"/>
        <v>0.60112372260428049</v>
      </c>
      <c r="K344" s="44">
        <f t="shared" si="42"/>
        <v>0.40445916243387559</v>
      </c>
      <c r="L344" s="44">
        <f t="shared" si="43"/>
        <v>-0.43789478146253413</v>
      </c>
      <c r="M344" s="44">
        <f t="shared" si="44"/>
        <v>-0.35918393067383081</v>
      </c>
      <c r="N344" s="93"/>
      <c r="O344" s="88"/>
      <c r="P344" s="116">
        <v>40483</v>
      </c>
      <c r="Q344" s="124">
        <f>AVERAGE(C997:C1016)</f>
        <v>23241437.5</v>
      </c>
      <c r="R344" s="90"/>
      <c r="S344" s="90"/>
      <c r="T344" s="93">
        <f>+I1016</f>
        <v>1</v>
      </c>
      <c r="U344" s="93">
        <f>+J1016</f>
        <v>0.74060029564882068</v>
      </c>
      <c r="V344" s="93">
        <f>+K1016</f>
        <v>0.69162277036276909</v>
      </c>
      <c r="W344" s="93"/>
      <c r="X344" s="93"/>
      <c r="Y344" s="93"/>
    </row>
    <row r="345" spans="1:44" x14ac:dyDescent="0.25">
      <c r="A345" s="84">
        <v>39521</v>
      </c>
      <c r="B345" s="85">
        <v>18.760000000000002</v>
      </c>
      <c r="C345" s="86">
        <v>1225544</v>
      </c>
      <c r="D345" s="96">
        <v>61990.99</v>
      </c>
      <c r="E345" s="86">
        <v>6238.85</v>
      </c>
      <c r="F345" s="98">
        <f t="shared" si="39"/>
        <v>-0.10666666666666658</v>
      </c>
      <c r="G345" s="98">
        <f t="shared" si="38"/>
        <v>0.59370113760524457</v>
      </c>
      <c r="H345" s="98">
        <f t="shared" si="38"/>
        <v>0.39785175110963733</v>
      </c>
      <c r="I345" s="44">
        <f t="shared" si="40"/>
        <v>-0.10666666666666658</v>
      </c>
      <c r="J345" s="44">
        <f t="shared" si="41"/>
        <v>0.59370113760524457</v>
      </c>
      <c r="K345" s="44">
        <f t="shared" si="42"/>
        <v>0.39785175110963733</v>
      </c>
      <c r="L345" s="44">
        <f t="shared" si="43"/>
        <v>-0.43945993872120226</v>
      </c>
      <c r="M345" s="44">
        <f t="shared" si="44"/>
        <v>-0.36092412330263857</v>
      </c>
      <c r="N345" s="93"/>
      <c r="O345" s="88"/>
      <c r="P345" s="116">
        <v>40513</v>
      </c>
      <c r="Q345" s="124">
        <f>AVERAGE(C1017:C1037)</f>
        <v>3967615.6666666665</v>
      </c>
      <c r="R345" s="90"/>
      <c r="S345" s="90"/>
      <c r="T345" s="93">
        <f>+I1037</f>
        <v>0.88095238095238093</v>
      </c>
      <c r="U345" s="93">
        <f>+J1037</f>
        <v>0.78170833601131173</v>
      </c>
      <c r="V345" s="93">
        <f>+K1037</f>
        <v>0.70932319405265765</v>
      </c>
      <c r="W345" s="93"/>
      <c r="X345" s="93"/>
      <c r="Y345" s="93"/>
    </row>
    <row r="346" spans="1:44" x14ac:dyDescent="0.25">
      <c r="A346" s="84">
        <v>39524</v>
      </c>
      <c r="B346" s="85">
        <v>18.75</v>
      </c>
      <c r="C346" s="86">
        <v>51516</v>
      </c>
      <c r="D346" s="96">
        <v>60011.839999999997</v>
      </c>
      <c r="E346" s="86">
        <v>6013.86</v>
      </c>
      <c r="F346" s="98">
        <f t="shared" si="39"/>
        <v>-0.1071428571428571</v>
      </c>
      <c r="G346" s="98">
        <f t="shared" si="38"/>
        <v>0.54281997557683637</v>
      </c>
      <c r="H346" s="98">
        <f t="shared" si="38"/>
        <v>0.3474413925528268</v>
      </c>
      <c r="I346" s="44">
        <f t="shared" si="40"/>
        <v>-0.1071428571428571</v>
      </c>
      <c r="J346" s="44">
        <f t="shared" si="41"/>
        <v>0.54281997557683637</v>
      </c>
      <c r="K346" s="44">
        <f t="shared" si="42"/>
        <v>0.3474413925528268</v>
      </c>
      <c r="L346" s="44">
        <f t="shared" si="43"/>
        <v>-0.4212823550438427</v>
      </c>
      <c r="M346" s="44">
        <f t="shared" si="44"/>
        <v>-0.33736847643847467</v>
      </c>
      <c r="N346" s="93"/>
      <c r="O346" s="88"/>
      <c r="P346" s="116">
        <v>40544</v>
      </c>
      <c r="Q346" s="124">
        <f>AVERAGE(C1038:C1057)</f>
        <v>3335406.9</v>
      </c>
      <c r="R346" s="90"/>
      <c r="S346" s="90"/>
      <c r="T346" s="93">
        <f>+I1050</f>
        <v>0.84142857142857141</v>
      </c>
      <c r="U346" s="93">
        <f>+J1050</f>
        <v>0.80109261520663289</v>
      </c>
      <c r="V346" s="93">
        <f>+K1050</f>
        <v>0.71806137789956459</v>
      </c>
      <c r="W346" s="93"/>
      <c r="X346" s="93"/>
      <c r="Y346" s="93"/>
    </row>
    <row r="347" spans="1:44" x14ac:dyDescent="0.25">
      <c r="A347" s="84">
        <v>39525</v>
      </c>
      <c r="B347" s="85">
        <v>19</v>
      </c>
      <c r="C347" s="86">
        <v>2059127</v>
      </c>
      <c r="D347" s="96">
        <v>61932.78</v>
      </c>
      <c r="E347" s="86">
        <v>6192.74</v>
      </c>
      <c r="F347" s="98">
        <f t="shared" si="39"/>
        <v>-9.5238095238095233E-2</v>
      </c>
      <c r="G347" s="98">
        <f t="shared" si="38"/>
        <v>0.59220464040105392</v>
      </c>
      <c r="H347" s="98">
        <f t="shared" si="38"/>
        <v>0.38752052913064028</v>
      </c>
      <c r="I347" s="44">
        <f t="shared" si="40"/>
        <v>-9.5238095238095233E-2</v>
      </c>
      <c r="J347" s="44">
        <f t="shared" si="41"/>
        <v>0.59220464040105392</v>
      </c>
      <c r="K347" s="44">
        <f t="shared" si="42"/>
        <v>0.38752052913064028</v>
      </c>
      <c r="L347" s="44">
        <f t="shared" si="43"/>
        <v>-0.4317552644903685</v>
      </c>
      <c r="M347" s="44">
        <f t="shared" si="44"/>
        <v>-0.34792899581183923</v>
      </c>
      <c r="N347" s="93"/>
      <c r="O347" s="88"/>
      <c r="P347" s="116">
        <v>40576</v>
      </c>
      <c r="Q347" s="124">
        <f>AVERAGE(C1058:C1077)</f>
        <v>4064752.95</v>
      </c>
      <c r="R347" s="90"/>
      <c r="S347" s="90"/>
      <c r="T347" s="93">
        <f>+I1077</f>
        <v>0.71428571428571419</v>
      </c>
      <c r="U347" s="93">
        <f>+J1077</f>
        <v>0.73232212867150848</v>
      </c>
      <c r="V347" s="93">
        <f>+K1077</f>
        <v>0.642554507222445</v>
      </c>
      <c r="W347" s="93"/>
      <c r="X347" s="93"/>
      <c r="Y347" s="93"/>
      <c r="AC347" s="125" t="s">
        <v>82</v>
      </c>
      <c r="AG347" s="125" t="s">
        <v>83</v>
      </c>
      <c r="AM347" s="125" t="s">
        <v>84</v>
      </c>
      <c r="AQ347" s="125" t="s">
        <v>85</v>
      </c>
    </row>
    <row r="348" spans="1:44" x14ac:dyDescent="0.25">
      <c r="A348" s="84">
        <v>39526</v>
      </c>
      <c r="B348" s="85">
        <v>18.3</v>
      </c>
      <c r="C348" s="86">
        <v>1227766</v>
      </c>
      <c r="D348" s="96">
        <v>58827.360000000001</v>
      </c>
      <c r="E348" s="86">
        <v>5924.62</v>
      </c>
      <c r="F348" s="98">
        <f t="shared" si="39"/>
        <v>-0.12857142857142856</v>
      </c>
      <c r="G348" s="98">
        <f t="shared" si="38"/>
        <v>0.51236866122501445</v>
      </c>
      <c r="H348" s="98">
        <f t="shared" si="38"/>
        <v>0.32744663546313491</v>
      </c>
      <c r="I348" s="44">
        <f t="shared" si="40"/>
        <v>-0.12857142857142856</v>
      </c>
      <c r="J348" s="44">
        <f t="shared" si="41"/>
        <v>0.51236866122501445</v>
      </c>
      <c r="K348" s="44">
        <f t="shared" si="42"/>
        <v>0.32744663546313491</v>
      </c>
      <c r="L348" s="44">
        <f t="shared" si="43"/>
        <v>-0.42379884364787301</v>
      </c>
      <c r="M348" s="44">
        <f t="shared" si="44"/>
        <v>-0.3435302420842421</v>
      </c>
      <c r="N348" s="93"/>
      <c r="O348" s="88"/>
      <c r="P348" s="116">
        <v>40608</v>
      </c>
      <c r="Q348" s="124">
        <f>AVERAGE(C1078:C1098)</f>
        <v>4952332.0952380951</v>
      </c>
      <c r="R348" s="90"/>
      <c r="S348" s="90"/>
      <c r="T348" s="93">
        <f>+I1098</f>
        <v>0.85714285714285721</v>
      </c>
      <c r="U348" s="93">
        <f>+J1098</f>
        <v>0.76326756218265945</v>
      </c>
      <c r="V348" s="93">
        <f>+K1098</f>
        <v>0.69044647638337775</v>
      </c>
      <c r="W348" s="93"/>
      <c r="X348" s="93"/>
      <c r="Y348" s="93"/>
    </row>
    <row r="349" spans="1:44" x14ac:dyDescent="0.25">
      <c r="A349" s="84">
        <v>39527</v>
      </c>
      <c r="B349" s="85">
        <v>18.79</v>
      </c>
      <c r="C349" s="86">
        <v>1735077</v>
      </c>
      <c r="D349" s="96">
        <v>58987.31</v>
      </c>
      <c r="E349" s="86">
        <v>5922.84</v>
      </c>
      <c r="F349" s="98">
        <f t="shared" si="39"/>
        <v>-0.10523809523809524</v>
      </c>
      <c r="G349" s="98">
        <f t="shared" si="38"/>
        <v>0.51648075069091837</v>
      </c>
      <c r="H349" s="98">
        <f t="shared" si="38"/>
        <v>0.32704781579012221</v>
      </c>
      <c r="I349" s="44">
        <f t="shared" si="40"/>
        <v>-0.10523809523809524</v>
      </c>
      <c r="J349" s="44">
        <f t="shared" si="41"/>
        <v>0.51648075069091837</v>
      </c>
      <c r="K349" s="44">
        <f t="shared" si="42"/>
        <v>0.32704781579012221</v>
      </c>
      <c r="L349" s="44">
        <f t="shared" si="43"/>
        <v>-0.40997476931095533</v>
      </c>
      <c r="M349" s="44">
        <f t="shared" si="44"/>
        <v>-0.32575006407801144</v>
      </c>
      <c r="N349" s="93"/>
      <c r="O349" s="88"/>
      <c r="P349" s="116">
        <v>40640</v>
      </c>
      <c r="Q349" s="124">
        <f>AVERAGE(C1099:C1116)</f>
        <v>4136989.3333333335</v>
      </c>
      <c r="R349" s="90"/>
      <c r="S349" s="90"/>
      <c r="T349" s="93">
        <f>+I1116</f>
        <v>0.9285714285714286</v>
      </c>
      <c r="U349" s="93">
        <f>+J1116</f>
        <v>0.68836043447522344</v>
      </c>
      <c r="V349" s="93">
        <f>+K1116</f>
        <v>0.64524317917533947</v>
      </c>
      <c r="W349" s="93"/>
      <c r="X349" s="93"/>
      <c r="Y349" s="93"/>
      <c r="AC349" t="s">
        <v>86</v>
      </c>
      <c r="AD349" s="126" t="s">
        <v>87</v>
      </c>
      <c r="AG349" t="s">
        <v>86</v>
      </c>
      <c r="AH349" s="126" t="s">
        <v>88</v>
      </c>
      <c r="AM349" t="s">
        <v>89</v>
      </c>
      <c r="AN349" s="126" t="s">
        <v>87</v>
      </c>
      <c r="AQ349" t="s">
        <v>89</v>
      </c>
      <c r="AR349" s="126" t="s">
        <v>88</v>
      </c>
    </row>
    <row r="350" spans="1:44" x14ac:dyDescent="0.25">
      <c r="A350" s="84">
        <v>39531</v>
      </c>
      <c r="B350" s="85">
        <v>19.100000000000001</v>
      </c>
      <c r="C350" s="86">
        <v>517020</v>
      </c>
      <c r="D350" s="96">
        <v>59812.53</v>
      </c>
      <c r="E350" s="86">
        <v>6033.44</v>
      </c>
      <c r="F350" s="98">
        <f t="shared" si="39"/>
        <v>-9.0476190476190377E-2</v>
      </c>
      <c r="G350" s="98">
        <f t="shared" si="38"/>
        <v>0.53769599588662498</v>
      </c>
      <c r="H350" s="98">
        <f t="shared" si="38"/>
        <v>0.35182840895596623</v>
      </c>
      <c r="I350" s="44">
        <f t="shared" si="40"/>
        <v>-9.0476190476190377E-2</v>
      </c>
      <c r="J350" s="44">
        <f t="shared" si="41"/>
        <v>0.53769599588662498</v>
      </c>
      <c r="K350" s="44">
        <f t="shared" si="42"/>
        <v>0.35182840895596623</v>
      </c>
      <c r="L350" s="44">
        <f t="shared" si="43"/>
        <v>-0.40851519939129166</v>
      </c>
      <c r="M350" s="44">
        <f t="shared" si="44"/>
        <v>-0.32718989814229005</v>
      </c>
      <c r="N350" s="93"/>
      <c r="O350" s="88"/>
      <c r="P350" s="116">
        <v>40672</v>
      </c>
      <c r="Q350" s="90"/>
      <c r="R350" s="90"/>
      <c r="S350" s="90"/>
      <c r="T350" s="93"/>
      <c r="U350" s="93"/>
      <c r="V350" s="93"/>
      <c r="W350" s="93"/>
      <c r="X350" s="93"/>
      <c r="Y350" s="93"/>
      <c r="AC350" t="s">
        <v>90</v>
      </c>
      <c r="AD350" t="s">
        <v>91</v>
      </c>
      <c r="AH350" s="126" t="s">
        <v>92</v>
      </c>
      <c r="AM350" t="s">
        <v>93</v>
      </c>
      <c r="AN350" t="s">
        <v>91</v>
      </c>
      <c r="AQ350" t="s">
        <v>93</v>
      </c>
      <c r="AR350" s="126" t="s">
        <v>92</v>
      </c>
    </row>
    <row r="351" spans="1:44" x14ac:dyDescent="0.25">
      <c r="A351" s="84">
        <v>39532</v>
      </c>
      <c r="B351" s="85">
        <v>18.899999999999999</v>
      </c>
      <c r="C351" s="86">
        <v>707771</v>
      </c>
      <c r="D351" s="96">
        <v>61234.06</v>
      </c>
      <c r="E351" s="86">
        <v>6167.53</v>
      </c>
      <c r="F351" s="98">
        <f t="shared" si="39"/>
        <v>-0.10000000000000009</v>
      </c>
      <c r="G351" s="98">
        <f t="shared" si="38"/>
        <v>0.57424153223214858</v>
      </c>
      <c r="H351" s="98">
        <f t="shared" si="38"/>
        <v>0.38187207746960117</v>
      </c>
      <c r="I351" s="44">
        <f t="shared" si="40"/>
        <v>-0.10000000000000009</v>
      </c>
      <c r="J351" s="44">
        <f t="shared" si="41"/>
        <v>0.57424153223214858</v>
      </c>
      <c r="K351" s="44">
        <f t="shared" si="42"/>
        <v>0.38187207746960117</v>
      </c>
      <c r="L351" s="44">
        <f t="shared" si="43"/>
        <v>-0.42829611493995345</v>
      </c>
      <c r="M351" s="44">
        <f t="shared" si="44"/>
        <v>-0.34870961308660031</v>
      </c>
      <c r="N351" s="93"/>
      <c r="O351" s="88"/>
      <c r="P351" s="95"/>
      <c r="Q351" s="90"/>
      <c r="R351" s="90"/>
      <c r="S351" s="90"/>
      <c r="T351" s="93"/>
      <c r="U351" s="93"/>
      <c r="V351" s="93"/>
      <c r="W351" s="93"/>
      <c r="X351" s="93"/>
      <c r="Y351" s="93"/>
      <c r="AG351" t="s">
        <v>90</v>
      </c>
      <c r="AH351" t="s">
        <v>91</v>
      </c>
      <c r="AR351" t="s">
        <v>91</v>
      </c>
    </row>
    <row r="352" spans="1:44" x14ac:dyDescent="0.25">
      <c r="A352" s="84">
        <v>39533</v>
      </c>
      <c r="B352" s="85">
        <v>18.600000000000001</v>
      </c>
      <c r="C352" s="86">
        <v>371903</v>
      </c>
      <c r="D352" s="96">
        <v>61415.28</v>
      </c>
      <c r="E352" s="86">
        <v>6194.04</v>
      </c>
      <c r="F352" s="98">
        <f t="shared" si="39"/>
        <v>-0.11428571428571421</v>
      </c>
      <c r="G352" s="98">
        <f t="shared" si="38"/>
        <v>0.578900443473231</v>
      </c>
      <c r="H352" s="98">
        <f t="shared" si="38"/>
        <v>0.38781180192553721</v>
      </c>
      <c r="I352" s="44">
        <f t="shared" si="40"/>
        <v>-0.11428571428571421</v>
      </c>
      <c r="J352" s="44">
        <f t="shared" si="41"/>
        <v>0.578900443473231</v>
      </c>
      <c r="K352" s="44">
        <f t="shared" si="42"/>
        <v>0.38781180192553721</v>
      </c>
      <c r="L352" s="44">
        <f t="shared" si="43"/>
        <v>-0.43903094753339189</v>
      </c>
      <c r="M352" s="44">
        <f t="shared" si="44"/>
        <v>-0.36179078136863352</v>
      </c>
      <c r="N352" s="93"/>
      <c r="O352" s="88"/>
      <c r="P352" s="95"/>
      <c r="Q352" s="90"/>
      <c r="R352" s="90"/>
      <c r="S352" s="90"/>
      <c r="T352" s="93"/>
      <c r="U352" s="93"/>
      <c r="V352" s="93"/>
      <c r="W352" s="93"/>
      <c r="X352" s="93"/>
      <c r="Y352" s="93"/>
      <c r="AC352" t="s">
        <v>94</v>
      </c>
      <c r="AD352" s="126" t="s">
        <v>95</v>
      </c>
      <c r="AG352" t="s">
        <v>94</v>
      </c>
      <c r="AH352" s="126" t="s">
        <v>95</v>
      </c>
      <c r="AM352" t="s">
        <v>94</v>
      </c>
      <c r="AN352" s="126" t="s">
        <v>95</v>
      </c>
      <c r="AQ352" t="s">
        <v>94</v>
      </c>
      <c r="AR352" s="126" t="s">
        <v>95</v>
      </c>
    </row>
    <row r="353" spans="1:44" x14ac:dyDescent="0.25">
      <c r="A353" s="84">
        <v>39534</v>
      </c>
      <c r="B353" s="85">
        <v>18.149999999999999</v>
      </c>
      <c r="C353" s="86">
        <v>393961</v>
      </c>
      <c r="D353" s="96">
        <v>60761.68</v>
      </c>
      <c r="E353" s="86">
        <v>6136.38</v>
      </c>
      <c r="F353" s="98">
        <f t="shared" si="39"/>
        <v>-0.13571428571428579</v>
      </c>
      <c r="G353" s="98">
        <f t="shared" si="38"/>
        <v>0.56209730702487315</v>
      </c>
      <c r="H353" s="98">
        <f t="shared" si="38"/>
        <v>0.37489273319187921</v>
      </c>
      <c r="I353" s="44">
        <f t="shared" si="40"/>
        <v>-0.13571428571428579</v>
      </c>
      <c r="J353" s="44">
        <f t="shared" si="41"/>
        <v>0.56209730702487315</v>
      </c>
      <c r="K353" s="44">
        <f t="shared" si="42"/>
        <v>0.37489273319187921</v>
      </c>
      <c r="L353" s="44">
        <f t="shared" si="43"/>
        <v>-0.44671454819174572</v>
      </c>
      <c r="M353" s="44">
        <f t="shared" si="44"/>
        <v>-0.37137953134770474</v>
      </c>
      <c r="N353" s="93"/>
      <c r="O353" s="88"/>
      <c r="P353" s="95"/>
      <c r="Q353" s="90"/>
      <c r="R353" s="90"/>
      <c r="S353" s="90"/>
      <c r="T353" s="93"/>
      <c r="U353" s="93"/>
      <c r="V353" s="93"/>
      <c r="W353" s="93"/>
      <c r="X353" s="93"/>
      <c r="Y353" s="93"/>
      <c r="AC353" t="s">
        <v>90</v>
      </c>
      <c r="AD353" s="127">
        <v>1192473</v>
      </c>
      <c r="AG353" t="s">
        <v>90</v>
      </c>
      <c r="AH353" s="127">
        <v>1046634</v>
      </c>
      <c r="AM353" t="s">
        <v>93</v>
      </c>
      <c r="AN353" s="127">
        <v>1192473</v>
      </c>
      <c r="AQ353" t="s">
        <v>93</v>
      </c>
      <c r="AR353" s="127">
        <v>1046634</v>
      </c>
    </row>
    <row r="354" spans="1:44" x14ac:dyDescent="0.25">
      <c r="A354" s="84">
        <v>39535</v>
      </c>
      <c r="B354" s="85">
        <v>17.5</v>
      </c>
      <c r="C354" s="86">
        <v>143585</v>
      </c>
      <c r="D354" s="96">
        <v>60452.12</v>
      </c>
      <c r="E354" s="86">
        <v>6088.5</v>
      </c>
      <c r="F354" s="98">
        <f>B354/B$2-1</f>
        <v>-0.16666666666666663</v>
      </c>
      <c r="G354" s="98">
        <f t="shared" si="38"/>
        <v>0.55413895494569076</v>
      </c>
      <c r="H354" s="98">
        <f t="shared" si="38"/>
        <v>0.36416493209983036</v>
      </c>
      <c r="I354" s="44">
        <f t="shared" si="40"/>
        <v>-0.16666666666666663</v>
      </c>
      <c r="J354" s="44">
        <f t="shared" si="41"/>
        <v>0.55413895494569076</v>
      </c>
      <c r="K354" s="44">
        <f t="shared" si="42"/>
        <v>0.36416493209983036</v>
      </c>
      <c r="L354" s="44">
        <f t="shared" si="43"/>
        <v>-0.46379740969657757</v>
      </c>
      <c r="M354" s="44">
        <f t="shared" si="44"/>
        <v>-0.38912567408502363</v>
      </c>
      <c r="N354" s="93"/>
      <c r="O354" s="88"/>
      <c r="P354" s="95"/>
      <c r="Q354" s="90"/>
      <c r="R354" s="90"/>
      <c r="S354" s="90"/>
      <c r="T354" s="93"/>
      <c r="U354" s="93"/>
      <c r="V354" s="93"/>
      <c r="W354" s="93"/>
      <c r="X354" s="93"/>
      <c r="Y354" s="93"/>
      <c r="AR354" s="127"/>
    </row>
    <row r="355" spans="1:44" x14ac:dyDescent="0.25">
      <c r="A355" s="84">
        <v>39538</v>
      </c>
      <c r="B355" s="85">
        <v>17.25</v>
      </c>
      <c r="C355" s="86">
        <v>2109460</v>
      </c>
      <c r="D355" s="96">
        <v>60968.07</v>
      </c>
      <c r="E355" s="86">
        <v>6115.93</v>
      </c>
      <c r="F355" s="98">
        <f>B355/B$2-1</f>
        <v>-0.1785714285714286</v>
      </c>
      <c r="G355" s="98">
        <f>D355/D$2-1</f>
        <v>0.56740330355421298</v>
      </c>
      <c r="H355" s="98">
        <f>E355/E$2-1</f>
        <v>0.37031078807215501</v>
      </c>
      <c r="I355" s="44">
        <f t="shared" si="40"/>
        <v>-0.1785714285714286</v>
      </c>
      <c r="J355" s="44">
        <f t="shared" si="41"/>
        <v>0.56740330355421298</v>
      </c>
      <c r="K355" s="44">
        <f t="shared" si="42"/>
        <v>0.37031078807215501</v>
      </c>
      <c r="L355" s="44">
        <f t="shared" si="43"/>
        <v>-0.47593030487691579</v>
      </c>
      <c r="M355" s="44">
        <f t="shared" si="44"/>
        <v>-0.40055308724219263</v>
      </c>
      <c r="N355" s="93"/>
      <c r="O355" s="88"/>
      <c r="P355" s="95"/>
      <c r="Q355" s="90"/>
      <c r="R355" s="90"/>
      <c r="S355" s="90"/>
      <c r="T355" s="93"/>
      <c r="U355" s="93"/>
      <c r="V355" s="93"/>
      <c r="W355" s="93"/>
      <c r="X355" s="93"/>
      <c r="Y355" s="93"/>
      <c r="AD355" s="128"/>
      <c r="AH355" s="128"/>
    </row>
    <row r="356" spans="1:44" outlineLevel="1" x14ac:dyDescent="0.25">
      <c r="A356" s="129">
        <v>39539</v>
      </c>
      <c r="B356" s="130">
        <v>17.149999999999999</v>
      </c>
      <c r="C356" s="131">
        <v>1071630</v>
      </c>
      <c r="D356" s="132">
        <v>62774.85</v>
      </c>
      <c r="E356" s="131">
        <v>6267.63</v>
      </c>
      <c r="F356" s="43">
        <f t="shared" ref="F356:F416" si="45">B356/B$2-1</f>
        <v>-0.18333333333333335</v>
      </c>
      <c r="G356" s="43">
        <f t="shared" ref="G356:H415" si="46">D356/D$2-1</f>
        <v>0.6138530753904492</v>
      </c>
      <c r="H356" s="43">
        <f t="shared" si="46"/>
        <v>0.40430008267666251</v>
      </c>
      <c r="I356" s="44">
        <f t="shared" si="40"/>
        <v>-0.18333333333333335</v>
      </c>
      <c r="J356" s="44">
        <f t="shared" si="41"/>
        <v>0.6138530753904492</v>
      </c>
      <c r="K356" s="44">
        <f t="shared" si="42"/>
        <v>0.40430008267666251</v>
      </c>
      <c r="L356" s="44">
        <f t="shared" si="43"/>
        <v>-0.49396467428171209</v>
      </c>
      <c r="M356" s="44">
        <f t="shared" si="44"/>
        <v>-0.41845288144535231</v>
      </c>
      <c r="N356" s="93"/>
      <c r="O356" s="88"/>
      <c r="P356" s="95"/>
      <c r="Q356" s="90"/>
      <c r="R356" s="90"/>
      <c r="S356" s="90"/>
      <c r="T356" s="93"/>
      <c r="U356" s="93"/>
      <c r="V356" s="93"/>
      <c r="W356" s="93"/>
      <c r="X356" s="93"/>
      <c r="Y356" s="93"/>
    </row>
    <row r="357" spans="1:44" outlineLevel="1" x14ac:dyDescent="0.25">
      <c r="A357" s="129">
        <v>39540</v>
      </c>
      <c r="B357" s="130">
        <v>17.45</v>
      </c>
      <c r="C357" s="131">
        <v>993106</v>
      </c>
      <c r="D357" s="132">
        <v>63364.36</v>
      </c>
      <c r="E357" s="131">
        <v>6300.01</v>
      </c>
      <c r="F357" s="43">
        <f t="shared" si="45"/>
        <v>-0.16904761904761911</v>
      </c>
      <c r="G357" s="43">
        <f t="shared" si="46"/>
        <v>0.62900854810720475</v>
      </c>
      <c r="H357" s="43">
        <f t="shared" si="46"/>
        <v>0.41155501582955623</v>
      </c>
      <c r="I357" s="44">
        <f t="shared" si="40"/>
        <v>-0.16904761904761911</v>
      </c>
      <c r="J357" s="44">
        <f t="shared" si="41"/>
        <v>0.62900854810720475</v>
      </c>
      <c r="K357" s="44">
        <f t="shared" si="42"/>
        <v>0.41155501582955623</v>
      </c>
      <c r="L357" s="44">
        <f t="shared" si="43"/>
        <v>-0.48990299534162052</v>
      </c>
      <c r="M357" s="44">
        <f t="shared" si="44"/>
        <v>-0.41132129344314727</v>
      </c>
      <c r="N357" s="93"/>
      <c r="O357" s="88"/>
      <c r="P357" s="95"/>
      <c r="Q357" s="90"/>
      <c r="R357" s="90"/>
      <c r="S357" s="90"/>
      <c r="T357" s="93"/>
      <c r="U357" s="93"/>
      <c r="V357" s="93"/>
      <c r="W357" s="93"/>
      <c r="X357" s="93"/>
      <c r="Y357" s="93"/>
      <c r="AD357" s="133"/>
      <c r="AH357" s="133"/>
    </row>
    <row r="358" spans="1:44" outlineLevel="1" x14ac:dyDescent="0.25">
      <c r="A358" s="129">
        <v>39541</v>
      </c>
      <c r="B358" s="130">
        <v>17.170000000000002</v>
      </c>
      <c r="C358" s="131">
        <v>1030881</v>
      </c>
      <c r="D358" s="132">
        <v>64175.05</v>
      </c>
      <c r="E358" s="131">
        <v>6375.78</v>
      </c>
      <c r="F358" s="43">
        <f t="shared" si="45"/>
        <v>-0.18238095238095231</v>
      </c>
      <c r="G358" s="43">
        <f t="shared" si="46"/>
        <v>0.64985024744520858</v>
      </c>
      <c r="H358" s="43">
        <f t="shared" si="46"/>
        <v>0.42853173865212391</v>
      </c>
      <c r="I358" s="44">
        <f t="shared" si="40"/>
        <v>-0.18238095238095231</v>
      </c>
      <c r="J358" s="44">
        <f t="shared" si="41"/>
        <v>0.64985024744520858</v>
      </c>
      <c r="K358" s="44">
        <f t="shared" si="42"/>
        <v>0.42853173865212391</v>
      </c>
      <c r="L358" s="44">
        <f t="shared" si="43"/>
        <v>-0.50442832682231009</v>
      </c>
      <c r="M358" s="44">
        <f t="shared" si="44"/>
        <v>-0.42765076512020406</v>
      </c>
      <c r="N358" s="93"/>
      <c r="O358" s="88"/>
      <c r="P358" s="95"/>
      <c r="Q358" s="90"/>
      <c r="R358" s="90"/>
      <c r="S358" s="90"/>
      <c r="T358" s="93"/>
      <c r="U358" s="93"/>
      <c r="V358" s="93"/>
      <c r="W358" s="93"/>
      <c r="X358" s="93"/>
      <c r="Y358" s="93"/>
    </row>
    <row r="359" spans="1:44" outlineLevel="1" x14ac:dyDescent="0.25">
      <c r="A359" s="129">
        <v>39542</v>
      </c>
      <c r="B359" s="130">
        <v>17.05</v>
      </c>
      <c r="C359" s="131">
        <v>1051034</v>
      </c>
      <c r="D359" s="132">
        <v>64445.97</v>
      </c>
      <c r="E359" s="131">
        <v>6415.99</v>
      </c>
      <c r="F359" s="43">
        <f t="shared" si="45"/>
        <v>-0.18809523809523809</v>
      </c>
      <c r="G359" s="43">
        <f t="shared" si="46"/>
        <v>0.65681521948711352</v>
      </c>
      <c r="H359" s="43">
        <f t="shared" si="46"/>
        <v>0.43754103025428104</v>
      </c>
      <c r="I359" s="44">
        <f t="shared" si="40"/>
        <v>-0.18809523809523809</v>
      </c>
      <c r="J359" s="44">
        <f t="shared" si="41"/>
        <v>0.65681521948711352</v>
      </c>
      <c r="K359" s="44">
        <f t="shared" si="42"/>
        <v>0.43754103025428104</v>
      </c>
      <c r="L359" s="44">
        <f t="shared" si="43"/>
        <v>-0.5099605844059687</v>
      </c>
      <c r="M359" s="44">
        <f t="shared" si="44"/>
        <v>-0.43521280797032469</v>
      </c>
      <c r="N359" s="93"/>
      <c r="O359" s="88"/>
      <c r="P359" s="95"/>
      <c r="Q359" s="90"/>
      <c r="R359" s="90"/>
      <c r="S359" s="90"/>
      <c r="T359" s="93"/>
      <c r="U359" s="93"/>
      <c r="V359" s="93"/>
      <c r="W359" s="93"/>
      <c r="X359" s="93"/>
      <c r="Y359" s="93"/>
      <c r="AD359" s="128"/>
      <c r="AH359" s="128"/>
    </row>
    <row r="360" spans="1:44" outlineLevel="1" x14ac:dyDescent="0.25">
      <c r="A360" s="129">
        <v>39545</v>
      </c>
      <c r="B360" s="130">
        <v>16.899999999999999</v>
      </c>
      <c r="C360" s="131">
        <v>771756</v>
      </c>
      <c r="D360" s="134">
        <v>64175.58</v>
      </c>
      <c r="E360" s="131">
        <v>6410.62</v>
      </c>
      <c r="F360" s="43">
        <f t="shared" si="45"/>
        <v>-0.19523809523809532</v>
      </c>
      <c r="G360" s="43">
        <f t="shared" si="46"/>
        <v>0.64986387299955006</v>
      </c>
      <c r="H360" s="43">
        <f t="shared" si="46"/>
        <v>0.43633784955536092</v>
      </c>
      <c r="I360" s="44">
        <f t="shared" si="40"/>
        <v>-0.19523809523809532</v>
      </c>
      <c r="J360" s="44">
        <f t="shared" si="41"/>
        <v>0.64986387299955006</v>
      </c>
      <c r="K360" s="44">
        <f t="shared" si="42"/>
        <v>0.43633784955536092</v>
      </c>
      <c r="L360" s="44">
        <f t="shared" si="43"/>
        <v>-0.51222527025893361</v>
      </c>
      <c r="M360" s="44">
        <f t="shared" si="44"/>
        <v>-0.43971266578331114</v>
      </c>
      <c r="N360" s="93"/>
      <c r="O360" s="88"/>
      <c r="P360" s="95"/>
      <c r="Q360" s="90"/>
      <c r="R360" s="90"/>
      <c r="S360" s="90"/>
      <c r="T360" s="93"/>
      <c r="U360" s="93"/>
      <c r="V360" s="93"/>
      <c r="W360" s="93"/>
      <c r="X360" s="93"/>
      <c r="Y360" s="93"/>
    </row>
    <row r="361" spans="1:44" outlineLevel="1" x14ac:dyDescent="0.25">
      <c r="A361" s="129">
        <v>39546</v>
      </c>
      <c r="B361" s="130">
        <v>18.79</v>
      </c>
      <c r="C361" s="131">
        <v>6663837</v>
      </c>
      <c r="D361" s="132">
        <v>64539.54</v>
      </c>
      <c r="E361" s="131">
        <v>6425.33</v>
      </c>
      <c r="F361" s="43">
        <f t="shared" si="45"/>
        <v>-0.10523809523809524</v>
      </c>
      <c r="G361" s="43">
        <f t="shared" si="46"/>
        <v>0.65922077254322264</v>
      </c>
      <c r="H361" s="43">
        <f t="shared" si="46"/>
        <v>0.43963371325761735</v>
      </c>
      <c r="I361" s="44">
        <f t="shared" si="40"/>
        <v>-0.10523809523809524</v>
      </c>
      <c r="J361" s="44">
        <f t="shared" si="41"/>
        <v>0.65922077254322264</v>
      </c>
      <c r="K361" s="44">
        <f t="shared" si="42"/>
        <v>0.43963371325761735</v>
      </c>
      <c r="L361" s="44">
        <f t="shared" si="43"/>
        <v>-0.46073366512255609</v>
      </c>
      <c r="M361" s="44">
        <f t="shared" si="44"/>
        <v>-0.37847947257554237</v>
      </c>
      <c r="N361" s="93"/>
      <c r="O361" s="88"/>
      <c r="P361" s="95"/>
      <c r="Q361" s="90"/>
      <c r="R361" s="90"/>
      <c r="S361" s="90"/>
      <c r="T361" s="93"/>
      <c r="U361" s="93"/>
      <c r="V361" s="93"/>
      <c r="W361" s="93"/>
      <c r="X361" s="93"/>
      <c r="Y361" s="93"/>
      <c r="AD361" s="128"/>
      <c r="AH361" s="128"/>
    </row>
    <row r="362" spans="1:44" outlineLevel="1" x14ac:dyDescent="0.25">
      <c r="A362" s="129">
        <v>39547</v>
      </c>
      <c r="B362" s="130">
        <v>19.34</v>
      </c>
      <c r="C362" s="131">
        <v>1698734</v>
      </c>
      <c r="D362" s="132">
        <v>63476.92</v>
      </c>
      <c r="E362" s="131">
        <v>6302.47</v>
      </c>
      <c r="F362" s="43">
        <f t="shared" si="45"/>
        <v>-7.9047619047619033E-2</v>
      </c>
      <c r="G362" s="43">
        <f t="shared" si="46"/>
        <v>0.63190230734623043</v>
      </c>
      <c r="H362" s="43">
        <f t="shared" si="46"/>
        <v>0.41210619357989953</v>
      </c>
      <c r="I362" s="44">
        <f t="shared" si="40"/>
        <v>-7.9047619047619033E-2</v>
      </c>
      <c r="J362" s="44">
        <f t="shared" si="41"/>
        <v>0.63190230734623043</v>
      </c>
      <c r="K362" s="44">
        <f t="shared" si="42"/>
        <v>0.41210619357989953</v>
      </c>
      <c r="L362" s="44">
        <f t="shared" si="43"/>
        <v>-0.43565716108949137</v>
      </c>
      <c r="M362" s="44">
        <f t="shared" si="44"/>
        <v>-0.34781648495030715</v>
      </c>
      <c r="N362" s="93"/>
      <c r="O362" s="88"/>
      <c r="P362" s="95"/>
      <c r="Q362" s="90"/>
      <c r="R362" s="90"/>
      <c r="S362" s="90"/>
      <c r="T362" s="93"/>
      <c r="U362" s="93"/>
      <c r="V362" s="93"/>
      <c r="W362" s="93"/>
      <c r="X362" s="93"/>
      <c r="Y362" s="93"/>
    </row>
    <row r="363" spans="1:44" outlineLevel="1" x14ac:dyDescent="0.25">
      <c r="A363" s="129">
        <v>39548</v>
      </c>
      <c r="B363" s="130">
        <v>19.59</v>
      </c>
      <c r="C363" s="131">
        <v>2244372</v>
      </c>
      <c r="D363" s="132">
        <v>63527.11</v>
      </c>
      <c r="E363" s="131">
        <v>6273.58</v>
      </c>
      <c r="F363" s="43">
        <f t="shared" si="45"/>
        <v>-6.7142857142857171E-2</v>
      </c>
      <c r="G363" s="43">
        <f t="shared" si="46"/>
        <v>0.63319262163378109</v>
      </c>
      <c r="H363" s="43">
        <f t="shared" si="46"/>
        <v>0.40563321585330603</v>
      </c>
      <c r="I363" s="44">
        <f t="shared" si="40"/>
        <v>-6.7142857142857171E-2</v>
      </c>
      <c r="J363" s="44">
        <f t="shared" si="41"/>
        <v>0.63319262163378109</v>
      </c>
      <c r="K363" s="44">
        <f t="shared" si="42"/>
        <v>0.40563321585330603</v>
      </c>
      <c r="L363" s="44">
        <f t="shared" si="43"/>
        <v>-0.42881376605537835</v>
      </c>
      <c r="M363" s="44">
        <f t="shared" si="44"/>
        <v>-0.33634383967595627</v>
      </c>
      <c r="N363" s="93"/>
      <c r="O363" s="88"/>
      <c r="P363" s="95"/>
      <c r="Q363" s="90"/>
      <c r="R363" s="90"/>
      <c r="S363" s="90"/>
      <c r="T363" s="93"/>
      <c r="U363" s="93"/>
      <c r="V363" s="93"/>
      <c r="W363" s="93"/>
      <c r="X363" s="93"/>
      <c r="Y363" s="93"/>
      <c r="AD363" s="128"/>
      <c r="AH363" s="128"/>
    </row>
    <row r="364" spans="1:44" outlineLevel="1" x14ac:dyDescent="0.25">
      <c r="A364" s="129">
        <v>39549</v>
      </c>
      <c r="B364" s="130">
        <v>19.239999999999998</v>
      </c>
      <c r="C364" s="131">
        <v>4672031</v>
      </c>
      <c r="D364" s="132">
        <v>62585.21</v>
      </c>
      <c r="E364" s="131">
        <v>6211.8</v>
      </c>
      <c r="F364" s="43">
        <f t="shared" si="45"/>
        <v>-8.3809523809523889E-2</v>
      </c>
      <c r="G364" s="43">
        <f t="shared" si="46"/>
        <v>0.60897769779548816</v>
      </c>
      <c r="H364" s="43">
        <f t="shared" si="46"/>
        <v>0.39179103641582103</v>
      </c>
      <c r="I364" s="44">
        <f t="shared" si="40"/>
        <v>-8.3809523809523889E-2</v>
      </c>
      <c r="J364" s="44">
        <f t="shared" si="41"/>
        <v>0.60897769779548816</v>
      </c>
      <c r="K364" s="44">
        <f t="shared" si="42"/>
        <v>0.39179103641582103</v>
      </c>
      <c r="L364" s="44">
        <f t="shared" si="43"/>
        <v>-0.43057602510850335</v>
      </c>
      <c r="M364" s="44">
        <f t="shared" si="44"/>
        <v>-0.34171836704030278</v>
      </c>
      <c r="N364" s="93"/>
      <c r="O364" s="88"/>
      <c r="P364" s="95"/>
      <c r="Q364" s="90"/>
      <c r="R364" s="90"/>
      <c r="S364" s="90"/>
      <c r="T364" s="93"/>
      <c r="U364" s="93"/>
      <c r="V364" s="93"/>
      <c r="W364" s="93"/>
      <c r="X364" s="93"/>
      <c r="Y364" s="93"/>
    </row>
    <row r="365" spans="1:44" outlineLevel="1" x14ac:dyDescent="0.25">
      <c r="A365" s="129">
        <v>39552</v>
      </c>
      <c r="B365" s="130">
        <v>19.04</v>
      </c>
      <c r="C365" s="131">
        <v>984066</v>
      </c>
      <c r="D365" s="132">
        <v>62070</v>
      </c>
      <c r="E365" s="131">
        <v>6103</v>
      </c>
      <c r="F365" s="43">
        <f t="shared" si="45"/>
        <v>-9.3333333333333379E-2</v>
      </c>
      <c r="G365" s="43">
        <f t="shared" si="46"/>
        <v>0.59573237354585773</v>
      </c>
      <c r="H365" s="43">
        <f t="shared" si="46"/>
        <v>0.36741374404291127</v>
      </c>
      <c r="I365" s="44">
        <f t="shared" si="40"/>
        <v>-9.3333333333333379E-2</v>
      </c>
      <c r="J365" s="44">
        <f t="shared" si="41"/>
        <v>0.59573237354585773</v>
      </c>
      <c r="K365" s="44">
        <f t="shared" si="42"/>
        <v>0.36741374404291127</v>
      </c>
      <c r="L365" s="44">
        <f t="shared" si="43"/>
        <v>-0.43181784007303581</v>
      </c>
      <c r="M365" s="44">
        <f t="shared" si="44"/>
        <v>-0.33694781801299911</v>
      </c>
      <c r="N365" s="93"/>
      <c r="O365" s="88"/>
      <c r="P365" s="95"/>
      <c r="Q365" s="90"/>
      <c r="R365" s="90"/>
      <c r="S365" s="90"/>
      <c r="T365" s="93"/>
      <c r="U365" s="93"/>
      <c r="V365" s="93"/>
      <c r="W365" s="93"/>
      <c r="X365" s="93"/>
      <c r="Y365" s="93"/>
      <c r="AD365" s="128"/>
      <c r="AH365" s="133"/>
    </row>
    <row r="366" spans="1:44" outlineLevel="1" x14ac:dyDescent="0.25">
      <c r="A366" s="129">
        <v>39553</v>
      </c>
      <c r="B366" s="130">
        <v>19.010000000000002</v>
      </c>
      <c r="C366" s="131">
        <v>2291278</v>
      </c>
      <c r="D366" s="132">
        <v>62618.39</v>
      </c>
      <c r="E366" s="131">
        <v>6133.4</v>
      </c>
      <c r="F366" s="43">
        <f t="shared" si="45"/>
        <v>-9.4761904761904714E-2</v>
      </c>
      <c r="G366" s="43">
        <f t="shared" si="46"/>
        <v>0.60983070891445457</v>
      </c>
      <c r="H366" s="43">
        <f t="shared" si="46"/>
        <v>0.374225046323577</v>
      </c>
      <c r="I366" s="44">
        <f t="shared" si="40"/>
        <v>-9.4761904761904714E-2</v>
      </c>
      <c r="J366" s="44">
        <f t="shared" si="41"/>
        <v>0.60983070891445457</v>
      </c>
      <c r="K366" s="44">
        <f t="shared" si="42"/>
        <v>0.374225046323577</v>
      </c>
      <c r="L366" s="44">
        <f t="shared" si="43"/>
        <v>-0.43768118583815696</v>
      </c>
      <c r="M366" s="44">
        <f t="shared" si="44"/>
        <v>-0.3412737617758812</v>
      </c>
      <c r="N366" s="93"/>
      <c r="O366" s="88"/>
      <c r="P366" s="95"/>
      <c r="Q366" s="90"/>
      <c r="R366" s="90"/>
      <c r="S366" s="90"/>
      <c r="T366" s="93"/>
      <c r="U366" s="93"/>
      <c r="V366" s="93"/>
      <c r="W366" s="93"/>
      <c r="X366" s="93"/>
      <c r="Y366" s="93"/>
    </row>
    <row r="367" spans="1:44" outlineLevel="1" x14ac:dyDescent="0.25">
      <c r="A367" s="129">
        <v>39554</v>
      </c>
      <c r="B367" s="130">
        <v>19.38</v>
      </c>
      <c r="C367" s="131">
        <v>6085232</v>
      </c>
      <c r="D367" s="132">
        <v>64151.94</v>
      </c>
      <c r="E367" s="131">
        <v>6312.09</v>
      </c>
      <c r="F367" s="43">
        <f t="shared" si="45"/>
        <v>-7.714285714285718E-2</v>
      </c>
      <c r="G367" s="43">
        <f t="shared" si="46"/>
        <v>0.64925612185873138</v>
      </c>
      <c r="H367" s="43">
        <f t="shared" si="46"/>
        <v>0.41426161226213654</v>
      </c>
      <c r="I367" s="44">
        <f t="shared" si="40"/>
        <v>-7.714285714285718E-2</v>
      </c>
      <c r="J367" s="44">
        <f t="shared" si="41"/>
        <v>0.64925612185873138</v>
      </c>
      <c r="K367" s="44">
        <f t="shared" si="42"/>
        <v>0.41426161226213654</v>
      </c>
      <c r="L367" s="44">
        <f t="shared" si="43"/>
        <v>-0.44044037149483384</v>
      </c>
      <c r="M367" s="44">
        <f t="shared" si="44"/>
        <v>-0.34746362705764422</v>
      </c>
      <c r="N367" s="93"/>
      <c r="O367" s="88"/>
      <c r="P367" s="95"/>
      <c r="Q367" s="90"/>
      <c r="R367" s="90"/>
      <c r="S367" s="90"/>
      <c r="T367" s="93"/>
      <c r="U367" s="93"/>
      <c r="V367" s="93"/>
      <c r="W367" s="93"/>
      <c r="X367" s="93"/>
      <c r="Y367" s="93"/>
      <c r="AD367" s="133"/>
      <c r="AH367" s="128"/>
    </row>
    <row r="368" spans="1:44" outlineLevel="1" x14ac:dyDescent="0.25">
      <c r="A368" s="129">
        <v>39555</v>
      </c>
      <c r="B368" s="130">
        <v>20.34</v>
      </c>
      <c r="C368" s="131">
        <v>5788985</v>
      </c>
      <c r="D368" s="132">
        <v>64552.42</v>
      </c>
      <c r="E368" s="131">
        <v>6330.66</v>
      </c>
      <c r="F368" s="43">
        <f t="shared" si="45"/>
        <v>-3.1428571428571472E-2</v>
      </c>
      <c r="G368" s="43">
        <f t="shared" si="46"/>
        <v>0.65955189922231505</v>
      </c>
      <c r="H368" s="43">
        <f t="shared" si="46"/>
        <v>0.41842233210924062</v>
      </c>
      <c r="I368" s="44">
        <f t="shared" si="40"/>
        <v>-3.1428571428571472E-2</v>
      </c>
      <c r="J368" s="44">
        <f t="shared" si="41"/>
        <v>0.65955189922231505</v>
      </c>
      <c r="K368" s="44">
        <f t="shared" si="42"/>
        <v>0.41842233210924062</v>
      </c>
      <c r="L368" s="44">
        <f t="shared" si="43"/>
        <v>-0.41636568942175767</v>
      </c>
      <c r="M368" s="44">
        <f t="shared" si="44"/>
        <v>-0.31714877392607677</v>
      </c>
      <c r="N368" s="93"/>
      <c r="O368" s="88"/>
      <c r="P368" s="95"/>
      <c r="Q368" s="90"/>
      <c r="R368" s="90"/>
      <c r="S368" s="90"/>
      <c r="T368" s="93"/>
      <c r="U368" s="93"/>
      <c r="V368" s="93"/>
      <c r="W368" s="93"/>
      <c r="X368" s="93"/>
      <c r="Y368" s="93"/>
    </row>
    <row r="369" spans="1:25" outlineLevel="1" x14ac:dyDescent="0.25">
      <c r="A369" s="129">
        <v>39556</v>
      </c>
      <c r="B369" s="130">
        <v>21.43</v>
      </c>
      <c r="C369" s="131">
        <v>6692943</v>
      </c>
      <c r="D369" s="132">
        <v>64922.67</v>
      </c>
      <c r="E369" s="131">
        <v>6375.42</v>
      </c>
      <c r="F369" s="43">
        <f t="shared" si="45"/>
        <v>2.0476190476190537E-2</v>
      </c>
      <c r="G369" s="43">
        <f t="shared" si="46"/>
        <v>0.66907050581656913</v>
      </c>
      <c r="H369" s="43">
        <f t="shared" si="46"/>
        <v>0.42845107849353714</v>
      </c>
      <c r="I369" s="44">
        <f t="shared" si="40"/>
        <v>2.0476190476190537E-2</v>
      </c>
      <c r="J369" s="44">
        <f t="shared" si="41"/>
        <v>0.66907050581656913</v>
      </c>
      <c r="K369" s="44">
        <f t="shared" si="42"/>
        <v>0.42845107849353714</v>
      </c>
      <c r="L369" s="44">
        <f t="shared" si="43"/>
        <v>-0.38859611567041796</v>
      </c>
      <c r="M369" s="44">
        <f t="shared" si="44"/>
        <v>-0.28560648254583709</v>
      </c>
      <c r="N369" s="93"/>
      <c r="O369" s="88"/>
      <c r="P369" s="95"/>
      <c r="Q369" s="90"/>
      <c r="R369" s="90"/>
      <c r="S369" s="90"/>
      <c r="T369" s="93"/>
      <c r="U369" s="93"/>
      <c r="V369" s="93"/>
      <c r="W369" s="93"/>
      <c r="X369" s="93"/>
      <c r="Y369" s="93"/>
    </row>
    <row r="370" spans="1:25" outlineLevel="1" x14ac:dyDescent="0.25">
      <c r="A370" s="129">
        <v>39560</v>
      </c>
      <c r="B370" s="130">
        <v>21.19</v>
      </c>
      <c r="C370" s="131">
        <v>430741</v>
      </c>
      <c r="D370" s="132">
        <v>65412.66</v>
      </c>
      <c r="E370" s="131">
        <v>6413.04</v>
      </c>
      <c r="F370" s="43">
        <f t="shared" si="45"/>
        <v>9.0476190476191931E-3</v>
      </c>
      <c r="G370" s="43">
        <f t="shared" si="46"/>
        <v>0.68166745934828721</v>
      </c>
      <c r="H370" s="43">
        <f t="shared" si="46"/>
        <v>0.4368800650658613</v>
      </c>
      <c r="I370" s="44">
        <f t="shared" si="40"/>
        <v>9.0476190476191931E-3</v>
      </c>
      <c r="J370" s="44">
        <f t="shared" si="41"/>
        <v>0.68166745934828721</v>
      </c>
      <c r="K370" s="44">
        <f t="shared" si="42"/>
        <v>0.4368800650658613</v>
      </c>
      <c r="L370" s="44">
        <f t="shared" si="43"/>
        <v>-0.39997196625386022</v>
      </c>
      <c r="M370" s="44">
        <f t="shared" si="44"/>
        <v>-0.29775097895775449</v>
      </c>
      <c r="N370" s="93"/>
      <c r="O370" s="88"/>
      <c r="P370" s="95"/>
      <c r="Q370" s="90"/>
      <c r="R370" s="90"/>
      <c r="S370" s="90"/>
      <c r="T370" s="93"/>
      <c r="U370" s="93"/>
      <c r="V370" s="93"/>
      <c r="W370" s="93"/>
      <c r="X370" s="93"/>
      <c r="Y370" s="93"/>
    </row>
    <row r="371" spans="1:25" outlineLevel="1" x14ac:dyDescent="0.25">
      <c r="A371" s="129">
        <v>39561</v>
      </c>
      <c r="B371" s="130">
        <v>20.350000000000001</v>
      </c>
      <c r="C371" s="131">
        <v>1934827</v>
      </c>
      <c r="D371" s="132">
        <v>64947.54</v>
      </c>
      <c r="E371" s="131">
        <v>6360.33</v>
      </c>
      <c r="F371" s="43">
        <f t="shared" si="45"/>
        <v>-3.0952380952380842E-2</v>
      </c>
      <c r="G371" s="43">
        <f t="shared" si="46"/>
        <v>0.66970987852689756</v>
      </c>
      <c r="H371" s="43">
        <f t="shared" si="46"/>
        <v>0.42507007351277237</v>
      </c>
      <c r="I371" s="44">
        <f t="shared" si="40"/>
        <v>-3.0952380952380842E-2</v>
      </c>
      <c r="J371" s="44">
        <f t="shared" si="41"/>
        <v>0.66970987852689756</v>
      </c>
      <c r="K371" s="44">
        <f t="shared" si="42"/>
        <v>0.42507007351277237</v>
      </c>
      <c r="L371" s="44">
        <f t="shared" si="43"/>
        <v>-0.41963113981061073</v>
      </c>
      <c r="M371" s="44">
        <f t="shared" si="44"/>
        <v>-0.32000002171196118</v>
      </c>
      <c r="N371" s="93"/>
      <c r="O371" s="88"/>
      <c r="P371" s="95"/>
      <c r="Q371" s="90"/>
      <c r="R371" s="90"/>
      <c r="S371" s="90"/>
      <c r="T371" s="93"/>
      <c r="U371" s="93"/>
      <c r="V371" s="93"/>
      <c r="W371" s="93"/>
      <c r="X371" s="93"/>
      <c r="Y371" s="93"/>
    </row>
    <row r="372" spans="1:25" outlineLevel="1" x14ac:dyDescent="0.25">
      <c r="A372" s="129">
        <v>39562</v>
      </c>
      <c r="B372" s="130">
        <v>21</v>
      </c>
      <c r="C372" s="131">
        <v>5865817</v>
      </c>
      <c r="D372" s="132">
        <v>64576.26</v>
      </c>
      <c r="E372" s="131">
        <v>6337.34</v>
      </c>
      <c r="F372" s="43">
        <f t="shared" si="45"/>
        <v>0</v>
      </c>
      <c r="G372" s="43">
        <f t="shared" si="46"/>
        <v>0.66016479208175327</v>
      </c>
      <c r="H372" s="43">
        <f t="shared" si="46"/>
        <v>0.41991902616301857</v>
      </c>
      <c r="I372" s="44">
        <f t="shared" si="40"/>
        <v>0</v>
      </c>
      <c r="J372" s="44">
        <f t="shared" si="41"/>
        <v>0.66016479208175327</v>
      </c>
      <c r="K372" s="44">
        <f t="shared" si="42"/>
        <v>0.41991902616301857</v>
      </c>
      <c r="L372" s="44">
        <f t="shared" si="43"/>
        <v>-0.39765015812312443</v>
      </c>
      <c r="M372" s="44">
        <f t="shared" si="44"/>
        <v>-0.29573448797129387</v>
      </c>
      <c r="N372" s="93"/>
      <c r="O372" s="88"/>
      <c r="P372" s="95"/>
      <c r="Q372" s="90"/>
      <c r="R372" s="90"/>
      <c r="S372" s="90"/>
      <c r="T372" s="93"/>
      <c r="U372" s="93"/>
      <c r="V372" s="93"/>
      <c r="W372" s="93"/>
      <c r="X372" s="93"/>
      <c r="Y372" s="93"/>
    </row>
    <row r="373" spans="1:25" outlineLevel="1" x14ac:dyDescent="0.25">
      <c r="A373" s="129">
        <v>39563</v>
      </c>
      <c r="B373" s="130">
        <v>21.66</v>
      </c>
      <c r="C373" s="131">
        <v>1050157</v>
      </c>
      <c r="D373" s="132">
        <v>65187.34</v>
      </c>
      <c r="E373" s="131">
        <v>6415.67</v>
      </c>
      <c r="F373" s="43">
        <f t="shared" si="45"/>
        <v>3.1428571428571361E-2</v>
      </c>
      <c r="G373" s="43">
        <f t="shared" si="46"/>
        <v>0.6758747991516163</v>
      </c>
      <c r="H373" s="43">
        <f t="shared" si="46"/>
        <v>0.4374693323355372</v>
      </c>
      <c r="I373" s="44">
        <f t="shared" si="40"/>
        <v>3.1428571428571361E-2</v>
      </c>
      <c r="J373" s="44">
        <f t="shared" si="41"/>
        <v>0.6758747991516163</v>
      </c>
      <c r="K373" s="44">
        <f t="shared" si="42"/>
        <v>0.4374693323355372</v>
      </c>
      <c r="L373" s="44">
        <f t="shared" si="43"/>
        <v>-0.3845431818947842</v>
      </c>
      <c r="M373" s="44">
        <f t="shared" si="44"/>
        <v>-0.28246916422714119</v>
      </c>
      <c r="N373" s="93"/>
      <c r="O373" s="88"/>
      <c r="P373" s="95"/>
      <c r="Q373" s="90"/>
      <c r="R373" s="90"/>
      <c r="S373" s="90"/>
      <c r="T373" s="93"/>
      <c r="U373" s="93"/>
      <c r="V373" s="93"/>
      <c r="W373" s="93"/>
      <c r="X373" s="93"/>
      <c r="Y373" s="93"/>
    </row>
    <row r="374" spans="1:25" outlineLevel="1" x14ac:dyDescent="0.25">
      <c r="A374" s="129">
        <v>39566</v>
      </c>
      <c r="B374" s="130">
        <v>21.59</v>
      </c>
      <c r="C374" s="131">
        <v>550650</v>
      </c>
      <c r="D374" s="132">
        <v>65677.740000000005</v>
      </c>
      <c r="E374" s="131">
        <v>6501.38</v>
      </c>
      <c r="F374" s="43">
        <f t="shared" si="45"/>
        <v>2.8095238095238173E-2</v>
      </c>
      <c r="G374" s="43">
        <f t="shared" si="46"/>
        <v>0.68848229320650445</v>
      </c>
      <c r="H374" s="43">
        <f t="shared" si="46"/>
        <v>0.45667317175908595</v>
      </c>
      <c r="I374" s="44">
        <f t="shared" si="40"/>
        <v>2.8095238095238173E-2</v>
      </c>
      <c r="J374" s="44">
        <f t="shared" si="41"/>
        <v>0.68848229320650445</v>
      </c>
      <c r="K374" s="44">
        <f t="shared" si="42"/>
        <v>0.45667317175908595</v>
      </c>
      <c r="L374" s="44">
        <f t="shared" si="43"/>
        <v>-0.391112810461969</v>
      </c>
      <c r="M374" s="44">
        <f t="shared" si="44"/>
        <v>-0.29421694720051372</v>
      </c>
      <c r="N374" s="93"/>
      <c r="O374" s="88"/>
      <c r="P374" s="95"/>
      <c r="Q374" s="90"/>
      <c r="R374" s="90"/>
      <c r="S374" s="90"/>
      <c r="T374" s="93"/>
      <c r="U374" s="93"/>
      <c r="V374" s="93"/>
      <c r="W374" s="93"/>
      <c r="X374" s="93"/>
      <c r="Y374" s="93"/>
    </row>
    <row r="375" spans="1:25" outlineLevel="1" x14ac:dyDescent="0.25">
      <c r="A375" s="129">
        <v>39567</v>
      </c>
      <c r="B375" s="130">
        <v>21.72</v>
      </c>
      <c r="C375" s="131">
        <v>293594</v>
      </c>
      <c r="D375" s="132">
        <v>63825.74</v>
      </c>
      <c r="E375" s="131">
        <v>6355.8</v>
      </c>
      <c r="F375" s="43">
        <f t="shared" si="45"/>
        <v>3.4285714285714253E-2</v>
      </c>
      <c r="G375" s="43">
        <f t="shared" si="46"/>
        <v>0.64086997879041063</v>
      </c>
      <c r="H375" s="43">
        <f t="shared" si="46"/>
        <v>0.42405509985055456</v>
      </c>
      <c r="I375" s="44">
        <f t="shared" si="40"/>
        <v>3.4285714285714253E-2</v>
      </c>
      <c r="J375" s="44">
        <f t="shared" si="41"/>
        <v>0.64086997879041063</v>
      </c>
      <c r="K375" s="44">
        <f t="shared" si="42"/>
        <v>0.42405509985055456</v>
      </c>
      <c r="L375" s="44">
        <f t="shared" si="43"/>
        <v>-0.36967235207255611</v>
      </c>
      <c r="M375" s="44">
        <f t="shared" si="44"/>
        <v>-0.27370386553564119</v>
      </c>
      <c r="N375" s="93"/>
      <c r="O375" s="88"/>
      <c r="P375" s="95"/>
      <c r="Q375" s="90"/>
      <c r="R375" s="90"/>
      <c r="S375" s="90"/>
      <c r="T375" s="93"/>
      <c r="U375" s="93"/>
      <c r="V375" s="93"/>
      <c r="W375" s="93"/>
      <c r="X375" s="93"/>
      <c r="Y375" s="93"/>
    </row>
    <row r="376" spans="1:25" outlineLevel="1" x14ac:dyDescent="0.25">
      <c r="A376" s="129">
        <v>39568</v>
      </c>
      <c r="B376" s="130">
        <v>23.5</v>
      </c>
      <c r="C376" s="131">
        <v>9377859</v>
      </c>
      <c r="D376" s="132">
        <v>67868.460000000006</v>
      </c>
      <c r="E376" s="131">
        <v>6831.93</v>
      </c>
      <c r="F376" s="43">
        <f t="shared" si="45"/>
        <v>0.11904761904761907</v>
      </c>
      <c r="G376" s="43">
        <f t="shared" si="46"/>
        <v>0.74480262227649607</v>
      </c>
      <c r="H376" s="43">
        <f t="shared" si="46"/>
        <v>0.5307348812615249</v>
      </c>
      <c r="I376" s="44">
        <f t="shared" si="40"/>
        <v>0.11904761904761907</v>
      </c>
      <c r="J376" s="44">
        <f t="shared" si="41"/>
        <v>0.74480262227649607</v>
      </c>
      <c r="K376" s="44">
        <f t="shared" si="42"/>
        <v>0.5307348812615249</v>
      </c>
      <c r="L376" s="44">
        <f t="shared" si="43"/>
        <v>-0.35863942158250295</v>
      </c>
      <c r="M376" s="44">
        <f t="shared" si="44"/>
        <v>-0.26894746259040092</v>
      </c>
      <c r="N376" s="93"/>
      <c r="O376" s="88"/>
      <c r="P376" s="95"/>
      <c r="Q376" s="90"/>
      <c r="R376" s="90"/>
      <c r="S376" s="90"/>
      <c r="T376" s="93"/>
      <c r="U376" s="93"/>
      <c r="V376" s="93"/>
      <c r="W376" s="93"/>
      <c r="X376" s="93"/>
      <c r="Y376" s="93"/>
    </row>
    <row r="377" spans="1:25" outlineLevel="1" x14ac:dyDescent="0.25">
      <c r="A377" s="84">
        <v>39570</v>
      </c>
      <c r="B377" s="85">
        <v>25.5</v>
      </c>
      <c r="C377" s="86">
        <v>4722897</v>
      </c>
      <c r="D377" s="96">
        <v>69366.39</v>
      </c>
      <c r="E377" s="86">
        <v>7016.17</v>
      </c>
      <c r="F377" s="43">
        <f t="shared" si="45"/>
        <v>0.21428571428571419</v>
      </c>
      <c r="G377" s="43">
        <f t="shared" si="46"/>
        <v>0.78331229513464873</v>
      </c>
      <c r="H377" s="43">
        <f t="shared" si="46"/>
        <v>0.57201495797829782</v>
      </c>
      <c r="I377" s="44">
        <f t="shared" si="40"/>
        <v>0.21428571428571419</v>
      </c>
      <c r="J377" s="44">
        <f t="shared" si="41"/>
        <v>0.78331229513464873</v>
      </c>
      <c r="K377" s="44">
        <f t="shared" si="42"/>
        <v>0.57201495797829782</v>
      </c>
      <c r="L377" s="44">
        <f t="shared" si="43"/>
        <v>-0.31908408998322435</v>
      </c>
      <c r="M377" s="44">
        <f t="shared" si="44"/>
        <v>-0.22756096681970772</v>
      </c>
      <c r="N377" s="93"/>
      <c r="O377" s="88"/>
      <c r="P377" s="95"/>
      <c r="Q377" s="90"/>
      <c r="R377" s="90"/>
      <c r="S377" s="90"/>
      <c r="T377" s="93"/>
      <c r="U377" s="93"/>
      <c r="V377" s="93"/>
      <c r="W377" s="93"/>
      <c r="X377" s="93"/>
      <c r="Y377" s="93"/>
    </row>
    <row r="378" spans="1:25" outlineLevel="1" x14ac:dyDescent="0.25">
      <c r="A378" s="84">
        <v>39573</v>
      </c>
      <c r="B378" s="85">
        <v>25.25</v>
      </c>
      <c r="C378" s="86">
        <v>2593317</v>
      </c>
      <c r="D378" s="96">
        <v>70174.880000000005</v>
      </c>
      <c r="E378" s="86">
        <v>7063.37</v>
      </c>
      <c r="F378" s="43">
        <f t="shared" si="45"/>
        <v>0.20238095238095233</v>
      </c>
      <c r="G378" s="43">
        <f t="shared" si="46"/>
        <v>0.80409743556783875</v>
      </c>
      <c r="H378" s="43">
        <f t="shared" si="46"/>
        <v>0.58259040099301607</v>
      </c>
      <c r="I378" s="44">
        <f t="shared" si="40"/>
        <v>0.20238095238095233</v>
      </c>
      <c r="J378" s="44">
        <f t="shared" si="41"/>
        <v>0.80409743556783875</v>
      </c>
      <c r="K378" s="44">
        <f t="shared" si="42"/>
        <v>0.58259040099301607</v>
      </c>
      <c r="L378" s="44">
        <f t="shared" si="43"/>
        <v>-0.33352770827341505</v>
      </c>
      <c r="M378" s="44">
        <f t="shared" si="44"/>
        <v>-0.24024501120030595</v>
      </c>
      <c r="N378" s="93"/>
      <c r="O378" s="88"/>
      <c r="P378" s="95"/>
      <c r="Q378" s="90"/>
      <c r="R378" s="90"/>
      <c r="S378" s="90"/>
      <c r="T378" s="93"/>
      <c r="U378" s="93"/>
      <c r="V378" s="93"/>
      <c r="W378" s="93"/>
      <c r="X378" s="93"/>
      <c r="Y378" s="93"/>
    </row>
    <row r="379" spans="1:25" outlineLevel="1" x14ac:dyDescent="0.25">
      <c r="A379" s="84">
        <v>39574</v>
      </c>
      <c r="B379" s="85">
        <v>24.95</v>
      </c>
      <c r="C379" s="86">
        <v>1437944</v>
      </c>
      <c r="D379" s="96">
        <v>70195.27</v>
      </c>
      <c r="E379" s="86">
        <v>7011.27</v>
      </c>
      <c r="F379" s="43">
        <f t="shared" si="45"/>
        <v>0.18809523809523809</v>
      </c>
      <c r="G379" s="43">
        <f t="shared" si="46"/>
        <v>0.80462163378109142</v>
      </c>
      <c r="H379" s="43">
        <f t="shared" si="46"/>
        <v>0.57091708359753279</v>
      </c>
      <c r="I379" s="44">
        <f t="shared" si="40"/>
        <v>0.18809523809523809</v>
      </c>
      <c r="J379" s="44">
        <f t="shared" si="41"/>
        <v>0.80462163378109142</v>
      </c>
      <c r="K379" s="44">
        <f t="shared" si="42"/>
        <v>0.57091708359753279</v>
      </c>
      <c r="L379" s="44">
        <f t="shared" si="43"/>
        <v>-0.34163748463664967</v>
      </c>
      <c r="M379" s="44">
        <f t="shared" si="44"/>
        <v>-0.24369322193988774</v>
      </c>
      <c r="N379" s="93"/>
      <c r="O379" s="88"/>
      <c r="P379" s="95"/>
      <c r="Q379" s="90"/>
      <c r="R379" s="90"/>
      <c r="S379" s="90"/>
      <c r="T379" s="93"/>
      <c r="U379" s="93"/>
      <c r="V379" s="93"/>
      <c r="W379" s="93"/>
      <c r="X379" s="93"/>
      <c r="Y379" s="93"/>
    </row>
    <row r="380" spans="1:25" outlineLevel="1" x14ac:dyDescent="0.25">
      <c r="A380" s="84">
        <v>39575</v>
      </c>
      <c r="B380" s="85">
        <v>24.4</v>
      </c>
      <c r="C380" s="86">
        <v>2151253</v>
      </c>
      <c r="D380" s="96">
        <v>69017.66</v>
      </c>
      <c r="E380" s="86">
        <v>6901.57</v>
      </c>
      <c r="F380" s="43">
        <f t="shared" si="45"/>
        <v>0.16190476190476177</v>
      </c>
      <c r="G380" s="43">
        <f t="shared" si="46"/>
        <v>0.77434693746384742</v>
      </c>
      <c r="H380" s="43">
        <f t="shared" si="46"/>
        <v>0.54633814082815557</v>
      </c>
      <c r="I380" s="44">
        <f t="shared" si="40"/>
        <v>0.16190476190476177</v>
      </c>
      <c r="J380" s="44">
        <f t="shared" si="41"/>
        <v>0.77434693746384742</v>
      </c>
      <c r="K380" s="44">
        <f t="shared" si="42"/>
        <v>0.54633814082815557</v>
      </c>
      <c r="L380" s="44">
        <f t="shared" si="43"/>
        <v>-0.34516483931517716</v>
      </c>
      <c r="M380" s="44">
        <f t="shared" si="44"/>
        <v>-0.24860887070761051</v>
      </c>
      <c r="N380" s="93"/>
      <c r="O380" s="88"/>
      <c r="P380" s="95"/>
      <c r="Q380" s="90"/>
      <c r="R380" s="90"/>
      <c r="S380" s="90"/>
      <c r="T380" s="93"/>
      <c r="U380" s="93"/>
      <c r="V380" s="93"/>
      <c r="W380" s="93"/>
      <c r="X380" s="93"/>
      <c r="Y380" s="93"/>
    </row>
    <row r="381" spans="1:25" outlineLevel="1" x14ac:dyDescent="0.25">
      <c r="A381" s="84">
        <v>39576</v>
      </c>
      <c r="B381" s="85">
        <v>25.2</v>
      </c>
      <c r="C381" s="86">
        <v>5469289</v>
      </c>
      <c r="D381" s="96">
        <v>69722.25</v>
      </c>
      <c r="E381" s="86">
        <v>6979.28</v>
      </c>
      <c r="F381" s="43">
        <f t="shared" si="45"/>
        <v>0.19999999999999996</v>
      </c>
      <c r="G381" s="43">
        <f t="shared" si="46"/>
        <v>0.79246095507423364</v>
      </c>
      <c r="H381" s="43">
        <f t="shared" si="46"/>
        <v>0.56374953228310809</v>
      </c>
      <c r="I381" s="44">
        <f t="shared" si="40"/>
        <v>0.19999999999999996</v>
      </c>
      <c r="J381" s="44">
        <f t="shared" si="41"/>
        <v>0.79246095507423364</v>
      </c>
      <c r="K381" s="44">
        <f t="shared" si="42"/>
        <v>0.56374953228310809</v>
      </c>
      <c r="L381" s="44">
        <f t="shared" si="43"/>
        <v>-0.33052935038671305</v>
      </c>
      <c r="M381" s="44">
        <f t="shared" si="44"/>
        <v>-0.23261367934801291</v>
      </c>
      <c r="N381" s="93"/>
      <c r="O381" s="88"/>
      <c r="P381" s="95"/>
      <c r="Q381" s="90"/>
      <c r="R381" s="90"/>
      <c r="S381" s="90"/>
      <c r="T381" s="93"/>
      <c r="U381" s="93"/>
      <c r="V381" s="93"/>
      <c r="W381" s="93"/>
      <c r="X381" s="93"/>
      <c r="Y381" s="93"/>
    </row>
    <row r="382" spans="1:25" outlineLevel="1" x14ac:dyDescent="0.25">
      <c r="A382" s="84">
        <v>39577</v>
      </c>
      <c r="B382" s="85">
        <v>24.99</v>
      </c>
      <c r="C382" s="86">
        <v>300364</v>
      </c>
      <c r="D382" s="96">
        <v>69645.7</v>
      </c>
      <c r="E382" s="86">
        <v>6955.68</v>
      </c>
      <c r="F382" s="43">
        <f t="shared" si="45"/>
        <v>0.18999999999999995</v>
      </c>
      <c r="G382" s="43">
        <f t="shared" si="46"/>
        <v>0.79049296227263954</v>
      </c>
      <c r="H382" s="43">
        <f t="shared" si="46"/>
        <v>0.55846181077574908</v>
      </c>
      <c r="I382" s="44">
        <f t="shared" si="40"/>
        <v>0.18999999999999995</v>
      </c>
      <c r="J382" s="44">
        <f t="shared" si="41"/>
        <v>0.79049296227263954</v>
      </c>
      <c r="K382" s="44">
        <f t="shared" si="42"/>
        <v>0.55846181077574908</v>
      </c>
      <c r="L382" s="44">
        <f t="shared" si="43"/>
        <v>-0.33537856608519978</v>
      </c>
      <c r="M382" s="44">
        <f t="shared" si="44"/>
        <v>-0.23642658949232864</v>
      </c>
      <c r="N382" s="93"/>
      <c r="O382" s="88"/>
      <c r="P382" s="95"/>
      <c r="Q382" s="90"/>
      <c r="R382" s="90"/>
      <c r="S382" s="90"/>
      <c r="T382" s="93"/>
      <c r="U382" s="93"/>
      <c r="V382" s="93"/>
      <c r="W382" s="93"/>
      <c r="X382" s="93"/>
      <c r="Y382" s="93"/>
    </row>
    <row r="383" spans="1:25" outlineLevel="1" x14ac:dyDescent="0.25">
      <c r="A383" s="84">
        <v>39580</v>
      </c>
      <c r="B383" s="85">
        <v>24.89</v>
      </c>
      <c r="C383" s="86">
        <v>1485791</v>
      </c>
      <c r="D383" s="96">
        <v>70415.820000000007</v>
      </c>
      <c r="E383" s="86">
        <v>7058.17</v>
      </c>
      <c r="F383" s="43">
        <f t="shared" si="45"/>
        <v>0.1852380952380952</v>
      </c>
      <c r="G383" s="43">
        <f t="shared" si="46"/>
        <v>0.81029166398868835</v>
      </c>
      <c r="H383" s="43">
        <f t="shared" si="46"/>
        <v>0.58142530981342855</v>
      </c>
      <c r="I383" s="44">
        <f t="shared" si="40"/>
        <v>0.1852380952380952</v>
      </c>
      <c r="J383" s="44">
        <f t="shared" si="41"/>
        <v>0.81029166398868835</v>
      </c>
      <c r="K383" s="44">
        <f t="shared" si="42"/>
        <v>0.58142530981342855</v>
      </c>
      <c r="L383" s="44">
        <f t="shared" si="43"/>
        <v>-0.34527782521706341</v>
      </c>
      <c r="M383" s="44">
        <f t="shared" si="44"/>
        <v>-0.25052540396111045</v>
      </c>
      <c r="N383" s="93"/>
      <c r="O383" s="88"/>
      <c r="P383" s="95"/>
      <c r="Q383" s="90"/>
      <c r="R383" s="90"/>
      <c r="S383" s="90"/>
      <c r="T383" s="93"/>
      <c r="U383" s="93"/>
      <c r="V383" s="93"/>
      <c r="W383" s="93"/>
      <c r="X383" s="93"/>
      <c r="Y383" s="93"/>
    </row>
    <row r="384" spans="1:25" outlineLevel="1" x14ac:dyDescent="0.25">
      <c r="A384" s="84">
        <v>39581</v>
      </c>
      <c r="B384" s="85">
        <v>25.5</v>
      </c>
      <c r="C384" s="86">
        <v>2953606</v>
      </c>
      <c r="D384" s="96">
        <v>70503.25</v>
      </c>
      <c r="E384" s="86">
        <v>7020.77</v>
      </c>
      <c r="F384" s="43">
        <f t="shared" si="45"/>
        <v>0.21428571428571419</v>
      </c>
      <c r="G384" s="43">
        <f t="shared" si="46"/>
        <v>0.81253936628318013</v>
      </c>
      <c r="H384" s="43">
        <f t="shared" si="46"/>
        <v>0.57304561556024081</v>
      </c>
      <c r="I384" s="44">
        <f t="shared" si="40"/>
        <v>0.21428571428571419</v>
      </c>
      <c r="J384" s="44">
        <f t="shared" si="41"/>
        <v>0.81253936628318013</v>
      </c>
      <c r="K384" s="44">
        <f t="shared" si="42"/>
        <v>0.57304561556024081</v>
      </c>
      <c r="L384" s="44">
        <f t="shared" si="43"/>
        <v>-0.33006381164799403</v>
      </c>
      <c r="M384" s="44">
        <f t="shared" si="44"/>
        <v>-0.22806706793862053</v>
      </c>
      <c r="N384" s="93"/>
      <c r="O384" s="88"/>
      <c r="P384" s="95"/>
      <c r="Q384" s="90"/>
      <c r="R384" s="90"/>
      <c r="S384" s="90"/>
      <c r="T384" s="93"/>
      <c r="U384" s="93"/>
      <c r="V384" s="93"/>
      <c r="W384" s="93"/>
      <c r="X384" s="93"/>
      <c r="Y384" s="93"/>
    </row>
    <row r="385" spans="1:25" outlineLevel="1" x14ac:dyDescent="0.25">
      <c r="A385" s="84">
        <v>39582</v>
      </c>
      <c r="B385" s="85">
        <v>25.8</v>
      </c>
      <c r="C385" s="86">
        <v>153115</v>
      </c>
      <c r="D385" s="96">
        <v>70026.62</v>
      </c>
      <c r="E385" s="86">
        <v>6988.56</v>
      </c>
      <c r="F385" s="43">
        <f t="shared" si="45"/>
        <v>0.22857142857142865</v>
      </c>
      <c r="G385" s="43">
        <f t="shared" si="46"/>
        <v>0.80028587955524122</v>
      </c>
      <c r="H385" s="43">
        <f t="shared" si="46"/>
        <v>0.56582877192667991</v>
      </c>
      <c r="I385" s="44">
        <f t="shared" si="40"/>
        <v>0.22857142857142865</v>
      </c>
      <c r="J385" s="44">
        <f t="shared" si="41"/>
        <v>0.80028587955524122</v>
      </c>
      <c r="K385" s="44">
        <f t="shared" si="42"/>
        <v>0.56582877192667991</v>
      </c>
      <c r="L385" s="44">
        <f t="shared" si="43"/>
        <v>-0.31756870254687219</v>
      </c>
      <c r="M385" s="44">
        <f t="shared" si="44"/>
        <v>-0.21538583873399619</v>
      </c>
      <c r="N385" s="93"/>
      <c r="O385" s="88"/>
      <c r="P385" s="95"/>
      <c r="Q385" s="90"/>
      <c r="R385" s="90"/>
      <c r="S385" s="90"/>
      <c r="T385" s="93"/>
      <c r="U385" s="93"/>
      <c r="V385" s="93"/>
      <c r="W385" s="93"/>
      <c r="X385" s="93"/>
      <c r="Y385" s="93"/>
    </row>
    <row r="386" spans="1:25" outlineLevel="1" x14ac:dyDescent="0.25">
      <c r="A386" s="84">
        <v>39583</v>
      </c>
      <c r="B386" s="85">
        <v>25.99</v>
      </c>
      <c r="C386" s="86">
        <v>1230500</v>
      </c>
      <c r="D386" s="96">
        <v>71492.36</v>
      </c>
      <c r="E386" s="86">
        <v>7118.41</v>
      </c>
      <c r="F386" s="43">
        <f t="shared" si="45"/>
        <v>0.23761904761904762</v>
      </c>
      <c r="G386" s="43">
        <f t="shared" si="46"/>
        <v>0.83796799280159395</v>
      </c>
      <c r="H386" s="43">
        <f t="shared" si="46"/>
        <v>0.59492244301695885</v>
      </c>
      <c r="I386" s="44">
        <f t="shared" si="40"/>
        <v>0.23761904761904762</v>
      </c>
      <c r="J386" s="44">
        <f t="shared" si="41"/>
        <v>0.83796799280159395</v>
      </c>
      <c r="K386" s="44">
        <f t="shared" si="42"/>
        <v>0.59492244301695885</v>
      </c>
      <c r="L386" s="44">
        <f t="shared" si="43"/>
        <v>-0.32663732313827798</v>
      </c>
      <c r="M386" s="44">
        <f t="shared" si="44"/>
        <v>-0.22402556121916206</v>
      </c>
      <c r="N386" s="93"/>
      <c r="O386" s="88"/>
      <c r="P386" s="95"/>
      <c r="Q386" s="90"/>
      <c r="R386" s="90"/>
      <c r="S386" s="90"/>
      <c r="T386" s="93"/>
      <c r="U386" s="93"/>
      <c r="V386" s="93"/>
      <c r="W386" s="93"/>
      <c r="X386" s="93"/>
      <c r="Y386" s="93"/>
    </row>
    <row r="387" spans="1:25" outlineLevel="1" x14ac:dyDescent="0.25">
      <c r="A387" s="84">
        <v>39584</v>
      </c>
      <c r="B387" s="85">
        <v>25.79</v>
      </c>
      <c r="C387" s="86">
        <v>231646</v>
      </c>
      <c r="D387" s="96">
        <v>72766.929999999993</v>
      </c>
      <c r="E387" s="86">
        <v>7232.4</v>
      </c>
      <c r="F387" s="43">
        <f t="shared" si="45"/>
        <v>0.22809523809523813</v>
      </c>
      <c r="G387" s="43">
        <f t="shared" si="46"/>
        <v>0.87073539430554647</v>
      </c>
      <c r="H387" s="43">
        <f t="shared" si="46"/>
        <v>0.62046258600949544</v>
      </c>
      <c r="I387" s="44">
        <f t="shared" ref="I387:I450" si="47">B387/$B$2-1</f>
        <v>0.22809523809523813</v>
      </c>
      <c r="J387" s="44">
        <f t="shared" ref="J387:J450" si="48">D387/$D$2-1</f>
        <v>0.87073539430554647</v>
      </c>
      <c r="K387" s="44">
        <f t="shared" ref="K387:K450" si="49">E387/$E$2-1</f>
        <v>0.62046258600949544</v>
      </c>
      <c r="L387" s="44">
        <f t="shared" ref="L387:L450" si="50">(B387/$B$2)/(D387/$D$2)-1</f>
        <v>-0.34352274413927408</v>
      </c>
      <c r="M387" s="44">
        <f t="shared" ref="M387:M450" si="51">(B387/$B$2)/(E387/$E$2)-1</f>
        <v>-0.24213292630253802</v>
      </c>
      <c r="N387" s="93"/>
      <c r="O387" s="88"/>
      <c r="P387" s="95"/>
      <c r="Q387" s="90"/>
      <c r="R387" s="90"/>
      <c r="S387" s="90"/>
      <c r="T387" s="93"/>
      <c r="U387" s="93"/>
      <c r="V387" s="93"/>
      <c r="W387" s="93"/>
      <c r="X387" s="93"/>
      <c r="Y387" s="93"/>
    </row>
    <row r="388" spans="1:25" outlineLevel="1" x14ac:dyDescent="0.25">
      <c r="A388" s="84">
        <v>39587</v>
      </c>
      <c r="B388" s="85">
        <v>25.78</v>
      </c>
      <c r="C388" s="86">
        <v>30823</v>
      </c>
      <c r="D388" s="96">
        <v>73438.83</v>
      </c>
      <c r="E388" s="86">
        <v>7255.03</v>
      </c>
      <c r="F388" s="43">
        <f t="shared" si="45"/>
        <v>0.22761904761904761</v>
      </c>
      <c r="G388" s="43">
        <f t="shared" si="46"/>
        <v>0.88800899800758404</v>
      </c>
      <c r="H388" s="43">
        <f t="shared" si="46"/>
        <v>0.62553297320066226</v>
      </c>
      <c r="I388" s="44">
        <f t="shared" si="47"/>
        <v>0.22761904761904761</v>
      </c>
      <c r="J388" s="44">
        <f t="shared" si="48"/>
        <v>0.88800899800758404</v>
      </c>
      <c r="K388" s="44">
        <f t="shared" si="49"/>
        <v>0.62553297320066226</v>
      </c>
      <c r="L388" s="44">
        <f t="shared" si="50"/>
        <v>-0.3497811456859824</v>
      </c>
      <c r="M388" s="44">
        <f t="shared" si="51"/>
        <v>-0.24478982102597713</v>
      </c>
      <c r="N388" s="93"/>
      <c r="O388" s="88"/>
      <c r="P388" s="95"/>
      <c r="Q388" s="90"/>
      <c r="R388" s="90"/>
      <c r="S388" s="90"/>
      <c r="T388" s="93"/>
      <c r="U388" s="93"/>
      <c r="V388" s="93"/>
      <c r="W388" s="93"/>
      <c r="X388" s="93"/>
      <c r="Y388" s="93"/>
    </row>
    <row r="389" spans="1:25" outlineLevel="1" x14ac:dyDescent="0.25">
      <c r="A389" s="84">
        <v>39588</v>
      </c>
      <c r="B389" s="85">
        <v>24.95</v>
      </c>
      <c r="C389" s="86">
        <v>616487</v>
      </c>
      <c r="D389" s="96">
        <v>73516.81</v>
      </c>
      <c r="E389" s="86">
        <v>7207.63</v>
      </c>
      <c r="F389" s="43">
        <f t="shared" si="45"/>
        <v>0.18809523809523809</v>
      </c>
      <c r="G389" s="43">
        <f t="shared" si="46"/>
        <v>0.89001375409730699</v>
      </c>
      <c r="H389" s="43">
        <f t="shared" si="46"/>
        <v>0.61491271898672917</v>
      </c>
      <c r="I389" s="44">
        <f t="shared" si="47"/>
        <v>0.18809523809523809</v>
      </c>
      <c r="J389" s="44">
        <f t="shared" si="48"/>
        <v>0.89001375409730699</v>
      </c>
      <c r="K389" s="44">
        <f t="shared" si="49"/>
        <v>0.61491271898672917</v>
      </c>
      <c r="L389" s="44">
        <f t="shared" si="50"/>
        <v>-0.37138275553836564</v>
      </c>
      <c r="M389" s="44">
        <f t="shared" si="51"/>
        <v>-0.264297553591191</v>
      </c>
      <c r="N389" s="93"/>
      <c r="O389" s="88"/>
      <c r="P389" s="95"/>
      <c r="Q389" s="90"/>
      <c r="R389" s="90"/>
      <c r="S389" s="90"/>
      <c r="T389" s="93"/>
      <c r="U389" s="93"/>
      <c r="V389" s="93"/>
      <c r="W389" s="93"/>
      <c r="X389" s="93"/>
      <c r="Y389" s="93"/>
    </row>
    <row r="390" spans="1:25" outlineLevel="1" x14ac:dyDescent="0.25">
      <c r="A390" s="84">
        <v>39589</v>
      </c>
      <c r="B390" s="85">
        <v>24.85</v>
      </c>
      <c r="C390" s="86">
        <v>898066</v>
      </c>
      <c r="D390" s="96">
        <v>72294.8</v>
      </c>
      <c r="E390" s="86">
        <v>7066.23</v>
      </c>
      <c r="F390" s="43">
        <f t="shared" si="45"/>
        <v>0.18333333333333335</v>
      </c>
      <c r="G390" s="43">
        <f t="shared" si="46"/>
        <v>0.85859759624654552</v>
      </c>
      <c r="H390" s="43">
        <f t="shared" si="46"/>
        <v>0.58323120114178928</v>
      </c>
      <c r="I390" s="44">
        <f t="shared" si="47"/>
        <v>0.18333333333333335</v>
      </c>
      <c r="J390" s="44">
        <f t="shared" si="48"/>
        <v>0.85859759624654552</v>
      </c>
      <c r="K390" s="44">
        <f t="shared" si="49"/>
        <v>0.58323120114178928</v>
      </c>
      <c r="L390" s="44">
        <f t="shared" si="50"/>
        <v>-0.3633192382670215</v>
      </c>
      <c r="M390" s="44">
        <f t="shared" si="51"/>
        <v>-0.25258336717976437</v>
      </c>
      <c r="N390" s="93"/>
      <c r="O390" s="88"/>
      <c r="P390" s="95"/>
      <c r="Q390" s="90"/>
      <c r="R390" s="90"/>
      <c r="S390" s="90"/>
      <c r="T390" s="93"/>
      <c r="U390" s="93"/>
      <c r="V390" s="93"/>
      <c r="W390" s="93"/>
      <c r="X390" s="93"/>
      <c r="Y390" s="93"/>
    </row>
    <row r="391" spans="1:25" outlineLevel="1" x14ac:dyDescent="0.25">
      <c r="A391" s="84">
        <v>39591</v>
      </c>
      <c r="B391" s="85">
        <v>24.75</v>
      </c>
      <c r="C391" s="86">
        <v>1754404</v>
      </c>
      <c r="D391" s="96">
        <v>71451.8</v>
      </c>
      <c r="E391" s="86">
        <v>7014.78</v>
      </c>
      <c r="F391" s="43">
        <f t="shared" si="45"/>
        <v>0.1785714285714286</v>
      </c>
      <c r="G391" s="43">
        <f t="shared" si="46"/>
        <v>0.83692525226556991</v>
      </c>
      <c r="H391" s="43">
        <f t="shared" si="46"/>
        <v>0.57170352014375414</v>
      </c>
      <c r="I391" s="44">
        <f t="shared" si="47"/>
        <v>0.1785714285714286</v>
      </c>
      <c r="J391" s="44">
        <f t="shared" si="48"/>
        <v>0.83692525226556991</v>
      </c>
      <c r="K391" s="44">
        <f t="shared" si="49"/>
        <v>0.57170352014375414</v>
      </c>
      <c r="L391" s="44">
        <f t="shared" si="50"/>
        <v>-0.35839989835305563</v>
      </c>
      <c r="M391" s="44">
        <f t="shared" si="51"/>
        <v>-0.25013120256698806</v>
      </c>
      <c r="N391" s="93"/>
      <c r="O391" s="88"/>
      <c r="P391" s="95"/>
      <c r="Q391" s="90"/>
      <c r="R391" s="90"/>
      <c r="S391" s="90"/>
      <c r="T391" s="93"/>
      <c r="U391" s="93"/>
      <c r="V391" s="93"/>
      <c r="W391" s="93"/>
      <c r="X391" s="93"/>
      <c r="Y391" s="93"/>
    </row>
    <row r="392" spans="1:25" outlineLevel="1" x14ac:dyDescent="0.25">
      <c r="A392" s="84">
        <v>39594</v>
      </c>
      <c r="B392" s="85">
        <v>24.75</v>
      </c>
      <c r="C392" s="86">
        <v>146125</v>
      </c>
      <c r="D392" s="96">
        <v>71628.740000000005</v>
      </c>
      <c r="E392" s="86">
        <v>7005.56</v>
      </c>
      <c r="F392" s="43">
        <f t="shared" si="45"/>
        <v>0.1785714285714286</v>
      </c>
      <c r="G392" s="43">
        <f t="shared" si="46"/>
        <v>0.8414741307281961</v>
      </c>
      <c r="H392" s="43">
        <f t="shared" si="46"/>
        <v>0.56963772385994704</v>
      </c>
      <c r="I392" s="44">
        <f t="shared" si="47"/>
        <v>0.1785714285714286</v>
      </c>
      <c r="J392" s="44">
        <f t="shared" si="48"/>
        <v>0.8414741307281961</v>
      </c>
      <c r="K392" s="44">
        <f t="shared" si="49"/>
        <v>0.56963772385994704</v>
      </c>
      <c r="L392" s="44">
        <f t="shared" si="50"/>
        <v>-0.35998480298750002</v>
      </c>
      <c r="M392" s="44">
        <f t="shared" si="51"/>
        <v>-0.24914430211758332</v>
      </c>
      <c r="N392" s="93"/>
      <c r="O392" s="88"/>
      <c r="P392" s="95"/>
      <c r="Q392" s="90"/>
      <c r="R392" s="90"/>
      <c r="S392" s="90"/>
      <c r="T392" s="93"/>
      <c r="U392" s="93"/>
      <c r="V392" s="93"/>
      <c r="W392" s="93"/>
      <c r="X392" s="93"/>
      <c r="Y392" s="93"/>
    </row>
    <row r="393" spans="1:25" outlineLevel="1" x14ac:dyDescent="0.25">
      <c r="A393" s="84">
        <v>39595</v>
      </c>
      <c r="B393" s="85">
        <v>24.12</v>
      </c>
      <c r="C393" s="86">
        <v>951360</v>
      </c>
      <c r="D393" s="96">
        <v>70992.06</v>
      </c>
      <c r="E393" s="86">
        <v>7004.24</v>
      </c>
      <c r="F393" s="43">
        <f t="shared" si="45"/>
        <v>0.14857142857142858</v>
      </c>
      <c r="G393" s="43">
        <f t="shared" si="46"/>
        <v>0.8251059836750434</v>
      </c>
      <c r="H393" s="43">
        <f t="shared" si="46"/>
        <v>0.56934196994512853</v>
      </c>
      <c r="I393" s="44">
        <f t="shared" si="47"/>
        <v>0.14857142857142858</v>
      </c>
      <c r="J393" s="44">
        <f t="shared" si="48"/>
        <v>0.8251059836750434</v>
      </c>
      <c r="K393" s="44">
        <f t="shared" si="49"/>
        <v>0.56934196994512853</v>
      </c>
      <c r="L393" s="44">
        <f t="shared" si="50"/>
        <v>-0.37068233908331238</v>
      </c>
      <c r="M393" s="44">
        <f t="shared" si="51"/>
        <v>-0.26811909031427483</v>
      </c>
      <c r="N393" s="93"/>
      <c r="O393" s="88"/>
      <c r="P393" s="95"/>
      <c r="Q393" s="90"/>
      <c r="R393" s="90"/>
      <c r="S393" s="90"/>
      <c r="T393" s="93"/>
      <c r="U393" s="93"/>
      <c r="V393" s="93"/>
      <c r="W393" s="93"/>
      <c r="X393" s="93"/>
      <c r="Y393" s="93"/>
    </row>
    <row r="394" spans="1:25" outlineLevel="1" x14ac:dyDescent="0.25">
      <c r="A394" s="84">
        <v>39596</v>
      </c>
      <c r="B394" s="85">
        <v>24.2</v>
      </c>
      <c r="C394" s="86">
        <v>815549</v>
      </c>
      <c r="D394" s="96">
        <v>73153.23</v>
      </c>
      <c r="E394" s="86">
        <v>7204.59</v>
      </c>
      <c r="F394" s="43">
        <f t="shared" si="45"/>
        <v>0.15238095238095228</v>
      </c>
      <c r="G394" s="43">
        <f t="shared" si="46"/>
        <v>0.88066662381901151</v>
      </c>
      <c r="H394" s="43">
        <f t="shared" si="46"/>
        <v>0.61423158875866246</v>
      </c>
      <c r="I394" s="44">
        <f t="shared" si="47"/>
        <v>0.15238095238095228</v>
      </c>
      <c r="J394" s="44">
        <f t="shared" si="48"/>
        <v>0.88066662381901151</v>
      </c>
      <c r="K394" s="44">
        <f t="shared" si="49"/>
        <v>0.61423158875866246</v>
      </c>
      <c r="L394" s="44">
        <f t="shared" si="50"/>
        <v>-0.3872486820440042</v>
      </c>
      <c r="M394" s="44">
        <f t="shared" si="51"/>
        <v>-0.28611175719394233</v>
      </c>
      <c r="N394" s="93"/>
      <c r="O394" s="88"/>
      <c r="P394" s="95"/>
      <c r="Q394" s="90"/>
      <c r="R394" s="90"/>
      <c r="S394" s="90"/>
      <c r="T394" s="93"/>
      <c r="U394" s="93"/>
      <c r="V394" s="93"/>
      <c r="W394" s="93"/>
      <c r="X394" s="93"/>
      <c r="Y394" s="93"/>
    </row>
    <row r="395" spans="1:25" outlineLevel="1" x14ac:dyDescent="0.25">
      <c r="A395" s="84">
        <v>39597</v>
      </c>
      <c r="B395" s="85">
        <v>24.6</v>
      </c>
      <c r="C395" s="86">
        <v>3526233</v>
      </c>
      <c r="D395" s="96">
        <v>71797.539999999994</v>
      </c>
      <c r="E395" s="86">
        <v>7094.9</v>
      </c>
      <c r="F395" s="43">
        <f t="shared" si="45"/>
        <v>0.17142857142857149</v>
      </c>
      <c r="G395" s="43">
        <f t="shared" si="46"/>
        <v>0.84581374124301023</v>
      </c>
      <c r="H395" s="43">
        <f t="shared" si="46"/>
        <v>0.58965488654924636</v>
      </c>
      <c r="I395" s="44">
        <f t="shared" si="47"/>
        <v>0.17142857142857149</v>
      </c>
      <c r="J395" s="44">
        <f t="shared" si="48"/>
        <v>0.84581374124301023</v>
      </c>
      <c r="K395" s="44">
        <f t="shared" si="49"/>
        <v>0.58965488654924636</v>
      </c>
      <c r="L395" s="44">
        <f t="shared" si="50"/>
        <v>-0.36535927474474938</v>
      </c>
      <c r="M395" s="44">
        <f t="shared" si="51"/>
        <v>-0.26309252320076992</v>
      </c>
      <c r="N395" s="93"/>
      <c r="O395" s="135"/>
      <c r="P395" s="135"/>
      <c r="Q395" s="135"/>
      <c r="R395" s="135"/>
      <c r="S395" s="135"/>
      <c r="T395" s="135"/>
      <c r="U395" s="135"/>
      <c r="V395" s="135"/>
      <c r="W395" s="135"/>
      <c r="X395" s="135"/>
      <c r="Y395" s="135"/>
    </row>
    <row r="396" spans="1:25" outlineLevel="1" x14ac:dyDescent="0.25">
      <c r="A396" s="84">
        <v>39598</v>
      </c>
      <c r="B396" s="85">
        <v>25.5</v>
      </c>
      <c r="C396" s="86">
        <v>1638603</v>
      </c>
      <c r="D396" s="96">
        <v>72592.5</v>
      </c>
      <c r="E396" s="86">
        <v>7233.06</v>
      </c>
      <c r="F396" s="43">
        <f t="shared" si="45"/>
        <v>0.21428571428571419</v>
      </c>
      <c r="G396" s="43">
        <f t="shared" si="46"/>
        <v>0.86625104441159451</v>
      </c>
      <c r="H396" s="43">
        <f t="shared" si="46"/>
        <v>0.6206104629669047</v>
      </c>
      <c r="I396" s="44">
        <f t="shared" si="47"/>
        <v>0.21428571428571419</v>
      </c>
      <c r="J396" s="44">
        <f t="shared" si="48"/>
        <v>0.86625104441159451</v>
      </c>
      <c r="K396" s="44">
        <f t="shared" si="49"/>
        <v>0.6206104629669047</v>
      </c>
      <c r="L396" s="44">
        <f t="shared" si="50"/>
        <v>-0.34934492445598964</v>
      </c>
      <c r="M396" s="44">
        <f t="shared" si="51"/>
        <v>-0.25072326630380903</v>
      </c>
      <c r="N396" s="93"/>
      <c r="O396" s="135"/>
      <c r="P396" s="135"/>
      <c r="Q396" s="135"/>
      <c r="R396" s="135"/>
      <c r="S396" s="135"/>
      <c r="T396" s="135"/>
      <c r="U396" s="135"/>
      <c r="V396" s="135"/>
      <c r="W396" s="135"/>
      <c r="X396" s="135"/>
      <c r="Y396" s="135"/>
    </row>
    <row r="397" spans="1:25" outlineLevel="1" x14ac:dyDescent="0.25">
      <c r="A397" s="84">
        <v>39601</v>
      </c>
      <c r="B397" s="85">
        <v>24.75</v>
      </c>
      <c r="C397" s="86">
        <v>3371531</v>
      </c>
      <c r="D397" s="96">
        <v>71897.25</v>
      </c>
      <c r="E397" s="86">
        <v>7126.05</v>
      </c>
      <c r="F397" s="43">
        <f t="shared" si="45"/>
        <v>0.1785714285714286</v>
      </c>
      <c r="G397" s="43">
        <f t="shared" si="46"/>
        <v>0.84837714506073647</v>
      </c>
      <c r="H397" s="43">
        <f t="shared" si="46"/>
        <v>0.59663423082696831</v>
      </c>
      <c r="I397" s="44">
        <f t="shared" si="47"/>
        <v>0.1785714285714286</v>
      </c>
      <c r="J397" s="44">
        <f t="shared" si="48"/>
        <v>0.84837714506073647</v>
      </c>
      <c r="K397" s="44">
        <f t="shared" si="49"/>
        <v>0.59663423082696831</v>
      </c>
      <c r="L397" s="44">
        <f t="shared" si="50"/>
        <v>-0.36237502626516105</v>
      </c>
      <c r="M397" s="44">
        <f t="shared" si="51"/>
        <v>-0.26184005966038082</v>
      </c>
      <c r="N397" s="93"/>
      <c r="O397" s="135"/>
      <c r="P397" s="135"/>
      <c r="Q397" s="135"/>
      <c r="R397" s="135"/>
      <c r="S397" s="135"/>
      <c r="T397" s="135"/>
      <c r="U397" s="135"/>
      <c r="V397" s="135"/>
      <c r="W397" s="135"/>
      <c r="X397" s="135"/>
      <c r="Y397" s="135"/>
    </row>
    <row r="398" spans="1:25" outlineLevel="1" x14ac:dyDescent="0.25">
      <c r="A398" s="84">
        <v>39602</v>
      </c>
      <c r="B398" s="85">
        <v>24.75</v>
      </c>
      <c r="C398" s="86">
        <v>1002049</v>
      </c>
      <c r="D398" s="96">
        <v>70011.92</v>
      </c>
      <c r="E398" s="86">
        <v>6976.34</v>
      </c>
      <c r="F398" s="43">
        <f t="shared" si="45"/>
        <v>0.1785714285714286</v>
      </c>
      <c r="G398" s="43">
        <f t="shared" si="46"/>
        <v>0.79990796323671187</v>
      </c>
      <c r="H398" s="43">
        <f t="shared" si="46"/>
        <v>0.56309080765464903</v>
      </c>
      <c r="I398" s="44">
        <f t="shared" si="47"/>
        <v>0.1785714285714286</v>
      </c>
      <c r="J398" s="44">
        <f t="shared" si="48"/>
        <v>0.79990796323671187</v>
      </c>
      <c r="K398" s="44">
        <f t="shared" si="49"/>
        <v>0.56309080765464903</v>
      </c>
      <c r="L398" s="44">
        <f t="shared" si="50"/>
        <v>-0.34520461454482121</v>
      </c>
      <c r="M398" s="44">
        <f t="shared" si="51"/>
        <v>-0.24599938608824357</v>
      </c>
      <c r="N398" s="93"/>
      <c r="O398" s="135"/>
      <c r="P398" s="135"/>
      <c r="Q398" s="135"/>
      <c r="R398" s="135"/>
      <c r="S398" s="135"/>
      <c r="T398" s="135"/>
      <c r="U398" s="135"/>
      <c r="V398" s="135"/>
      <c r="W398" s="135"/>
      <c r="X398" s="135"/>
      <c r="Y398" s="135"/>
    </row>
    <row r="399" spans="1:25" outlineLevel="1" x14ac:dyDescent="0.25">
      <c r="A399" s="84">
        <v>39603</v>
      </c>
      <c r="B399" s="85">
        <v>24.74</v>
      </c>
      <c r="C399" s="86">
        <v>997311</v>
      </c>
      <c r="D399" s="96">
        <v>68673.14</v>
      </c>
      <c r="E399" s="86">
        <v>6879</v>
      </c>
      <c r="F399" s="43">
        <f t="shared" si="45"/>
        <v>0.17809523809523808</v>
      </c>
      <c r="G399" s="43">
        <f t="shared" si="46"/>
        <v>0.76548981296998519</v>
      </c>
      <c r="H399" s="43">
        <f t="shared" si="46"/>
        <v>0.54128119699675348</v>
      </c>
      <c r="I399" s="44">
        <f t="shared" si="47"/>
        <v>0.17809523809523808</v>
      </c>
      <c r="J399" s="44">
        <f t="shared" si="48"/>
        <v>0.76548981296998519</v>
      </c>
      <c r="K399" s="44">
        <f t="shared" si="49"/>
        <v>0.54128119699675348</v>
      </c>
      <c r="L399" s="44">
        <f t="shared" si="50"/>
        <v>-0.33270912726854307</v>
      </c>
      <c r="M399" s="44">
        <f t="shared" si="51"/>
        <v>-0.23563899930083976</v>
      </c>
      <c r="N399" s="93"/>
      <c r="O399" s="135"/>
      <c r="P399" s="135"/>
      <c r="Q399" s="135"/>
      <c r="R399" s="135"/>
      <c r="S399" s="135"/>
      <c r="T399" s="135"/>
      <c r="U399" s="135"/>
      <c r="V399" s="135"/>
      <c r="W399" s="135"/>
      <c r="X399" s="135"/>
      <c r="Y399" s="135"/>
    </row>
    <row r="400" spans="1:25" outlineLevel="1" x14ac:dyDescent="0.25">
      <c r="A400" s="84">
        <v>39604</v>
      </c>
      <c r="B400" s="85">
        <v>24.99</v>
      </c>
      <c r="C400" s="86">
        <v>2037411</v>
      </c>
      <c r="D400" s="96">
        <v>71209.119999999995</v>
      </c>
      <c r="E400" s="86">
        <v>7078.9</v>
      </c>
      <c r="F400" s="43">
        <f t="shared" si="45"/>
        <v>0.18999999999999995</v>
      </c>
      <c r="G400" s="43">
        <f t="shared" si="46"/>
        <v>0.83068629089273083</v>
      </c>
      <c r="H400" s="43">
        <f t="shared" si="46"/>
        <v>0.58606999061205367</v>
      </c>
      <c r="I400" s="44">
        <f t="shared" si="47"/>
        <v>0.18999999999999995</v>
      </c>
      <c r="J400" s="44">
        <f t="shared" si="48"/>
        <v>0.83068629089273083</v>
      </c>
      <c r="K400" s="44">
        <f t="shared" si="49"/>
        <v>0.58606999061205367</v>
      </c>
      <c r="L400" s="44">
        <f t="shared" si="50"/>
        <v>-0.3499705515248609</v>
      </c>
      <c r="M400" s="44">
        <f t="shared" si="51"/>
        <v>-0.24971785164361693</v>
      </c>
      <c r="N400" s="93"/>
      <c r="O400" s="135"/>
      <c r="P400" s="135"/>
      <c r="Q400" s="135"/>
      <c r="R400" s="135"/>
      <c r="S400" s="135"/>
      <c r="T400" s="135"/>
      <c r="U400" s="135"/>
      <c r="V400" s="135"/>
      <c r="W400" s="135"/>
      <c r="X400" s="135"/>
      <c r="Y400" s="135"/>
    </row>
    <row r="401" spans="1:25" outlineLevel="1" x14ac:dyDescent="0.25">
      <c r="A401" s="84">
        <v>39605</v>
      </c>
      <c r="B401" s="85">
        <v>24.7</v>
      </c>
      <c r="C401" s="86">
        <v>1494315</v>
      </c>
      <c r="D401" s="96">
        <v>69785.87</v>
      </c>
      <c r="E401" s="86">
        <v>6914.97</v>
      </c>
      <c r="F401" s="43">
        <f t="shared" si="45"/>
        <v>0.17619047619047623</v>
      </c>
      <c r="G401" s="43">
        <f t="shared" si="46"/>
        <v>0.79409653576707995</v>
      </c>
      <c r="H401" s="43">
        <f t="shared" si="46"/>
        <v>0.54934049117555461</v>
      </c>
      <c r="I401" s="44">
        <f t="shared" si="47"/>
        <v>0.17619047619047623</v>
      </c>
      <c r="J401" s="44">
        <f t="shared" si="48"/>
        <v>0.79409653576707995</v>
      </c>
      <c r="K401" s="44">
        <f t="shared" si="49"/>
        <v>0.54934049117555461</v>
      </c>
      <c r="L401" s="44">
        <f t="shared" si="50"/>
        <v>-0.34441070882086799</v>
      </c>
      <c r="M401" s="44">
        <f t="shared" si="51"/>
        <v>-0.24084442193978461</v>
      </c>
      <c r="N401" s="93"/>
      <c r="O401" s="135"/>
      <c r="P401" s="135"/>
      <c r="Q401" s="135"/>
      <c r="R401" s="135"/>
      <c r="S401" s="135"/>
      <c r="T401" s="135"/>
      <c r="U401" s="135"/>
      <c r="V401" s="135"/>
      <c r="W401" s="135"/>
      <c r="X401" s="135"/>
      <c r="Y401" s="135"/>
    </row>
    <row r="402" spans="1:25" outlineLevel="1" x14ac:dyDescent="0.25">
      <c r="A402" s="84">
        <v>39608</v>
      </c>
      <c r="B402" s="85">
        <v>24.6</v>
      </c>
      <c r="C402" s="86">
        <v>117829</v>
      </c>
      <c r="D402" s="96">
        <v>69281.2</v>
      </c>
      <c r="E402" s="86">
        <v>6852.56</v>
      </c>
      <c r="F402" s="43">
        <f t="shared" si="45"/>
        <v>0.17142857142857149</v>
      </c>
      <c r="G402" s="43">
        <f t="shared" si="46"/>
        <v>0.7811221800886945</v>
      </c>
      <c r="H402" s="43">
        <f t="shared" si="46"/>
        <v>0.5353571564605426</v>
      </c>
      <c r="I402" s="44">
        <f t="shared" si="47"/>
        <v>0.17142857142857149</v>
      </c>
      <c r="J402" s="44">
        <f t="shared" si="48"/>
        <v>0.7811221800886945</v>
      </c>
      <c r="K402" s="44">
        <f t="shared" si="49"/>
        <v>0.5353571564605426</v>
      </c>
      <c r="L402" s="44">
        <f t="shared" si="50"/>
        <v>-0.34230869475207037</v>
      </c>
      <c r="M402" s="44">
        <f t="shared" si="51"/>
        <v>-0.23703187463621511</v>
      </c>
      <c r="N402" s="93"/>
      <c r="O402" s="135"/>
      <c r="P402" s="135"/>
      <c r="Q402" s="135"/>
      <c r="R402" s="135"/>
      <c r="S402" s="135"/>
      <c r="T402" s="135"/>
      <c r="U402" s="135"/>
      <c r="V402" s="135"/>
      <c r="W402" s="135"/>
      <c r="X402" s="135"/>
      <c r="Y402" s="135"/>
    </row>
    <row r="403" spans="1:25" outlineLevel="1" x14ac:dyDescent="0.25">
      <c r="A403" s="84">
        <v>39609</v>
      </c>
      <c r="B403" s="85">
        <v>23.69</v>
      </c>
      <c r="C403" s="86">
        <v>1923584</v>
      </c>
      <c r="D403" s="96">
        <v>67774.94</v>
      </c>
      <c r="E403" s="86">
        <v>6716.54</v>
      </c>
      <c r="F403" s="43">
        <f t="shared" si="45"/>
        <v>0.12809523809523826</v>
      </c>
      <c r="G403" s="43">
        <f t="shared" si="46"/>
        <v>0.74239835465004189</v>
      </c>
      <c r="H403" s="43">
        <f t="shared" si="46"/>
        <v>0.50488105987448373</v>
      </c>
      <c r="I403" s="44">
        <f t="shared" si="47"/>
        <v>0.12809523809523826</v>
      </c>
      <c r="J403" s="44">
        <f t="shared" si="48"/>
        <v>0.74239835465004189</v>
      </c>
      <c r="K403" s="44">
        <f t="shared" si="49"/>
        <v>0.50488105987448373</v>
      </c>
      <c r="L403" s="44">
        <f t="shared" si="50"/>
        <v>-0.35256180936774673</v>
      </c>
      <c r="M403" s="44">
        <f t="shared" si="51"/>
        <v>-0.25037581495687888</v>
      </c>
      <c r="N403" s="93"/>
      <c r="O403" s="135"/>
      <c r="P403" s="135"/>
      <c r="Q403" s="135"/>
      <c r="R403" s="135"/>
      <c r="S403" s="135"/>
      <c r="T403" s="135"/>
      <c r="U403" s="135"/>
      <c r="V403" s="135"/>
      <c r="W403" s="135"/>
      <c r="X403" s="135"/>
      <c r="Y403" s="135"/>
    </row>
    <row r="404" spans="1:25" outlineLevel="1" x14ac:dyDescent="0.25">
      <c r="A404" s="84">
        <v>39610</v>
      </c>
      <c r="B404" s="85">
        <v>23.49</v>
      </c>
      <c r="C404" s="86">
        <v>1798184</v>
      </c>
      <c r="D404" s="96">
        <v>67319.63</v>
      </c>
      <c r="E404" s="86">
        <v>6660.98</v>
      </c>
      <c r="F404" s="43">
        <f t="shared" si="45"/>
        <v>0.11857142857142855</v>
      </c>
      <c r="G404" s="43">
        <f t="shared" si="46"/>
        <v>0.73069297512693621</v>
      </c>
      <c r="H404" s="43">
        <f t="shared" si="46"/>
        <v>0.49243250873258226</v>
      </c>
      <c r="I404" s="44">
        <f t="shared" si="47"/>
        <v>0.11857142857142855</v>
      </c>
      <c r="J404" s="44">
        <f t="shared" si="48"/>
        <v>0.73069297512693621</v>
      </c>
      <c r="K404" s="44">
        <f t="shared" si="49"/>
        <v>0.49243250873258226</v>
      </c>
      <c r="L404" s="44">
        <f t="shared" si="50"/>
        <v>-0.35368580987659703</v>
      </c>
      <c r="M404" s="44">
        <f t="shared" si="51"/>
        <v>-0.25050451392180384</v>
      </c>
      <c r="N404" s="93"/>
      <c r="O404" s="135"/>
      <c r="P404" s="135"/>
      <c r="Q404" s="135"/>
      <c r="R404" s="135"/>
      <c r="S404" s="135"/>
      <c r="T404" s="135"/>
      <c r="U404" s="135"/>
      <c r="V404" s="135"/>
      <c r="W404" s="135"/>
      <c r="X404" s="135"/>
      <c r="Y404" s="135"/>
    </row>
    <row r="405" spans="1:25" outlineLevel="1" x14ac:dyDescent="0.25">
      <c r="A405" s="84">
        <v>39611</v>
      </c>
      <c r="B405" s="85">
        <v>23.49</v>
      </c>
      <c r="C405" s="86">
        <v>596798</v>
      </c>
      <c r="D405" s="96">
        <v>67319.63</v>
      </c>
      <c r="E405" s="86">
        <v>6660.98</v>
      </c>
      <c r="F405" s="43">
        <f t="shared" si="45"/>
        <v>0.11857142857142855</v>
      </c>
      <c r="G405" s="43">
        <f t="shared" si="46"/>
        <v>0.73069297512693621</v>
      </c>
      <c r="H405" s="43">
        <f t="shared" si="46"/>
        <v>0.49243250873258226</v>
      </c>
      <c r="I405" s="44">
        <f t="shared" si="47"/>
        <v>0.11857142857142855</v>
      </c>
      <c r="J405" s="44">
        <f t="shared" si="48"/>
        <v>0.73069297512693621</v>
      </c>
      <c r="K405" s="44">
        <f t="shared" si="49"/>
        <v>0.49243250873258226</v>
      </c>
      <c r="L405" s="44">
        <f t="shared" si="50"/>
        <v>-0.35368580987659703</v>
      </c>
      <c r="M405" s="44">
        <f t="shared" si="51"/>
        <v>-0.25050451392180384</v>
      </c>
      <c r="N405" s="93"/>
      <c r="O405" s="135"/>
      <c r="P405" s="135"/>
      <c r="Q405" s="135"/>
      <c r="R405" s="135"/>
      <c r="S405" s="135"/>
      <c r="T405" s="135"/>
      <c r="U405" s="135"/>
      <c r="V405" s="135"/>
      <c r="W405" s="135"/>
      <c r="X405" s="135"/>
      <c r="Y405" s="135"/>
    </row>
    <row r="406" spans="1:25" outlineLevel="1" x14ac:dyDescent="0.25">
      <c r="A406" s="84">
        <v>39612</v>
      </c>
      <c r="B406" s="85">
        <v>24</v>
      </c>
      <c r="C406" s="86">
        <v>1840343</v>
      </c>
      <c r="D406" s="96">
        <v>67203.520000000004</v>
      </c>
      <c r="E406" s="86">
        <v>6659.45</v>
      </c>
      <c r="F406" s="43">
        <f t="shared" si="45"/>
        <v>0.14285714285714279</v>
      </c>
      <c r="G406" s="43">
        <f t="shared" si="46"/>
        <v>0.72770795038241554</v>
      </c>
      <c r="H406" s="43">
        <f t="shared" si="46"/>
        <v>0.49208970305858823</v>
      </c>
      <c r="I406" s="44">
        <f t="shared" si="47"/>
        <v>0.14285714285714279</v>
      </c>
      <c r="J406" s="44">
        <f t="shared" si="48"/>
        <v>0.72770795038241554</v>
      </c>
      <c r="K406" s="44">
        <f t="shared" si="49"/>
        <v>0.49208970305858823</v>
      </c>
      <c r="L406" s="44">
        <f t="shared" si="50"/>
        <v>-0.33851254049957935</v>
      </c>
      <c r="M406" s="44">
        <f t="shared" si="51"/>
        <v>-0.23405600848632924</v>
      </c>
      <c r="N406" s="93"/>
      <c r="O406" s="135"/>
      <c r="P406" s="135"/>
      <c r="Q406" s="135"/>
      <c r="R406" s="135"/>
      <c r="S406" s="135"/>
      <c r="T406" s="135"/>
      <c r="U406" s="135"/>
      <c r="V406" s="135"/>
      <c r="W406" s="135"/>
      <c r="X406" s="135"/>
      <c r="Y406" s="135"/>
    </row>
    <row r="407" spans="1:25" outlineLevel="1" x14ac:dyDescent="0.25">
      <c r="A407" s="84">
        <v>39615</v>
      </c>
      <c r="B407" s="85">
        <v>23.75</v>
      </c>
      <c r="C407" s="86">
        <v>1081624</v>
      </c>
      <c r="D407" s="96">
        <v>67284.61</v>
      </c>
      <c r="E407" s="86">
        <v>6667.06</v>
      </c>
      <c r="F407" s="43">
        <f t="shared" si="45"/>
        <v>0.13095238095238093</v>
      </c>
      <c r="G407" s="43">
        <f t="shared" si="46"/>
        <v>0.72979266019667066</v>
      </c>
      <c r="H407" s="43">
        <f t="shared" si="46"/>
        <v>0.49379476918871568</v>
      </c>
      <c r="I407" s="44">
        <f t="shared" si="47"/>
        <v>0.13095238095238093</v>
      </c>
      <c r="J407" s="44">
        <f t="shared" si="48"/>
        <v>0.72979266019667066</v>
      </c>
      <c r="K407" s="44">
        <f t="shared" si="49"/>
        <v>0.49379476918871568</v>
      </c>
      <c r="L407" s="44">
        <f t="shared" si="50"/>
        <v>-0.34619194139498999</v>
      </c>
      <c r="M407" s="44">
        <f t="shared" si="51"/>
        <v>-0.24289975819998055</v>
      </c>
      <c r="N407" s="93"/>
      <c r="O407" s="135"/>
      <c r="P407" s="135"/>
      <c r="Q407" s="135"/>
      <c r="R407" s="135"/>
      <c r="S407" s="135"/>
      <c r="T407" s="135"/>
      <c r="U407" s="135"/>
      <c r="V407" s="135"/>
      <c r="W407" s="135"/>
      <c r="X407" s="135"/>
      <c r="Y407" s="135"/>
    </row>
    <row r="408" spans="1:25" outlineLevel="1" x14ac:dyDescent="0.25">
      <c r="A408" s="84">
        <v>39616</v>
      </c>
      <c r="B408" s="85">
        <v>23.3</v>
      </c>
      <c r="C408" s="86">
        <v>2973938</v>
      </c>
      <c r="D408" s="96">
        <v>68437.5</v>
      </c>
      <c r="E408" s="86">
        <v>6774.39</v>
      </c>
      <c r="F408" s="43">
        <f t="shared" si="45"/>
        <v>0.10952380952380958</v>
      </c>
      <c r="G408" s="43">
        <f t="shared" si="46"/>
        <v>0.75943184009255083</v>
      </c>
      <c r="H408" s="43">
        <f t="shared" si="46"/>
        <v>0.5178426992473959</v>
      </c>
      <c r="I408" s="44">
        <f t="shared" si="47"/>
        <v>0.10952380952380958</v>
      </c>
      <c r="J408" s="44">
        <f t="shared" si="48"/>
        <v>0.75943184009255083</v>
      </c>
      <c r="K408" s="44">
        <f t="shared" si="49"/>
        <v>0.5178426992473959</v>
      </c>
      <c r="L408" s="44">
        <f t="shared" si="50"/>
        <v>-0.36938517068928023</v>
      </c>
      <c r="M408" s="44">
        <f t="shared" si="51"/>
        <v>-0.26901265192107615</v>
      </c>
      <c r="N408" s="93"/>
      <c r="O408" s="135"/>
      <c r="P408" s="135"/>
      <c r="Q408" s="135"/>
      <c r="R408" s="135"/>
      <c r="S408" s="135"/>
      <c r="T408" s="135"/>
      <c r="U408" s="135"/>
      <c r="V408" s="135"/>
      <c r="W408" s="135"/>
      <c r="X408" s="135"/>
      <c r="Y408" s="135"/>
    </row>
    <row r="409" spans="1:25" outlineLevel="1" x14ac:dyDescent="0.25">
      <c r="A409" s="84">
        <v>39617</v>
      </c>
      <c r="B409" s="85">
        <v>23</v>
      </c>
      <c r="C409" s="86">
        <v>257495</v>
      </c>
      <c r="D409" s="96">
        <v>67090.45</v>
      </c>
      <c r="E409" s="86">
        <v>6655.47</v>
      </c>
      <c r="F409" s="43">
        <f t="shared" si="45"/>
        <v>9.5238095238095344E-2</v>
      </c>
      <c r="G409" s="43">
        <f t="shared" si="46"/>
        <v>0.72480107976090991</v>
      </c>
      <c r="H409" s="43">
        <f t="shared" si="46"/>
        <v>0.4911979601942118</v>
      </c>
      <c r="I409" s="44">
        <f t="shared" si="47"/>
        <v>9.5238095238095344E-2</v>
      </c>
      <c r="J409" s="44">
        <f t="shared" si="48"/>
        <v>0.72480107976090991</v>
      </c>
      <c r="K409" s="44">
        <f t="shared" si="49"/>
        <v>0.4911979601942118</v>
      </c>
      <c r="L409" s="44">
        <f t="shared" si="50"/>
        <v>-0.36500614007621324</v>
      </c>
      <c r="M409" s="44">
        <f t="shared" si="51"/>
        <v>-0.26553138853847891</v>
      </c>
      <c r="N409" s="93"/>
      <c r="O409" s="135"/>
      <c r="P409" s="135"/>
      <c r="Q409" s="135"/>
      <c r="R409" s="135"/>
      <c r="S409" s="135"/>
      <c r="T409" s="135"/>
      <c r="U409" s="135"/>
      <c r="V409" s="135"/>
      <c r="W409" s="135"/>
      <c r="X409" s="135"/>
      <c r="Y409" s="135"/>
    </row>
    <row r="410" spans="1:25" outlineLevel="1" x14ac:dyDescent="0.25">
      <c r="A410" s="84">
        <v>39618</v>
      </c>
      <c r="B410" s="85">
        <v>23</v>
      </c>
      <c r="C410" s="86">
        <v>2862666</v>
      </c>
      <c r="D410" s="96">
        <v>66590.41</v>
      </c>
      <c r="E410" s="86">
        <v>6622.34</v>
      </c>
      <c r="F410" s="43">
        <f t="shared" si="45"/>
        <v>9.5238095238095344E-2</v>
      </c>
      <c r="G410" s="43">
        <f t="shared" si="46"/>
        <v>0.71194575486856482</v>
      </c>
      <c r="H410" s="43">
        <f t="shared" si="46"/>
        <v>0.48377498504426231</v>
      </c>
      <c r="I410" s="44">
        <f t="shared" si="47"/>
        <v>9.5238095238095344E-2</v>
      </c>
      <c r="J410" s="44">
        <f t="shared" si="48"/>
        <v>0.71194575486856482</v>
      </c>
      <c r="K410" s="44">
        <f t="shared" si="49"/>
        <v>0.48377498504426231</v>
      </c>
      <c r="L410" s="44">
        <f t="shared" si="50"/>
        <v>-0.36023785092292093</v>
      </c>
      <c r="M410" s="44">
        <f t="shared" si="51"/>
        <v>-0.26185701586994781</v>
      </c>
      <c r="N410" s="93"/>
      <c r="O410" s="135"/>
      <c r="P410" s="135"/>
      <c r="Q410" s="135"/>
      <c r="R410" s="135"/>
      <c r="S410" s="135"/>
      <c r="T410" s="135"/>
      <c r="U410" s="135"/>
      <c r="V410" s="135"/>
      <c r="W410" s="135"/>
      <c r="X410" s="135"/>
      <c r="Y410" s="135"/>
    </row>
    <row r="411" spans="1:25" outlineLevel="1" x14ac:dyDescent="0.25">
      <c r="A411" s="84">
        <v>39619</v>
      </c>
      <c r="B411" s="85">
        <v>22.5</v>
      </c>
      <c r="C411" s="86">
        <v>835644</v>
      </c>
      <c r="D411" s="96">
        <v>64613.79</v>
      </c>
      <c r="E411" s="86">
        <v>6460.81</v>
      </c>
      <c r="F411" s="43">
        <f t="shared" si="45"/>
        <v>7.1428571428571397E-2</v>
      </c>
      <c r="G411" s="43">
        <f t="shared" si="46"/>
        <v>0.66112963558069282</v>
      </c>
      <c r="H411" s="43">
        <f t="shared" si="46"/>
        <v>0.44758321999834205</v>
      </c>
      <c r="I411" s="44">
        <f t="shared" si="47"/>
        <v>7.1428571428571397E-2</v>
      </c>
      <c r="J411" s="44">
        <f t="shared" si="48"/>
        <v>0.66112963558069282</v>
      </c>
      <c r="K411" s="44">
        <f t="shared" si="49"/>
        <v>0.44758321999834205</v>
      </c>
      <c r="L411" s="44">
        <f t="shared" si="50"/>
        <v>-0.35500002619962612</v>
      </c>
      <c r="M411" s="44">
        <f t="shared" si="51"/>
        <v>-0.25985010282876964</v>
      </c>
      <c r="N411" s="93"/>
      <c r="O411" s="135"/>
      <c r="P411" s="135"/>
      <c r="Q411" s="135"/>
      <c r="R411" s="135"/>
      <c r="S411" s="135"/>
      <c r="T411" s="135"/>
      <c r="U411" s="135"/>
      <c r="V411" s="135"/>
      <c r="W411" s="135"/>
      <c r="X411" s="135"/>
      <c r="Y411" s="135"/>
    </row>
    <row r="412" spans="1:25" outlineLevel="1" x14ac:dyDescent="0.25">
      <c r="A412" s="84">
        <v>39622</v>
      </c>
      <c r="B412" s="85">
        <v>22.77</v>
      </c>
      <c r="C412" s="86">
        <v>456385</v>
      </c>
      <c r="D412" s="96">
        <v>64640.45</v>
      </c>
      <c r="E412" s="86">
        <v>6435.06</v>
      </c>
      <c r="F412" s="43">
        <f t="shared" si="45"/>
        <v>8.4285714285714297E-2</v>
      </c>
      <c r="G412" s="43">
        <f t="shared" si="46"/>
        <v>0.66181502667266523</v>
      </c>
      <c r="H412" s="43">
        <f t="shared" si="46"/>
        <v>0.44181377809942268</v>
      </c>
      <c r="I412" s="44">
        <f t="shared" si="47"/>
        <v>8.4285714285714297E-2</v>
      </c>
      <c r="J412" s="44">
        <f t="shared" si="48"/>
        <v>0.66181502667266523</v>
      </c>
      <c r="K412" s="44">
        <f t="shared" si="49"/>
        <v>0.44181377809942268</v>
      </c>
      <c r="L412" s="44">
        <f t="shared" si="50"/>
        <v>-0.34752923948659742</v>
      </c>
      <c r="M412" s="44">
        <f t="shared" si="51"/>
        <v>-0.24797104122905289</v>
      </c>
      <c r="N412" s="93"/>
      <c r="O412" s="135"/>
      <c r="P412" s="135"/>
      <c r="Q412" s="135"/>
      <c r="R412" s="135"/>
      <c r="S412" s="135"/>
      <c r="T412" s="135"/>
      <c r="U412" s="135"/>
      <c r="V412" s="135"/>
      <c r="W412" s="135"/>
      <c r="X412" s="135"/>
      <c r="Y412" s="135"/>
    </row>
    <row r="413" spans="1:25" outlineLevel="1" x14ac:dyDescent="0.25">
      <c r="A413" s="84">
        <v>39623</v>
      </c>
      <c r="B413" s="85">
        <v>22.3</v>
      </c>
      <c r="C413" s="86">
        <v>1325914</v>
      </c>
      <c r="D413" s="96">
        <v>64167.77</v>
      </c>
      <c r="E413" s="86">
        <v>6390.35</v>
      </c>
      <c r="F413" s="43">
        <f t="shared" si="45"/>
        <v>6.1904761904761907E-2</v>
      </c>
      <c r="G413" s="43">
        <f t="shared" si="46"/>
        <v>0.6496630888874606</v>
      </c>
      <c r="H413" s="43">
        <f t="shared" si="46"/>
        <v>0.43179623451492999</v>
      </c>
      <c r="I413" s="44">
        <f t="shared" si="47"/>
        <v>6.1904761904761907E-2</v>
      </c>
      <c r="J413" s="44">
        <f t="shared" si="48"/>
        <v>0.6496630888874606</v>
      </c>
      <c r="K413" s="44">
        <f t="shared" si="49"/>
        <v>0.43179623451492999</v>
      </c>
      <c r="L413" s="44">
        <f t="shared" si="50"/>
        <v>-0.35628991819116551</v>
      </c>
      <c r="M413" s="44">
        <f t="shared" si="51"/>
        <v>-0.25834086142535606</v>
      </c>
      <c r="N413" s="93"/>
      <c r="O413" s="135"/>
      <c r="P413" s="135"/>
      <c r="Q413" s="135"/>
      <c r="R413" s="135"/>
      <c r="S413" s="135"/>
      <c r="T413" s="135"/>
      <c r="U413" s="135"/>
      <c r="V413" s="135"/>
      <c r="W413" s="135"/>
      <c r="X413" s="135"/>
      <c r="Y413" s="135"/>
    </row>
    <row r="414" spans="1:25" outlineLevel="1" x14ac:dyDescent="0.25">
      <c r="A414" s="84">
        <v>39624</v>
      </c>
      <c r="B414" s="85">
        <v>23</v>
      </c>
      <c r="C414" s="86">
        <v>700041</v>
      </c>
      <c r="D414" s="96">
        <v>65853.34</v>
      </c>
      <c r="E414" s="86">
        <v>6533.39</v>
      </c>
      <c r="F414" s="43">
        <f t="shared" si="45"/>
        <v>9.5238095238095344E-2</v>
      </c>
      <c r="G414" s="43">
        <f t="shared" si="46"/>
        <v>0.69299672215438002</v>
      </c>
      <c r="H414" s="43">
        <f t="shared" si="46"/>
        <v>0.463845204193432</v>
      </c>
      <c r="I414" s="44">
        <f t="shared" si="47"/>
        <v>9.5238095238095344E-2</v>
      </c>
      <c r="J414" s="44">
        <f t="shared" si="48"/>
        <v>0.69299672215438002</v>
      </c>
      <c r="K414" s="44">
        <f t="shared" si="49"/>
        <v>0.463845204193432</v>
      </c>
      <c r="L414" s="44">
        <f t="shared" si="50"/>
        <v>-0.35307724999941059</v>
      </c>
      <c r="M414" s="44">
        <f t="shared" si="51"/>
        <v>-0.25180743694715757</v>
      </c>
      <c r="N414" s="93"/>
      <c r="O414" s="135"/>
      <c r="P414" s="135"/>
      <c r="Q414" s="135"/>
      <c r="R414" s="135"/>
      <c r="S414" s="135"/>
      <c r="T414" s="135"/>
      <c r="U414" s="135"/>
      <c r="V414" s="135"/>
      <c r="W414" s="135"/>
      <c r="X414" s="135"/>
      <c r="Y414" s="135"/>
    </row>
    <row r="415" spans="1:25" outlineLevel="1" x14ac:dyDescent="0.25">
      <c r="A415" s="84">
        <v>39625</v>
      </c>
      <c r="B415" s="85">
        <v>22.98</v>
      </c>
      <c r="C415" s="86">
        <v>210186</v>
      </c>
      <c r="D415" s="96">
        <v>63946.92</v>
      </c>
      <c r="E415" s="86">
        <v>6325.29</v>
      </c>
      <c r="F415" s="43">
        <f t="shared" si="45"/>
        <v>9.4285714285714306E-2</v>
      </c>
      <c r="G415" s="43">
        <f t="shared" si="46"/>
        <v>0.64398534610193447</v>
      </c>
      <c r="H415" s="43">
        <f t="shared" si="46"/>
        <v>0.41721915141032051</v>
      </c>
      <c r="I415" s="44">
        <f t="shared" si="47"/>
        <v>9.4285714285714306E-2</v>
      </c>
      <c r="J415" s="44">
        <f t="shared" si="48"/>
        <v>0.64398534610193447</v>
      </c>
      <c r="K415" s="44">
        <f t="shared" si="49"/>
        <v>0.41721915141032051</v>
      </c>
      <c r="L415" s="44">
        <f t="shared" si="50"/>
        <v>-0.33437015306712858</v>
      </c>
      <c r="M415" s="44">
        <f t="shared" si="51"/>
        <v>-0.22786414987635806</v>
      </c>
      <c r="N415" s="93"/>
      <c r="O415" s="135"/>
      <c r="P415" s="135"/>
      <c r="Q415" s="135"/>
      <c r="R415" s="135"/>
      <c r="S415" s="135"/>
      <c r="T415" s="135"/>
      <c r="U415" s="135"/>
      <c r="V415" s="135"/>
      <c r="W415" s="135"/>
      <c r="X415" s="135"/>
      <c r="Y415" s="135"/>
    </row>
    <row r="416" spans="1:25" outlineLevel="1" x14ac:dyDescent="0.25">
      <c r="A416" s="84">
        <v>39626</v>
      </c>
      <c r="B416" s="85">
        <v>23</v>
      </c>
      <c r="C416" s="86">
        <v>121826</v>
      </c>
      <c r="D416" s="96">
        <v>64321.11</v>
      </c>
      <c r="E416" s="86">
        <v>6312.16</v>
      </c>
      <c r="F416" s="43">
        <f t="shared" si="45"/>
        <v>9.5238095238095344E-2</v>
      </c>
      <c r="G416" s="43">
        <f>D416/D$2-1</f>
        <v>0.65360524455299185</v>
      </c>
      <c r="H416" s="43">
        <f>E416/E$2-1</f>
        <v>0.41427729618186171</v>
      </c>
      <c r="I416" s="44">
        <f t="shared" si="47"/>
        <v>9.5238095238095344E-2</v>
      </c>
      <c r="J416" s="44">
        <f t="shared" si="48"/>
        <v>0.65360524455299185</v>
      </c>
      <c r="K416" s="44">
        <f t="shared" si="49"/>
        <v>0.41427729618186171</v>
      </c>
      <c r="L416" s="44">
        <f t="shared" si="50"/>
        <v>-0.33766653265896973</v>
      </c>
      <c r="M416" s="44">
        <f t="shared" si="51"/>
        <v>-0.22558461611812597</v>
      </c>
      <c r="N416" s="93"/>
      <c r="O416" s="135"/>
      <c r="P416" s="135"/>
      <c r="Q416" s="135"/>
      <c r="R416" s="135"/>
      <c r="S416" s="135"/>
      <c r="T416" s="135"/>
      <c r="U416" s="135"/>
      <c r="V416" s="135"/>
      <c r="W416" s="135"/>
      <c r="X416" s="135"/>
      <c r="Y416" s="135"/>
    </row>
    <row r="417" spans="1:25" outlineLevel="1" x14ac:dyDescent="0.25">
      <c r="A417" s="84">
        <v>39629</v>
      </c>
      <c r="B417" s="85">
        <v>23</v>
      </c>
      <c r="C417" s="86">
        <v>1478529</v>
      </c>
      <c r="D417" s="96">
        <v>65017.58</v>
      </c>
      <c r="E417" s="86">
        <v>6365.25</v>
      </c>
      <c r="F417" s="43">
        <f>B417/B$2-1</f>
        <v>9.5238095238095344E-2</v>
      </c>
      <c r="G417" s="43">
        <f>D417/D$2-1</f>
        <v>0.67151050838742865</v>
      </c>
      <c r="H417" s="43">
        <f>E417/E$2-1</f>
        <v>0.42617242901345898</v>
      </c>
      <c r="I417" s="44">
        <f t="shared" si="47"/>
        <v>9.5238095238095344E-2</v>
      </c>
      <c r="J417" s="44">
        <f t="shared" si="48"/>
        <v>0.67151050838742865</v>
      </c>
      <c r="K417" s="44">
        <f t="shared" si="49"/>
        <v>0.42617242901345898</v>
      </c>
      <c r="L417" s="44">
        <f t="shared" si="50"/>
        <v>-0.34476146590623935</v>
      </c>
      <c r="M417" s="44">
        <f t="shared" si="51"/>
        <v>-0.23204370456402967</v>
      </c>
      <c r="N417" s="93"/>
      <c r="O417" s="135"/>
      <c r="P417" s="135"/>
      <c r="Q417" s="135"/>
      <c r="R417" s="135"/>
      <c r="S417" s="135"/>
      <c r="T417" s="135"/>
      <c r="U417" s="135"/>
      <c r="V417" s="135"/>
      <c r="W417" s="135"/>
      <c r="X417" s="135"/>
      <c r="Y417" s="135"/>
    </row>
    <row r="418" spans="1:25" outlineLevel="1" x14ac:dyDescent="0.25">
      <c r="A418" s="84">
        <v>39630</v>
      </c>
      <c r="B418" s="85">
        <v>22.35</v>
      </c>
      <c r="C418" s="86">
        <v>152542</v>
      </c>
      <c r="D418" s="86">
        <v>63396.19</v>
      </c>
      <c r="E418" s="86">
        <v>6178.22</v>
      </c>
      <c r="F418" s="43">
        <f t="shared" ref="F418:F481" si="52">B418/B$2-1</f>
        <v>6.4285714285714279E-2</v>
      </c>
      <c r="G418" s="43">
        <f t="shared" ref="G418:H458" si="53">D418/D$2-1</f>
        <v>0.62982685262549021</v>
      </c>
      <c r="H418" s="43">
        <f t="shared" si="53"/>
        <v>0.38426723606763802</v>
      </c>
      <c r="I418" s="44">
        <f t="shared" si="47"/>
        <v>6.4285714285714279E-2</v>
      </c>
      <c r="J418" s="44">
        <f t="shared" si="48"/>
        <v>0.62982685262549021</v>
      </c>
      <c r="K418" s="44">
        <f t="shared" si="49"/>
        <v>0.38426723606763802</v>
      </c>
      <c r="L418" s="44">
        <f t="shared" si="50"/>
        <v>-0.34699461321841951</v>
      </c>
      <c r="M418" s="44">
        <f t="shared" si="51"/>
        <v>-0.23115588771060736</v>
      </c>
      <c r="N418" s="93"/>
      <c r="O418" s="135"/>
      <c r="P418" s="135"/>
      <c r="Q418" s="135"/>
      <c r="R418" s="135"/>
      <c r="S418" s="135"/>
      <c r="T418" s="135"/>
      <c r="U418" s="135"/>
      <c r="V418" s="135"/>
      <c r="W418" s="135"/>
      <c r="X418" s="135"/>
      <c r="Y418" s="135"/>
    </row>
    <row r="419" spans="1:25" outlineLevel="1" x14ac:dyDescent="0.25">
      <c r="A419" s="84">
        <v>39631</v>
      </c>
      <c r="B419" s="85">
        <v>22.29</v>
      </c>
      <c r="C419" s="86">
        <v>345886</v>
      </c>
      <c r="D419" s="86">
        <v>61106.22</v>
      </c>
      <c r="E419" s="86">
        <v>5972.55</v>
      </c>
      <c r="F419" s="43">
        <f t="shared" si="52"/>
        <v>6.1428571428571388E-2</v>
      </c>
      <c r="G419" s="43">
        <f t="shared" si="53"/>
        <v>0.57095494569059713</v>
      </c>
      <c r="H419" s="43">
        <f t="shared" si="53"/>
        <v>0.33818563935498758</v>
      </c>
      <c r="I419" s="44">
        <f t="shared" si="47"/>
        <v>6.1428571428571388E-2</v>
      </c>
      <c r="J419" s="44">
        <f t="shared" si="48"/>
        <v>0.57095494569059713</v>
      </c>
      <c r="K419" s="44">
        <f t="shared" si="49"/>
        <v>0.33818563935498758</v>
      </c>
      <c r="L419" s="44">
        <f t="shared" si="50"/>
        <v>-0.32434181238599191</v>
      </c>
      <c r="M419" s="44">
        <f t="shared" si="51"/>
        <v>-0.206815153135117</v>
      </c>
      <c r="N419" s="93"/>
      <c r="O419" s="135"/>
      <c r="P419" s="135"/>
      <c r="Q419" s="135"/>
      <c r="R419" s="135"/>
      <c r="S419" s="135"/>
      <c r="T419" s="135"/>
      <c r="U419" s="135"/>
      <c r="V419" s="135"/>
      <c r="W419" s="135"/>
      <c r="X419" s="135"/>
      <c r="Y419" s="135"/>
    </row>
    <row r="420" spans="1:25" outlineLevel="1" x14ac:dyDescent="0.25">
      <c r="A420" s="84">
        <v>39632</v>
      </c>
      <c r="B420" s="85">
        <v>22.27</v>
      </c>
      <c r="C420" s="86">
        <v>1540914</v>
      </c>
      <c r="D420" s="86">
        <v>59273.38</v>
      </c>
      <c r="E420" s="86">
        <v>5823.08</v>
      </c>
      <c r="F420" s="43">
        <f t="shared" si="52"/>
        <v>6.047619047619035E-2</v>
      </c>
      <c r="G420" s="43">
        <f t="shared" si="53"/>
        <v>0.52383520791824667</v>
      </c>
      <c r="H420" s="43">
        <f t="shared" si="53"/>
        <v>0.30469598962172628</v>
      </c>
      <c r="I420" s="44">
        <f t="shared" si="47"/>
        <v>6.047619047619035E-2</v>
      </c>
      <c r="J420" s="44">
        <f t="shared" si="48"/>
        <v>0.52383520791824667</v>
      </c>
      <c r="K420" s="44">
        <f t="shared" si="49"/>
        <v>0.30469598962172628</v>
      </c>
      <c r="L420" s="44">
        <f t="shared" si="50"/>
        <v>-0.3040742299654986</v>
      </c>
      <c r="M420" s="44">
        <f t="shared" si="51"/>
        <v>-0.18718521486092954</v>
      </c>
      <c r="N420" s="93"/>
      <c r="O420" s="135"/>
      <c r="P420" s="135"/>
      <c r="Q420" s="135"/>
      <c r="R420" s="135"/>
      <c r="S420" s="135"/>
      <c r="T420" s="135"/>
      <c r="U420" s="135"/>
      <c r="V420" s="135"/>
      <c r="W420" s="135"/>
      <c r="X420" s="135"/>
      <c r="Y420" s="135"/>
    </row>
    <row r="421" spans="1:25" outlineLevel="1" x14ac:dyDescent="0.25">
      <c r="A421" s="84">
        <v>39633</v>
      </c>
      <c r="B421" s="85">
        <v>22.29</v>
      </c>
      <c r="C421" s="86">
        <v>962741</v>
      </c>
      <c r="D421" s="86">
        <v>59365.35</v>
      </c>
      <c r="E421" s="86">
        <v>5826.67</v>
      </c>
      <c r="F421" s="43">
        <f t="shared" si="52"/>
        <v>6.1428571428571388E-2</v>
      </c>
      <c r="G421" s="43">
        <f t="shared" si="53"/>
        <v>0.52619962722540015</v>
      </c>
      <c r="H421" s="43">
        <f t="shared" si="53"/>
        <v>0.30550035064763392</v>
      </c>
      <c r="I421" s="44">
        <f t="shared" si="47"/>
        <v>6.1428571428571388E-2</v>
      </c>
      <c r="J421" s="44">
        <f t="shared" si="48"/>
        <v>0.52619962722540015</v>
      </c>
      <c r="K421" s="44">
        <f t="shared" si="49"/>
        <v>0.30550035064763392</v>
      </c>
      <c r="L421" s="44">
        <f t="shared" si="50"/>
        <v>-0.30452835101380094</v>
      </c>
      <c r="M421" s="44">
        <f t="shared" si="51"/>
        <v>-0.18695650223148785</v>
      </c>
      <c r="N421" s="93"/>
      <c r="O421" s="135"/>
      <c r="P421" s="135"/>
      <c r="Q421" s="135"/>
      <c r="R421" s="135"/>
      <c r="S421" s="135"/>
      <c r="T421" s="135"/>
      <c r="U421" s="135"/>
      <c r="V421" s="135"/>
      <c r="W421" s="135"/>
      <c r="X421" s="135"/>
      <c r="Y421" s="135"/>
    </row>
    <row r="422" spans="1:25" outlineLevel="1" x14ac:dyDescent="0.25">
      <c r="A422" s="84">
        <v>39636</v>
      </c>
      <c r="B422" s="85">
        <v>21.79</v>
      </c>
      <c r="C422" s="86">
        <v>297405</v>
      </c>
      <c r="D422" s="86">
        <v>59088.2</v>
      </c>
      <c r="E422" s="86">
        <v>5841.2</v>
      </c>
      <c r="F422" s="43">
        <f t="shared" si="52"/>
        <v>3.7619047619047663E-2</v>
      </c>
      <c r="G422" s="43">
        <f t="shared" si="53"/>
        <v>0.5190744906484992</v>
      </c>
      <c r="H422" s="43">
        <f t="shared" si="53"/>
        <v>0.30875588427059686</v>
      </c>
      <c r="I422" s="44">
        <f t="shared" si="47"/>
        <v>3.7619047619047663E-2</v>
      </c>
      <c r="J422" s="44">
        <f t="shared" si="48"/>
        <v>0.5190744906484992</v>
      </c>
      <c r="K422" s="44">
        <f t="shared" si="49"/>
        <v>0.30875588427059686</v>
      </c>
      <c r="L422" s="44">
        <f t="shared" si="50"/>
        <v>-0.31693998286016656</v>
      </c>
      <c r="M422" s="44">
        <f t="shared" si="51"/>
        <v>-0.20717143656065451</v>
      </c>
      <c r="N422" s="93"/>
      <c r="O422" s="135"/>
      <c r="P422" s="135"/>
      <c r="Q422" s="135"/>
      <c r="R422" s="135"/>
      <c r="S422" s="135"/>
      <c r="T422" s="135"/>
      <c r="U422" s="135"/>
      <c r="V422" s="135"/>
      <c r="W422" s="135"/>
      <c r="X422" s="135"/>
      <c r="Y422" s="135"/>
    </row>
    <row r="423" spans="1:25" outlineLevel="1" x14ac:dyDescent="0.25">
      <c r="A423" s="84">
        <v>39637</v>
      </c>
      <c r="B423" s="85">
        <v>21.32</v>
      </c>
      <c r="C423" s="86">
        <v>345533</v>
      </c>
      <c r="D423" s="86">
        <v>59535.95</v>
      </c>
      <c r="E423" s="86">
        <v>5906.22</v>
      </c>
      <c r="F423" s="43">
        <f t="shared" si="52"/>
        <v>1.5238095238095273E-2</v>
      </c>
      <c r="G423" s="43">
        <f t="shared" si="53"/>
        <v>0.53058551320778968</v>
      </c>
      <c r="H423" s="43">
        <f t="shared" si="53"/>
        <v>0.32332400513536341</v>
      </c>
      <c r="I423" s="44">
        <f t="shared" si="47"/>
        <v>1.5238095238095273E-2</v>
      </c>
      <c r="J423" s="44">
        <f t="shared" si="48"/>
        <v>0.53058551320778968</v>
      </c>
      <c r="K423" s="44">
        <f t="shared" si="49"/>
        <v>0.32332400513536341</v>
      </c>
      <c r="L423" s="44">
        <f t="shared" si="50"/>
        <v>-0.33669952676452108</v>
      </c>
      <c r="M423" s="44">
        <f t="shared" si="51"/>
        <v>-0.23281215235399122</v>
      </c>
      <c r="N423" s="93"/>
      <c r="O423" s="135"/>
      <c r="P423" s="135"/>
      <c r="Q423" s="135"/>
      <c r="R423" s="135"/>
      <c r="S423" s="135"/>
      <c r="T423" s="135"/>
      <c r="U423" s="135"/>
      <c r="V423" s="135"/>
      <c r="W423" s="135"/>
      <c r="X423" s="135"/>
      <c r="Y423" s="135"/>
    </row>
    <row r="424" spans="1:25" outlineLevel="1" x14ac:dyDescent="0.25">
      <c r="A424" s="84">
        <v>39639</v>
      </c>
      <c r="B424" s="85">
        <v>20.5</v>
      </c>
      <c r="C424" s="86">
        <v>10222877</v>
      </c>
      <c r="D424" s="86">
        <v>60252.74</v>
      </c>
      <c r="E424" s="86">
        <v>5929.83</v>
      </c>
      <c r="F424" s="43">
        <f t="shared" si="52"/>
        <v>-2.3809523809523836E-2</v>
      </c>
      <c r="G424" s="43">
        <f t="shared" si="53"/>
        <v>0.54901317565396224</v>
      </c>
      <c r="H424" s="43">
        <f t="shared" si="53"/>
        <v>0.32861396720268332</v>
      </c>
      <c r="I424" s="44">
        <f t="shared" si="47"/>
        <v>-2.3809523809523836E-2</v>
      </c>
      <c r="J424" s="44">
        <f t="shared" si="48"/>
        <v>0.54901317565396224</v>
      </c>
      <c r="K424" s="44">
        <f t="shared" si="49"/>
        <v>0.32861396720268332</v>
      </c>
      <c r="L424" s="44">
        <f t="shared" si="50"/>
        <v>-0.36979846812578065</v>
      </c>
      <c r="M424" s="44">
        <f t="shared" si="51"/>
        <v>-0.26525650016627</v>
      </c>
      <c r="N424" s="93"/>
      <c r="O424" s="135"/>
      <c r="P424" s="135"/>
      <c r="Q424" s="135"/>
      <c r="R424" s="135"/>
      <c r="S424" s="135"/>
      <c r="T424" s="135"/>
      <c r="U424" s="135"/>
      <c r="V424" s="135"/>
      <c r="W424" s="135"/>
      <c r="X424" s="135"/>
      <c r="Y424" s="135"/>
    </row>
    <row r="425" spans="1:25" outlineLevel="1" x14ac:dyDescent="0.25">
      <c r="A425" s="84">
        <v>39640</v>
      </c>
      <c r="B425" s="85">
        <v>20.29</v>
      </c>
      <c r="C425" s="86">
        <v>3233566</v>
      </c>
      <c r="D425" s="86">
        <v>60148.26</v>
      </c>
      <c r="E425" s="86">
        <v>5864.68</v>
      </c>
      <c r="F425" s="43">
        <f t="shared" si="52"/>
        <v>-3.3809523809523845E-2</v>
      </c>
      <c r="G425" s="43">
        <f t="shared" si="53"/>
        <v>0.54632714184716247</v>
      </c>
      <c r="H425" s="43">
        <f t="shared" si="53"/>
        <v>0.3140167190584271</v>
      </c>
      <c r="I425" s="44">
        <f t="shared" si="47"/>
        <v>-3.3809523809523845E-2</v>
      </c>
      <c r="J425" s="44">
        <f t="shared" si="48"/>
        <v>0.54632714184716247</v>
      </c>
      <c r="K425" s="44">
        <f t="shared" si="49"/>
        <v>0.3140167190584271</v>
      </c>
      <c r="L425" s="44">
        <f t="shared" si="50"/>
        <v>-0.37517071902630195</v>
      </c>
      <c r="M425" s="44">
        <f t="shared" si="51"/>
        <v>-0.26470457934293989</v>
      </c>
      <c r="N425" s="93"/>
      <c r="O425" s="135"/>
      <c r="P425" s="135"/>
      <c r="Q425" s="135"/>
      <c r="R425" s="135"/>
      <c r="S425" s="135"/>
      <c r="T425" s="135"/>
      <c r="U425" s="135"/>
      <c r="V425" s="135"/>
      <c r="W425" s="135"/>
      <c r="X425" s="135"/>
      <c r="Y425" s="135"/>
    </row>
    <row r="426" spans="1:25" outlineLevel="1" x14ac:dyDescent="0.25">
      <c r="A426" s="84">
        <v>39643</v>
      </c>
      <c r="B426" s="85">
        <v>20.5</v>
      </c>
      <c r="C426" s="86">
        <v>2574784</v>
      </c>
      <c r="D426" s="86">
        <v>60720.9</v>
      </c>
      <c r="E426" s="86">
        <v>5920.45</v>
      </c>
      <c r="F426" s="43">
        <f t="shared" si="52"/>
        <v>-2.3809523809523836E-2</v>
      </c>
      <c r="G426" s="43">
        <f t="shared" si="53"/>
        <v>0.56104891059836759</v>
      </c>
      <c r="H426" s="43">
        <f t="shared" si="53"/>
        <v>0.32651232195950408</v>
      </c>
      <c r="I426" s="44">
        <f t="shared" si="47"/>
        <v>-2.3809523809523836E-2</v>
      </c>
      <c r="J426" s="44">
        <f t="shared" si="48"/>
        <v>0.56104891059836759</v>
      </c>
      <c r="K426" s="44">
        <f t="shared" si="49"/>
        <v>0.32651232195950408</v>
      </c>
      <c r="L426" s="44">
        <f t="shared" si="50"/>
        <v>-0.37465734125121586</v>
      </c>
      <c r="M426" s="44">
        <f t="shared" si="51"/>
        <v>-0.26409241736370581</v>
      </c>
      <c r="N426" s="93"/>
      <c r="O426" s="135"/>
      <c r="P426" s="135"/>
      <c r="Q426" s="135"/>
      <c r="R426" s="135"/>
      <c r="S426" s="135"/>
      <c r="T426" s="135"/>
      <c r="U426" s="135"/>
      <c r="V426" s="135"/>
      <c r="W426" s="135"/>
      <c r="X426" s="135"/>
      <c r="Y426" s="135"/>
    </row>
    <row r="427" spans="1:25" outlineLevel="1" x14ac:dyDescent="0.25">
      <c r="A427" s="84">
        <v>39644</v>
      </c>
      <c r="B427" s="85">
        <v>21.25</v>
      </c>
      <c r="C427" s="86">
        <v>6092544</v>
      </c>
      <c r="D427" s="86">
        <v>61015.09</v>
      </c>
      <c r="E427" s="86">
        <v>5918.38</v>
      </c>
      <c r="F427" s="43">
        <f t="shared" si="52"/>
        <v>1.1904761904761862E-2</v>
      </c>
      <c r="G427" s="43">
        <f t="shared" si="53"/>
        <v>0.56861212160164532</v>
      </c>
      <c r="H427" s="43">
        <f t="shared" si="53"/>
        <v>0.32604852604762979</v>
      </c>
      <c r="I427" s="44">
        <f t="shared" si="47"/>
        <v>1.1904761904761862E-2</v>
      </c>
      <c r="J427" s="44">
        <f t="shared" si="48"/>
        <v>0.56861212160164532</v>
      </c>
      <c r="K427" s="44">
        <f t="shared" si="49"/>
        <v>0.32604852604762979</v>
      </c>
      <c r="L427" s="44">
        <f t="shared" si="50"/>
        <v>-0.35490441010264062</v>
      </c>
      <c r="M427" s="44">
        <f t="shared" si="51"/>
        <v>-0.23690216305974332</v>
      </c>
      <c r="N427" s="93"/>
      <c r="O427" s="135"/>
      <c r="P427" s="135"/>
      <c r="Q427" s="135"/>
      <c r="R427" s="135"/>
      <c r="S427" s="135"/>
      <c r="T427" s="135"/>
      <c r="U427" s="135"/>
      <c r="V427" s="135"/>
      <c r="W427" s="135"/>
      <c r="X427" s="135"/>
      <c r="Y427" s="135"/>
    </row>
    <row r="428" spans="1:25" outlineLevel="1" x14ac:dyDescent="0.25">
      <c r="A428" s="84">
        <v>39645</v>
      </c>
      <c r="B428" s="85">
        <v>20.99</v>
      </c>
      <c r="C428" s="86">
        <v>2133394</v>
      </c>
      <c r="D428" s="86">
        <v>62056.47</v>
      </c>
      <c r="E428" s="86">
        <v>6067.37</v>
      </c>
      <c r="F428" s="43">
        <f t="shared" si="52"/>
        <v>-4.7619047619051891E-4</v>
      </c>
      <c r="G428" s="43">
        <f t="shared" si="53"/>
        <v>0.59538453628125199</v>
      </c>
      <c r="H428" s="43">
        <f t="shared" si="53"/>
        <v>0.35943062890277533</v>
      </c>
      <c r="I428" s="44">
        <f t="shared" si="47"/>
        <v>-4.7619047619051891E-4</v>
      </c>
      <c r="J428" s="44">
        <f t="shared" si="48"/>
        <v>0.59538453628125199</v>
      </c>
      <c r="K428" s="44">
        <f t="shared" si="49"/>
        <v>0.35943062890277533</v>
      </c>
      <c r="L428" s="44">
        <f t="shared" si="50"/>
        <v>-0.37349034869446518</v>
      </c>
      <c r="M428" s="44">
        <f t="shared" si="51"/>
        <v>-0.26474820540821131</v>
      </c>
      <c r="N428" s="93"/>
      <c r="O428" s="135"/>
      <c r="P428" s="135"/>
      <c r="Q428" s="135"/>
      <c r="R428" s="135"/>
      <c r="S428" s="135"/>
      <c r="T428" s="135"/>
      <c r="U428" s="135"/>
      <c r="V428" s="135"/>
      <c r="W428" s="135"/>
      <c r="X428" s="135"/>
      <c r="Y428" s="135"/>
    </row>
    <row r="429" spans="1:25" outlineLevel="1" x14ac:dyDescent="0.25">
      <c r="A429" s="84">
        <v>39646</v>
      </c>
      <c r="B429" s="85">
        <v>20.98</v>
      </c>
      <c r="C429" s="86">
        <v>2133593</v>
      </c>
      <c r="D429" s="86">
        <v>60108.72</v>
      </c>
      <c r="E429" s="86">
        <v>5908.55</v>
      </c>
      <c r="F429" s="43">
        <f t="shared" si="52"/>
        <v>-9.5238095238092679E-4</v>
      </c>
      <c r="G429" s="43">
        <f t="shared" si="53"/>
        <v>0.54531062407609743</v>
      </c>
      <c r="H429" s="43">
        <f t="shared" si="53"/>
        <v>0.32384605560621704</v>
      </c>
      <c r="I429" s="44">
        <f t="shared" si="47"/>
        <v>-9.5238095238092679E-4</v>
      </c>
      <c r="J429" s="44">
        <f t="shared" si="48"/>
        <v>0.54531062407609743</v>
      </c>
      <c r="K429" s="44">
        <f t="shared" si="49"/>
        <v>0.32384605560621704</v>
      </c>
      <c r="L429" s="44">
        <f t="shared" si="50"/>
        <v>-0.35349721701102998</v>
      </c>
      <c r="M429" s="44">
        <f t="shared" si="51"/>
        <v>-0.24534456644950753</v>
      </c>
      <c r="N429" s="93"/>
      <c r="O429" s="135"/>
      <c r="P429" s="135"/>
      <c r="Q429" s="135"/>
      <c r="R429" s="135"/>
      <c r="S429" s="135"/>
      <c r="T429" s="135"/>
      <c r="U429" s="135"/>
      <c r="V429" s="135"/>
      <c r="W429" s="135"/>
      <c r="X429" s="135"/>
      <c r="Y429" s="135"/>
    </row>
    <row r="430" spans="1:25" outlineLevel="1" x14ac:dyDescent="0.25">
      <c r="A430" s="84">
        <v>39647</v>
      </c>
      <c r="B430" s="85">
        <v>20.99</v>
      </c>
      <c r="C430" s="86">
        <v>1544106</v>
      </c>
      <c r="D430" s="86">
        <v>59988.1</v>
      </c>
      <c r="E430" s="86">
        <v>5896.92</v>
      </c>
      <c r="F430" s="43">
        <f t="shared" si="52"/>
        <v>-4.7619047619051891E-4</v>
      </c>
      <c r="G430" s="43">
        <f t="shared" si="53"/>
        <v>0.54220965357670803</v>
      </c>
      <c r="H430" s="43">
        <f t="shared" si="53"/>
        <v>0.32124028437187024</v>
      </c>
      <c r="I430" s="44">
        <f t="shared" si="47"/>
        <v>-4.7619047619051891E-4</v>
      </c>
      <c r="J430" s="44">
        <f t="shared" si="48"/>
        <v>0.54220965357670803</v>
      </c>
      <c r="K430" s="44">
        <f t="shared" si="49"/>
        <v>0.32124028437187024</v>
      </c>
      <c r="L430" s="44">
        <f t="shared" si="50"/>
        <v>-0.35188850153693185</v>
      </c>
      <c r="M430" s="44">
        <f t="shared" si="51"/>
        <v>-0.24349581121121189</v>
      </c>
      <c r="N430" s="93"/>
      <c r="O430" s="135"/>
      <c r="P430" s="135"/>
      <c r="Q430" s="135"/>
      <c r="R430" s="135"/>
      <c r="S430" s="135"/>
      <c r="T430" s="135"/>
      <c r="U430" s="135"/>
      <c r="V430" s="135"/>
      <c r="W430" s="135"/>
      <c r="X430" s="135"/>
      <c r="Y430" s="135"/>
    </row>
    <row r="431" spans="1:25" outlineLevel="1" x14ac:dyDescent="0.25">
      <c r="A431" s="84">
        <v>39650</v>
      </c>
      <c r="B431" s="85">
        <v>20.99</v>
      </c>
      <c r="C431" s="86">
        <v>119692</v>
      </c>
      <c r="D431" s="86">
        <v>60771.79</v>
      </c>
      <c r="E431" s="86">
        <v>5964.11</v>
      </c>
      <c r="F431" s="43">
        <f t="shared" si="52"/>
        <v>-4.7619047619051891E-4</v>
      </c>
      <c r="G431" s="43">
        <f t="shared" si="53"/>
        <v>0.56235722090108631</v>
      </c>
      <c r="H431" s="43">
        <f t="shared" si="53"/>
        <v>0.33629460674811829</v>
      </c>
      <c r="I431" s="44">
        <f t="shared" si="47"/>
        <v>-4.7619047619051891E-4</v>
      </c>
      <c r="J431" s="44">
        <f t="shared" si="48"/>
        <v>0.56235722090108631</v>
      </c>
      <c r="K431" s="44">
        <f t="shared" si="49"/>
        <v>0.33629460674811829</v>
      </c>
      <c r="L431" s="44">
        <f t="shared" si="50"/>
        <v>-0.36024630209259301</v>
      </c>
      <c r="M431" s="44">
        <f t="shared" si="51"/>
        <v>-0.25201837642961289</v>
      </c>
      <c r="N431" s="93"/>
      <c r="O431" s="135"/>
      <c r="P431" s="135"/>
      <c r="Q431" s="135"/>
      <c r="R431" s="135"/>
      <c r="S431" s="135"/>
      <c r="T431" s="135"/>
      <c r="U431" s="135"/>
      <c r="V431" s="135"/>
      <c r="W431" s="135"/>
      <c r="X431" s="135"/>
      <c r="Y431" s="135"/>
    </row>
    <row r="432" spans="1:25" outlineLevel="1" x14ac:dyDescent="0.25">
      <c r="A432" s="84">
        <v>39651</v>
      </c>
      <c r="B432" s="85">
        <v>20.59</v>
      </c>
      <c r="C432" s="86">
        <v>9962036</v>
      </c>
      <c r="D432" s="86">
        <v>59647.32</v>
      </c>
      <c r="E432" s="86">
        <v>5890.91</v>
      </c>
      <c r="F432" s="43">
        <f t="shared" si="52"/>
        <v>-1.9523809523809499E-2</v>
      </c>
      <c r="G432" s="43">
        <f t="shared" si="53"/>
        <v>0.53344867922102956</v>
      </c>
      <c r="H432" s="43">
        <f t="shared" si="53"/>
        <v>0.31989370783546223</v>
      </c>
      <c r="I432" s="44">
        <f t="shared" si="47"/>
        <v>-1.9523809523809499E-2</v>
      </c>
      <c r="J432" s="44">
        <f t="shared" si="48"/>
        <v>0.53344867922102956</v>
      </c>
      <c r="K432" s="44">
        <f t="shared" si="49"/>
        <v>0.31989370783546223</v>
      </c>
      <c r="L432" s="44">
        <f t="shared" si="50"/>
        <v>-0.36060710491187831</v>
      </c>
      <c r="M432" s="44">
        <f t="shared" si="51"/>
        <v>-0.25715519010685628</v>
      </c>
      <c r="N432" s="93"/>
      <c r="O432" s="135"/>
      <c r="P432" s="135"/>
      <c r="Q432" s="135"/>
      <c r="R432" s="135"/>
      <c r="S432" s="135"/>
      <c r="T432" s="135"/>
      <c r="U432" s="135"/>
      <c r="V432" s="135"/>
      <c r="W432" s="135"/>
      <c r="X432" s="135"/>
      <c r="Y432" s="135"/>
    </row>
    <row r="433" spans="1:25" outlineLevel="1" x14ac:dyDescent="0.25">
      <c r="A433" s="84">
        <v>39652</v>
      </c>
      <c r="B433" s="85">
        <v>20.5</v>
      </c>
      <c r="C433" s="86">
        <v>2568903</v>
      </c>
      <c r="D433" s="86">
        <v>59420.86</v>
      </c>
      <c r="E433" s="86">
        <v>5930.43</v>
      </c>
      <c r="F433" s="43">
        <f t="shared" si="52"/>
        <v>-2.3809523809523836E-2</v>
      </c>
      <c r="G433" s="43">
        <f t="shared" si="53"/>
        <v>0.52762671122822802</v>
      </c>
      <c r="H433" s="43">
        <f t="shared" si="53"/>
        <v>0.32874840080032808</v>
      </c>
      <c r="I433" s="44">
        <f t="shared" si="47"/>
        <v>-2.3809523809523836E-2</v>
      </c>
      <c r="J433" s="44">
        <f t="shared" si="48"/>
        <v>0.52762671122822802</v>
      </c>
      <c r="K433" s="44">
        <f t="shared" si="49"/>
        <v>0.32874840080032808</v>
      </c>
      <c r="L433" s="44">
        <f t="shared" si="50"/>
        <v>-0.3609757743725176</v>
      </c>
      <c r="M433" s="44">
        <f t="shared" si="51"/>
        <v>-0.26533083644541</v>
      </c>
      <c r="N433" s="93"/>
      <c r="O433" s="135"/>
      <c r="P433" s="135"/>
      <c r="Q433" s="135"/>
      <c r="R433" s="135"/>
      <c r="S433" s="135"/>
      <c r="T433" s="135"/>
      <c r="U433" s="135"/>
      <c r="V433" s="135"/>
      <c r="W433" s="135"/>
      <c r="X433" s="135"/>
      <c r="Y433" s="135"/>
    </row>
    <row r="434" spans="1:25" outlineLevel="1" x14ac:dyDescent="0.25">
      <c r="A434" s="84">
        <v>39653</v>
      </c>
      <c r="B434" s="85">
        <v>20.5</v>
      </c>
      <c r="C434" s="86">
        <v>5409400</v>
      </c>
      <c r="D434" s="86">
        <v>57434.37</v>
      </c>
      <c r="E434" s="86">
        <v>5773.61</v>
      </c>
      <c r="F434" s="43">
        <f t="shared" si="52"/>
        <v>-2.3809523809523836E-2</v>
      </c>
      <c r="G434" s="43">
        <f t="shared" si="53"/>
        <v>0.47655684812648635</v>
      </c>
      <c r="H434" s="43">
        <f t="shared" si="53"/>
        <v>0.29361193949591868</v>
      </c>
      <c r="I434" s="44">
        <f t="shared" si="47"/>
        <v>-2.3809523809523836E-2</v>
      </c>
      <c r="J434" s="44">
        <f t="shared" si="48"/>
        <v>0.47655684812648635</v>
      </c>
      <c r="K434" s="44">
        <f t="shared" si="49"/>
        <v>0.29361193949591868</v>
      </c>
      <c r="L434" s="44">
        <f t="shared" si="50"/>
        <v>-0.33887376064856212</v>
      </c>
      <c r="M434" s="44">
        <f t="shared" si="51"/>
        <v>-0.24537610825479239</v>
      </c>
      <c r="N434" s="93"/>
      <c r="O434" s="135"/>
      <c r="P434" s="135"/>
      <c r="Q434" s="135"/>
      <c r="R434" s="135"/>
      <c r="S434" s="135"/>
      <c r="T434" s="135"/>
      <c r="U434" s="135"/>
      <c r="V434" s="135"/>
      <c r="W434" s="135"/>
      <c r="X434" s="135"/>
      <c r="Y434" s="135"/>
    </row>
    <row r="435" spans="1:25" outlineLevel="1" x14ac:dyDescent="0.25">
      <c r="A435" s="84">
        <v>39654</v>
      </c>
      <c r="B435" s="85">
        <v>20.28</v>
      </c>
      <c r="C435" s="86">
        <v>4705952</v>
      </c>
      <c r="D435" s="86">
        <v>57199.14</v>
      </c>
      <c r="E435" s="86">
        <v>5730.99</v>
      </c>
      <c r="F435" s="43">
        <f t="shared" si="52"/>
        <v>-3.4285714285714253E-2</v>
      </c>
      <c r="G435" s="43">
        <f t="shared" si="53"/>
        <v>0.47050941577222183</v>
      </c>
      <c r="H435" s="43">
        <f t="shared" si="53"/>
        <v>0.28406267294322185</v>
      </c>
      <c r="I435" s="44">
        <f t="shared" si="47"/>
        <v>-3.4285714285714253E-2</v>
      </c>
      <c r="J435" s="44">
        <f t="shared" si="48"/>
        <v>0.47050941577222183</v>
      </c>
      <c r="K435" s="44">
        <f t="shared" si="49"/>
        <v>0.28406267294322185</v>
      </c>
      <c r="L435" s="44">
        <f t="shared" si="50"/>
        <v>-0.34327908726300027</v>
      </c>
      <c r="M435" s="44">
        <f t="shared" si="51"/>
        <v>-0.24792277973414212</v>
      </c>
      <c r="N435" s="93"/>
      <c r="O435" s="135"/>
      <c r="P435" s="135"/>
      <c r="Q435" s="135"/>
      <c r="R435" s="135"/>
      <c r="S435" s="135"/>
      <c r="T435" s="135"/>
      <c r="U435" s="135"/>
      <c r="V435" s="135"/>
      <c r="W435" s="135"/>
      <c r="X435" s="135"/>
      <c r="Y435" s="135"/>
    </row>
    <row r="436" spans="1:25" outlineLevel="1" x14ac:dyDescent="0.25">
      <c r="A436" s="84">
        <v>39657</v>
      </c>
      <c r="B436" s="85">
        <v>20.3</v>
      </c>
      <c r="C436" s="86">
        <v>3935924</v>
      </c>
      <c r="D436" s="86">
        <v>56869.02</v>
      </c>
      <c r="E436" s="86">
        <v>5694.27</v>
      </c>
      <c r="F436" s="43">
        <f t="shared" si="52"/>
        <v>-3.3333333333333326E-2</v>
      </c>
      <c r="G436" s="43">
        <f t="shared" si="53"/>
        <v>0.46202249501895998</v>
      </c>
      <c r="H436" s="43">
        <f t="shared" si="53"/>
        <v>0.27583533676736494</v>
      </c>
      <c r="I436" s="44">
        <f t="shared" si="47"/>
        <v>-3.3333333333333326E-2</v>
      </c>
      <c r="J436" s="44">
        <f t="shared" si="48"/>
        <v>0.46202249501895998</v>
      </c>
      <c r="K436" s="44">
        <f t="shared" si="49"/>
        <v>0.27583533676736494</v>
      </c>
      <c r="L436" s="44">
        <f t="shared" si="50"/>
        <v>-0.33881546285364739</v>
      </c>
      <c r="M436" s="44">
        <f t="shared" si="51"/>
        <v>-0.24232646736690278</v>
      </c>
      <c r="N436" s="93"/>
      <c r="O436" s="135"/>
      <c r="P436" s="135"/>
      <c r="Q436" s="135"/>
      <c r="R436" s="135"/>
      <c r="S436" s="135"/>
      <c r="T436" s="135"/>
      <c r="U436" s="135"/>
      <c r="V436" s="135"/>
      <c r="W436" s="135"/>
      <c r="X436" s="135"/>
      <c r="Y436" s="135"/>
    </row>
    <row r="437" spans="1:25" outlineLevel="1" x14ac:dyDescent="0.25">
      <c r="A437" s="84">
        <v>39658</v>
      </c>
      <c r="B437" s="85">
        <v>20.3</v>
      </c>
      <c r="C437" s="86">
        <v>36729</v>
      </c>
      <c r="D437" s="86">
        <v>58042.87</v>
      </c>
      <c r="E437" s="86">
        <v>5822.43</v>
      </c>
      <c r="F437" s="43">
        <f t="shared" si="52"/>
        <v>-3.3333333333333326E-2</v>
      </c>
      <c r="G437" s="43">
        <f t="shared" si="53"/>
        <v>0.49220052702615846</v>
      </c>
      <c r="H437" s="43">
        <f t="shared" si="53"/>
        <v>0.30455035322427793</v>
      </c>
      <c r="I437" s="44">
        <f t="shared" si="47"/>
        <v>-3.3333333333333326E-2</v>
      </c>
      <c r="J437" s="44">
        <f t="shared" si="48"/>
        <v>0.49220052702615846</v>
      </c>
      <c r="K437" s="44">
        <f t="shared" si="49"/>
        <v>0.30455035322427793</v>
      </c>
      <c r="L437" s="44">
        <f t="shared" si="50"/>
        <v>-0.35218715637826548</v>
      </c>
      <c r="M437" s="44">
        <f t="shared" si="51"/>
        <v>-0.2590039439432219</v>
      </c>
      <c r="N437" s="93"/>
      <c r="O437" s="135"/>
      <c r="P437" s="135"/>
      <c r="Q437" s="135"/>
      <c r="R437" s="135"/>
      <c r="S437" s="135"/>
      <c r="T437" s="135"/>
      <c r="U437" s="135"/>
      <c r="V437" s="135"/>
      <c r="W437" s="135"/>
      <c r="X437" s="135"/>
      <c r="Y437" s="135"/>
    </row>
    <row r="438" spans="1:25" outlineLevel="1" x14ac:dyDescent="0.25">
      <c r="A438" s="84">
        <v>39659</v>
      </c>
      <c r="B438" s="85">
        <v>20.3</v>
      </c>
      <c r="C438" s="86">
        <v>5753500</v>
      </c>
      <c r="D438" s="86">
        <v>59997.64</v>
      </c>
      <c r="E438" s="86">
        <v>6006.99</v>
      </c>
      <c r="F438" s="43">
        <f t="shared" si="52"/>
        <v>-3.3333333333333326E-2</v>
      </c>
      <c r="G438" s="43">
        <f t="shared" si="53"/>
        <v>0.54245491355485576</v>
      </c>
      <c r="H438" s="43">
        <f t="shared" si="53"/>
        <v>0.34590212785979468</v>
      </c>
      <c r="I438" s="44">
        <f t="shared" si="47"/>
        <v>-3.3333333333333326E-2</v>
      </c>
      <c r="J438" s="44">
        <f t="shared" si="48"/>
        <v>0.54245491355485576</v>
      </c>
      <c r="K438" s="44">
        <f t="shared" si="49"/>
        <v>0.34590212785979468</v>
      </c>
      <c r="L438" s="44">
        <f t="shared" si="50"/>
        <v>-0.37329340509615605</v>
      </c>
      <c r="M438" s="44">
        <f t="shared" si="51"/>
        <v>-0.28177045963674541</v>
      </c>
      <c r="N438" s="93"/>
      <c r="O438" s="135"/>
      <c r="P438" s="135"/>
      <c r="Q438" s="135"/>
      <c r="R438" s="135"/>
      <c r="S438" s="135"/>
      <c r="T438" s="135"/>
      <c r="U438" s="135"/>
      <c r="V438" s="135"/>
      <c r="W438" s="135"/>
      <c r="X438" s="135"/>
      <c r="Y438" s="135"/>
    </row>
    <row r="439" spans="1:25" outlineLevel="1" x14ac:dyDescent="0.25">
      <c r="A439" s="84">
        <v>39660</v>
      </c>
      <c r="B439" s="85">
        <v>21</v>
      </c>
      <c r="C439" s="86">
        <v>1535017</v>
      </c>
      <c r="D439" s="86">
        <v>59505.17</v>
      </c>
      <c r="E439" s="86">
        <v>5978.48</v>
      </c>
      <c r="F439" s="43">
        <f t="shared" si="52"/>
        <v>0</v>
      </c>
      <c r="G439" s="43">
        <f t="shared" si="53"/>
        <v>0.52979420271225663</v>
      </c>
      <c r="H439" s="43">
        <f t="shared" si="53"/>
        <v>0.33951429141170952</v>
      </c>
      <c r="I439" s="44">
        <f t="shared" si="47"/>
        <v>0</v>
      </c>
      <c r="J439" s="44">
        <f t="shared" si="48"/>
        <v>0.52979420271225663</v>
      </c>
      <c r="K439" s="44">
        <f t="shared" si="49"/>
        <v>0.33951429141170952</v>
      </c>
      <c r="L439" s="44">
        <f t="shared" si="50"/>
        <v>-0.34631730318558873</v>
      </c>
      <c r="M439" s="44">
        <f t="shared" si="51"/>
        <v>-0.25346074587520573</v>
      </c>
      <c r="N439" s="93"/>
      <c r="O439" s="135"/>
      <c r="P439" s="135"/>
      <c r="Q439" s="135"/>
      <c r="R439" s="135"/>
      <c r="S439" s="135"/>
      <c r="T439" s="135"/>
      <c r="U439" s="135"/>
      <c r="V439" s="135"/>
      <c r="W439" s="135"/>
      <c r="X439" s="135"/>
      <c r="Y439" s="135"/>
    </row>
    <row r="440" spans="1:25" outlineLevel="1" x14ac:dyDescent="0.25">
      <c r="A440" s="84">
        <v>39661</v>
      </c>
      <c r="B440" s="85">
        <v>21</v>
      </c>
      <c r="C440" s="86">
        <v>256209</v>
      </c>
      <c r="D440" s="86">
        <v>57630.35</v>
      </c>
      <c r="E440" s="86">
        <v>5811.46</v>
      </c>
      <c r="F440" s="43">
        <f t="shared" si="52"/>
        <v>0</v>
      </c>
      <c r="G440" s="43">
        <f t="shared" si="53"/>
        <v>0.48159521820168383</v>
      </c>
      <c r="H440" s="43">
        <f t="shared" si="53"/>
        <v>0.30209245894734016</v>
      </c>
      <c r="I440" s="44">
        <f t="shared" si="47"/>
        <v>0</v>
      </c>
      <c r="J440" s="44">
        <f t="shared" si="48"/>
        <v>0.48159521820168383</v>
      </c>
      <c r="K440" s="44">
        <f t="shared" si="49"/>
        <v>0.30209245894734016</v>
      </c>
      <c r="L440" s="44">
        <f t="shared" si="50"/>
        <v>-0.32505181731500843</v>
      </c>
      <c r="M440" s="44">
        <f t="shared" si="51"/>
        <v>-0.23200538246843305</v>
      </c>
      <c r="N440" s="93"/>
      <c r="O440" s="135"/>
      <c r="P440" s="135"/>
      <c r="Q440" s="135"/>
      <c r="R440" s="135"/>
      <c r="S440" s="135"/>
      <c r="T440" s="135"/>
      <c r="U440" s="135"/>
      <c r="V440" s="135"/>
      <c r="W440" s="135"/>
      <c r="X440" s="135"/>
      <c r="Y440" s="135"/>
    </row>
    <row r="441" spans="1:25" outlineLevel="1" x14ac:dyDescent="0.25">
      <c r="A441" s="84">
        <v>39664</v>
      </c>
      <c r="B441" s="85">
        <v>20.99</v>
      </c>
      <c r="C441" s="86">
        <v>230327</v>
      </c>
      <c r="D441" s="86">
        <v>55609.07</v>
      </c>
      <c r="E441" s="86">
        <v>5580.27</v>
      </c>
      <c r="F441" s="43">
        <f t="shared" si="52"/>
        <v>-4.7619047619051891E-4</v>
      </c>
      <c r="G441" s="43">
        <f t="shared" si="53"/>
        <v>0.42963095314608912</v>
      </c>
      <c r="H441" s="43">
        <f t="shared" si="53"/>
        <v>0.25029295321486744</v>
      </c>
      <c r="I441" s="44">
        <f t="shared" si="47"/>
        <v>-4.7619047619051891E-4</v>
      </c>
      <c r="J441" s="44">
        <f t="shared" si="48"/>
        <v>0.42963095314608912</v>
      </c>
      <c r="K441" s="44">
        <f t="shared" si="49"/>
        <v>0.25029295321486744</v>
      </c>
      <c r="L441" s="44">
        <f t="shared" si="50"/>
        <v>-0.30085186857193658</v>
      </c>
      <c r="M441" s="44">
        <f t="shared" si="51"/>
        <v>-0.20056830924805058</v>
      </c>
      <c r="N441" s="93"/>
      <c r="O441" s="135"/>
      <c r="P441" s="135"/>
      <c r="Q441" s="135"/>
      <c r="R441" s="135"/>
      <c r="S441" s="135"/>
      <c r="T441" s="135"/>
      <c r="U441" s="135"/>
      <c r="V441" s="135"/>
      <c r="W441" s="135"/>
      <c r="X441" s="135"/>
      <c r="Y441" s="135"/>
    </row>
    <row r="442" spans="1:25" outlineLevel="1" x14ac:dyDescent="0.25">
      <c r="A442" s="84">
        <v>39665</v>
      </c>
      <c r="B442" s="85">
        <v>21.5</v>
      </c>
      <c r="C442" s="86">
        <v>3510381</v>
      </c>
      <c r="D442" s="86">
        <v>56470.59</v>
      </c>
      <c r="E442" s="86">
        <v>5680.89</v>
      </c>
      <c r="F442" s="43">
        <f t="shared" si="52"/>
        <v>2.3809523809523725E-2</v>
      </c>
      <c r="G442" s="43">
        <f t="shared" si="53"/>
        <v>0.45177942027122553</v>
      </c>
      <c r="H442" s="43">
        <f t="shared" si="53"/>
        <v>0.27283746753988769</v>
      </c>
      <c r="I442" s="44">
        <f t="shared" si="47"/>
        <v>2.3809523809523725E-2</v>
      </c>
      <c r="J442" s="44">
        <f t="shared" si="48"/>
        <v>0.45177942027122553</v>
      </c>
      <c r="K442" s="44">
        <f t="shared" si="49"/>
        <v>0.27283746753988769</v>
      </c>
      <c r="L442" s="44">
        <f t="shared" si="50"/>
        <v>-0.29478989058940319</v>
      </c>
      <c r="M442" s="44">
        <f t="shared" si="51"/>
        <v>-0.19564787341755396</v>
      </c>
      <c r="N442" s="93"/>
      <c r="O442" s="135"/>
      <c r="P442" s="135"/>
      <c r="Q442" s="135"/>
      <c r="R442" s="135"/>
      <c r="S442" s="135"/>
      <c r="T442" s="135"/>
      <c r="U442" s="135"/>
      <c r="V442" s="135"/>
      <c r="W442" s="135"/>
      <c r="X442" s="135"/>
      <c r="Y442" s="135"/>
    </row>
    <row r="443" spans="1:25" outlineLevel="1" x14ac:dyDescent="0.25">
      <c r="A443" s="84">
        <v>39666</v>
      </c>
      <c r="B443" s="85">
        <v>22.04</v>
      </c>
      <c r="C443" s="86">
        <v>3319615</v>
      </c>
      <c r="D443" s="86">
        <v>57542.49</v>
      </c>
      <c r="E443" s="86">
        <v>5766.91</v>
      </c>
      <c r="F443" s="43">
        <f t="shared" si="52"/>
        <v>4.9523809523809526E-2</v>
      </c>
      <c r="G443" s="43">
        <f t="shared" si="53"/>
        <v>0.47933646121216</v>
      </c>
      <c r="H443" s="43">
        <f t="shared" si="53"/>
        <v>0.29211076432221939</v>
      </c>
      <c r="I443" s="44">
        <f t="shared" si="47"/>
        <v>4.9523809523809526E-2</v>
      </c>
      <c r="J443" s="44">
        <f t="shared" si="48"/>
        <v>0.47933646121216</v>
      </c>
      <c r="K443" s="44">
        <f t="shared" si="49"/>
        <v>0.29211076432221939</v>
      </c>
      <c r="L443" s="44">
        <f t="shared" si="50"/>
        <v>-0.2905442155709218</v>
      </c>
      <c r="M443" s="44">
        <f t="shared" si="51"/>
        <v>-0.18774470540508159</v>
      </c>
      <c r="N443" s="93"/>
      <c r="O443" s="135"/>
      <c r="P443" s="135"/>
      <c r="Q443" s="135"/>
      <c r="R443" s="135"/>
      <c r="S443" s="135"/>
      <c r="T443" s="135"/>
      <c r="U443" s="135"/>
      <c r="V443" s="135"/>
      <c r="W443" s="135"/>
      <c r="X443" s="135"/>
      <c r="Y443" s="135"/>
    </row>
    <row r="444" spans="1:25" outlineLevel="1" x14ac:dyDescent="0.25">
      <c r="A444" s="84">
        <v>39667</v>
      </c>
      <c r="B444" s="85">
        <v>21.8</v>
      </c>
      <c r="C444" s="86">
        <v>1017074</v>
      </c>
      <c r="D444" s="86">
        <v>57017.55</v>
      </c>
      <c r="E444" s="86">
        <v>5711</v>
      </c>
      <c r="F444" s="43">
        <f t="shared" si="52"/>
        <v>3.8095238095238182E-2</v>
      </c>
      <c r="G444" s="43">
        <f t="shared" si="53"/>
        <v>0.46584099235169374</v>
      </c>
      <c r="H444" s="43">
        <f t="shared" si="53"/>
        <v>0.27958379358169183</v>
      </c>
      <c r="I444" s="44">
        <f t="shared" si="47"/>
        <v>3.8095238095238182E-2</v>
      </c>
      <c r="J444" s="44">
        <f t="shared" si="48"/>
        <v>0.46584099235169374</v>
      </c>
      <c r="K444" s="44">
        <f t="shared" si="49"/>
        <v>0.27958379358169183</v>
      </c>
      <c r="L444" s="44">
        <f t="shared" si="50"/>
        <v>-0.29180910923374426</v>
      </c>
      <c r="M444" s="44">
        <f t="shared" si="51"/>
        <v>-0.18872429980572147</v>
      </c>
      <c r="N444" s="93"/>
      <c r="O444" s="135"/>
      <c r="P444" s="135"/>
      <c r="Q444" s="135"/>
      <c r="R444" s="135"/>
      <c r="S444" s="135"/>
      <c r="T444" s="135"/>
      <c r="U444" s="135"/>
      <c r="V444" s="135"/>
      <c r="W444" s="135"/>
      <c r="X444" s="135"/>
      <c r="Y444" s="135"/>
    </row>
    <row r="445" spans="1:25" outlineLevel="1" x14ac:dyDescent="0.25">
      <c r="A445" s="84">
        <v>39668</v>
      </c>
      <c r="B445" s="85">
        <v>21.58</v>
      </c>
      <c r="C445" s="86">
        <v>5105219</v>
      </c>
      <c r="D445" s="86">
        <v>56584.4</v>
      </c>
      <c r="E445" s="86">
        <v>5655.1</v>
      </c>
      <c r="F445" s="43">
        <f t="shared" si="52"/>
        <v>2.7619047619047432E-2</v>
      </c>
      <c r="G445" s="43">
        <f t="shared" si="53"/>
        <v>0.45470531525162294</v>
      </c>
      <c r="H445" s="43">
        <f t="shared" si="53"/>
        <v>0.26705906340112517</v>
      </c>
      <c r="I445" s="44">
        <f t="shared" si="47"/>
        <v>2.7619047619047432E-2</v>
      </c>
      <c r="J445" s="44">
        <f t="shared" si="48"/>
        <v>0.45470531525162294</v>
      </c>
      <c r="K445" s="44">
        <f t="shared" si="49"/>
        <v>0.26705906340112517</v>
      </c>
      <c r="L445" s="44">
        <f t="shared" si="50"/>
        <v>-0.29358954226320511</v>
      </c>
      <c r="M445" s="44">
        <f t="shared" si="51"/>
        <v>-0.18897305003237719</v>
      </c>
      <c r="N445" s="93"/>
      <c r="O445" s="135"/>
      <c r="P445" s="135"/>
      <c r="Q445" s="135"/>
      <c r="R445" s="135"/>
      <c r="S445" s="135"/>
      <c r="T445" s="135"/>
      <c r="U445" s="135"/>
      <c r="V445" s="135"/>
      <c r="W445" s="135"/>
      <c r="X445" s="135"/>
      <c r="Y445" s="135"/>
    </row>
    <row r="446" spans="1:25" outlineLevel="1" x14ac:dyDescent="0.25">
      <c r="A446" s="84">
        <v>39671</v>
      </c>
      <c r="B446" s="85">
        <v>21.1</v>
      </c>
      <c r="C446" s="86">
        <v>672256</v>
      </c>
      <c r="D446" s="86">
        <v>54720.25</v>
      </c>
      <c r="E446" s="86">
        <v>5480.58</v>
      </c>
      <c r="F446" s="43">
        <f t="shared" si="52"/>
        <v>4.761904761904745E-3</v>
      </c>
      <c r="G446" s="43">
        <f t="shared" si="53"/>
        <v>0.40678064142939774</v>
      </c>
      <c r="H446" s="43">
        <f t="shared" si="53"/>
        <v>0.22795681096619669</v>
      </c>
      <c r="I446" s="44">
        <f t="shared" si="47"/>
        <v>4.761904761904745E-3</v>
      </c>
      <c r="J446" s="44">
        <f t="shared" si="48"/>
        <v>0.40678064142939774</v>
      </c>
      <c r="K446" s="44">
        <f t="shared" si="49"/>
        <v>0.22795681096619669</v>
      </c>
      <c r="L446" s="44">
        <f t="shared" si="50"/>
        <v>-0.28577215582026416</v>
      </c>
      <c r="M446" s="44">
        <f t="shared" si="51"/>
        <v>-0.18176120219462355</v>
      </c>
      <c r="N446" s="93"/>
      <c r="O446" s="135"/>
      <c r="P446" s="135"/>
      <c r="Q446" s="135"/>
      <c r="R446" s="135"/>
      <c r="S446" s="135"/>
      <c r="T446" s="135"/>
      <c r="U446" s="135"/>
      <c r="V446" s="135"/>
      <c r="W446" s="135"/>
      <c r="X446" s="135"/>
      <c r="Y446" s="135"/>
    </row>
    <row r="447" spans="1:25" outlineLevel="1" x14ac:dyDescent="0.25">
      <c r="A447" s="84">
        <v>39672</v>
      </c>
      <c r="B447" s="85">
        <v>21.44</v>
      </c>
      <c r="C447" s="86">
        <v>480273</v>
      </c>
      <c r="D447" s="86">
        <v>54502.97</v>
      </c>
      <c r="E447" s="86">
        <v>5414.1</v>
      </c>
      <c r="F447" s="43">
        <f t="shared" si="52"/>
        <v>2.0952380952381056E-2</v>
      </c>
      <c r="G447" s="43">
        <f t="shared" si="53"/>
        <v>0.40119467832122879</v>
      </c>
      <c r="H447" s="43">
        <f t="shared" si="53"/>
        <v>0.21306156834716128</v>
      </c>
      <c r="I447" s="44">
        <f t="shared" si="47"/>
        <v>2.0952380952381056E-2</v>
      </c>
      <c r="J447" s="44">
        <f t="shared" si="48"/>
        <v>0.40119467832122879</v>
      </c>
      <c r="K447" s="44">
        <f t="shared" si="49"/>
        <v>0.21306156834716128</v>
      </c>
      <c r="L447" s="44">
        <f t="shared" si="50"/>
        <v>-0.27137006959262511</v>
      </c>
      <c r="M447" s="44">
        <f t="shared" si="51"/>
        <v>-0.15836721928016873</v>
      </c>
      <c r="N447" s="93"/>
      <c r="O447" s="135"/>
      <c r="P447" s="135"/>
      <c r="Q447" s="135"/>
      <c r="R447" s="135"/>
      <c r="S447" s="135"/>
      <c r="T447" s="135"/>
      <c r="U447" s="135"/>
      <c r="V447" s="135"/>
      <c r="W447" s="135"/>
      <c r="X447" s="135"/>
      <c r="Y447" s="135"/>
    </row>
    <row r="448" spans="1:25" outlineLevel="1" x14ac:dyDescent="0.25">
      <c r="A448" s="84">
        <v>39673</v>
      </c>
      <c r="B448" s="85">
        <v>21.35</v>
      </c>
      <c r="C448" s="86">
        <v>1878758</v>
      </c>
      <c r="D448" s="86">
        <v>54573.18</v>
      </c>
      <c r="E448" s="86">
        <v>5393.97</v>
      </c>
      <c r="F448" s="43">
        <f t="shared" si="52"/>
        <v>1.6666666666666829E-2</v>
      </c>
      <c r="G448" s="43">
        <f t="shared" si="53"/>
        <v>0.40299967864258623</v>
      </c>
      <c r="H448" s="43">
        <f t="shared" si="53"/>
        <v>0.20855132114618091</v>
      </c>
      <c r="I448" s="44">
        <f t="shared" si="47"/>
        <v>1.6666666666666829E-2</v>
      </c>
      <c r="J448" s="44">
        <f t="shared" si="48"/>
        <v>0.40299967864258623</v>
      </c>
      <c r="K448" s="44">
        <f t="shared" si="49"/>
        <v>0.20855132114618091</v>
      </c>
      <c r="L448" s="44">
        <f t="shared" si="50"/>
        <v>-0.27536215286214449</v>
      </c>
      <c r="M448" s="44">
        <f t="shared" si="51"/>
        <v>-0.15877245022373743</v>
      </c>
      <c r="N448" s="93"/>
      <c r="O448" s="135"/>
      <c r="P448" s="135"/>
      <c r="Q448" s="135"/>
      <c r="R448" s="135"/>
      <c r="S448" s="135"/>
      <c r="T448" s="135"/>
      <c r="U448" s="135"/>
      <c r="V448" s="135"/>
      <c r="W448" s="135"/>
      <c r="X448" s="135"/>
      <c r="Y448" s="135"/>
    </row>
    <row r="449" spans="1:25" outlineLevel="1" x14ac:dyDescent="0.25">
      <c r="A449" s="84">
        <v>39674</v>
      </c>
      <c r="B449" s="85">
        <v>22</v>
      </c>
      <c r="C449" s="86">
        <v>914440</v>
      </c>
      <c r="D449" s="86">
        <v>55138.35</v>
      </c>
      <c r="E449" s="86">
        <v>5459.4</v>
      </c>
      <c r="F449" s="43">
        <f t="shared" si="52"/>
        <v>4.7619047619047672E-2</v>
      </c>
      <c r="G449" s="43">
        <f t="shared" si="53"/>
        <v>0.41752940420335483</v>
      </c>
      <c r="H449" s="43">
        <f t="shared" si="53"/>
        <v>0.22321130496933783</v>
      </c>
      <c r="I449" s="44">
        <f t="shared" si="47"/>
        <v>4.7619047619047672E-2</v>
      </c>
      <c r="J449" s="44">
        <f t="shared" si="48"/>
        <v>0.41752940420335483</v>
      </c>
      <c r="K449" s="44">
        <f t="shared" si="49"/>
        <v>0.22321130496933783</v>
      </c>
      <c r="L449" s="44">
        <f t="shared" si="50"/>
        <v>-0.26095427402593818</v>
      </c>
      <c r="M449" s="44">
        <f t="shared" si="51"/>
        <v>-0.14355022442724374</v>
      </c>
      <c r="N449" s="93"/>
      <c r="O449" s="135"/>
      <c r="P449" s="135"/>
      <c r="Q449" s="135"/>
      <c r="R449" s="135"/>
      <c r="S449" s="135"/>
      <c r="T449" s="135"/>
      <c r="U449" s="135"/>
      <c r="V449" s="135"/>
      <c r="W449" s="135"/>
      <c r="X449" s="135"/>
      <c r="Y449" s="135"/>
    </row>
    <row r="450" spans="1:25" outlineLevel="1" x14ac:dyDescent="0.25">
      <c r="A450" s="84">
        <v>39675</v>
      </c>
      <c r="B450" s="85">
        <v>21.94</v>
      </c>
      <c r="C450" s="86">
        <v>323804</v>
      </c>
      <c r="D450" s="86">
        <v>54244.03</v>
      </c>
      <c r="E450" s="86">
        <v>5365.81</v>
      </c>
      <c r="F450" s="43">
        <f t="shared" si="52"/>
        <v>4.4761904761904781E-2</v>
      </c>
      <c r="G450" s="43">
        <f t="shared" si="53"/>
        <v>0.39453769522462889</v>
      </c>
      <c r="H450" s="43">
        <f t="shared" si="53"/>
        <v>0.20224190429672184</v>
      </c>
      <c r="I450" s="44">
        <f t="shared" si="47"/>
        <v>4.4761904761904781E-2</v>
      </c>
      <c r="J450" s="44">
        <f t="shared" si="48"/>
        <v>0.39453769522462889</v>
      </c>
      <c r="K450" s="44">
        <f t="shared" si="49"/>
        <v>0.20224190429672184</v>
      </c>
      <c r="L450" s="44">
        <f t="shared" si="50"/>
        <v>-0.25081845522030366</v>
      </c>
      <c r="M450" s="44">
        <f t="shared" si="51"/>
        <v>-0.13098861300042486</v>
      </c>
      <c r="N450" s="93"/>
      <c r="O450" s="135"/>
      <c r="P450" s="135"/>
      <c r="Q450" s="135"/>
      <c r="R450" s="135"/>
      <c r="S450" s="135"/>
      <c r="T450" s="135"/>
      <c r="U450" s="135"/>
      <c r="V450" s="135"/>
      <c r="W450" s="135"/>
      <c r="X450" s="135"/>
      <c r="Y450" s="135"/>
    </row>
    <row r="451" spans="1:25" outlineLevel="1" x14ac:dyDescent="0.25">
      <c r="A451" s="84">
        <v>39678</v>
      </c>
      <c r="B451" s="85">
        <v>22</v>
      </c>
      <c r="C451" s="86">
        <v>874906</v>
      </c>
      <c r="D451" s="86">
        <v>53326.54</v>
      </c>
      <c r="E451" s="86">
        <v>5302.51</v>
      </c>
      <c r="F451" s="43">
        <f t="shared" si="52"/>
        <v>4.7619047619047672E-2</v>
      </c>
      <c r="G451" s="43">
        <f t="shared" si="53"/>
        <v>0.37095031814383961</v>
      </c>
      <c r="H451" s="43">
        <f t="shared" si="53"/>
        <v>0.18805915974520349</v>
      </c>
      <c r="I451" s="44">
        <f t="shared" ref="I451:I514" si="54">B451/$B$2-1</f>
        <v>4.7619047619047672E-2</v>
      </c>
      <c r="J451" s="44">
        <f t="shared" ref="J451:J514" si="55">D451/$D$2-1</f>
        <v>0.37095031814383961</v>
      </c>
      <c r="K451" s="44">
        <f t="shared" ref="K451:K514" si="56">E451/$E$2-1</f>
        <v>0.18805915974520349</v>
      </c>
      <c r="L451" s="44">
        <f t="shared" ref="L451:L514" si="57">(B451/$B$2)/(D451/$D$2)-1</f>
        <v>-0.23584462999545996</v>
      </c>
      <c r="M451" s="44">
        <f t="shared" ref="M451:M514" si="58">(B451/$B$2)/(E451/$E$2)-1</f>
        <v>-0.11820969601907305</v>
      </c>
      <c r="N451" s="93"/>
      <c r="O451" s="135"/>
      <c r="P451" s="135"/>
      <c r="Q451" s="135"/>
      <c r="R451" s="135"/>
      <c r="S451" s="135"/>
      <c r="T451" s="135"/>
      <c r="U451" s="135"/>
      <c r="V451" s="135"/>
      <c r="W451" s="135"/>
      <c r="X451" s="135"/>
      <c r="Y451" s="135"/>
    </row>
    <row r="452" spans="1:25" outlineLevel="1" x14ac:dyDescent="0.25">
      <c r="A452" s="84">
        <v>39679</v>
      </c>
      <c r="B452" s="85">
        <v>21.85</v>
      </c>
      <c r="C452" s="86">
        <v>480812</v>
      </c>
      <c r="D452" s="86">
        <v>53638.69</v>
      </c>
      <c r="E452" s="86">
        <v>5325.4</v>
      </c>
      <c r="F452" s="43">
        <f t="shared" si="52"/>
        <v>4.0476190476190554E-2</v>
      </c>
      <c r="G452" s="43">
        <f t="shared" si="53"/>
        <v>0.3789752554791439</v>
      </c>
      <c r="H452" s="43">
        <f t="shared" si="53"/>
        <v>0.19318780149534964</v>
      </c>
      <c r="I452" s="44">
        <f t="shared" si="54"/>
        <v>4.0476190476190554E-2</v>
      </c>
      <c r="J452" s="44">
        <f t="shared" si="55"/>
        <v>0.3789752554791439</v>
      </c>
      <c r="K452" s="44">
        <f t="shared" si="56"/>
        <v>0.19318780149534964</v>
      </c>
      <c r="L452" s="44">
        <f t="shared" si="57"/>
        <v>-0.24547145690829475</v>
      </c>
      <c r="M452" s="44">
        <f t="shared" si="58"/>
        <v>-0.12798623219896732</v>
      </c>
      <c r="N452" s="93"/>
    </row>
    <row r="453" spans="1:25" outlineLevel="1" x14ac:dyDescent="0.25">
      <c r="A453" s="84">
        <v>39680</v>
      </c>
      <c r="B453" s="85">
        <v>22</v>
      </c>
      <c r="C453" s="86">
        <v>486585</v>
      </c>
      <c r="D453" s="86">
        <v>55377.15</v>
      </c>
      <c r="E453" s="86">
        <v>5500.17</v>
      </c>
      <c r="F453" s="43">
        <f t="shared" si="52"/>
        <v>4.7619047619047672E-2</v>
      </c>
      <c r="G453" s="43">
        <f t="shared" si="53"/>
        <v>0.42366861623497654</v>
      </c>
      <c r="H453" s="43">
        <f t="shared" si="53"/>
        <v>0.2323460679292968</v>
      </c>
      <c r="I453" s="44">
        <f t="shared" si="54"/>
        <v>4.7619047619047672E-2</v>
      </c>
      <c r="J453" s="44">
        <f t="shared" si="55"/>
        <v>0.42366861623497654</v>
      </c>
      <c r="K453" s="44">
        <f t="shared" si="56"/>
        <v>0.2323460679292968</v>
      </c>
      <c r="L453" s="44">
        <f t="shared" si="57"/>
        <v>-0.26414122242184901</v>
      </c>
      <c r="M453" s="44">
        <f t="shared" si="58"/>
        <v>-0.14989865681207937</v>
      </c>
      <c r="N453" s="93"/>
    </row>
    <row r="454" spans="1:25" outlineLevel="1" x14ac:dyDescent="0.25">
      <c r="A454" s="84">
        <v>39681</v>
      </c>
      <c r="B454" s="85">
        <v>21.99</v>
      </c>
      <c r="C454" s="86">
        <v>677286</v>
      </c>
      <c r="D454" s="86">
        <v>55934.69</v>
      </c>
      <c r="E454" s="86">
        <v>5515.84</v>
      </c>
      <c r="F454" s="43">
        <f t="shared" si="52"/>
        <v>4.7142857142857153E-2</v>
      </c>
      <c r="G454" s="43">
        <f t="shared" si="53"/>
        <v>0.43800218523041323</v>
      </c>
      <c r="H454" s="43">
        <f t="shared" si="53"/>
        <v>0.23585702538778497</v>
      </c>
      <c r="I454" s="44">
        <f t="shared" si="54"/>
        <v>4.7142857142857153E-2</v>
      </c>
      <c r="J454" s="44">
        <f t="shared" si="55"/>
        <v>0.43800218523041323</v>
      </c>
      <c r="K454" s="44">
        <f t="shared" si="56"/>
        <v>0.23585702538778497</v>
      </c>
      <c r="L454" s="44">
        <f t="shared" si="57"/>
        <v>-0.27180718645773694</v>
      </c>
      <c r="M454" s="44">
        <f t="shared" si="58"/>
        <v>-0.15269902939275148</v>
      </c>
      <c r="N454" s="93"/>
    </row>
    <row r="455" spans="1:25" outlineLevel="1" x14ac:dyDescent="0.25">
      <c r="A455" s="84">
        <v>39682</v>
      </c>
      <c r="B455" s="85">
        <v>21.99</v>
      </c>
      <c r="C455" s="86">
        <v>118153</v>
      </c>
      <c r="D455" s="86">
        <v>55850.13</v>
      </c>
      <c r="E455" s="86">
        <v>5507.91</v>
      </c>
      <c r="F455" s="43">
        <f t="shared" si="52"/>
        <v>4.7142857142857153E-2</v>
      </c>
      <c r="G455" s="43">
        <f t="shared" si="53"/>
        <v>0.43582826659811036</v>
      </c>
      <c r="H455" s="43">
        <f t="shared" si="53"/>
        <v>0.23408026133891369</v>
      </c>
      <c r="I455" s="44">
        <f t="shared" si="54"/>
        <v>4.7142857142857153E-2</v>
      </c>
      <c r="J455" s="44">
        <f t="shared" si="55"/>
        <v>0.43582826659811036</v>
      </c>
      <c r="K455" s="44">
        <f t="shared" si="56"/>
        <v>0.23408026133891369</v>
      </c>
      <c r="L455" s="44">
        <f t="shared" si="57"/>
        <v>-0.27070466468539489</v>
      </c>
      <c r="M455" s="44">
        <f t="shared" si="58"/>
        <v>-0.15147912988514944</v>
      </c>
      <c r="N455" s="93"/>
    </row>
    <row r="456" spans="1:25" outlineLevel="1" x14ac:dyDescent="0.25">
      <c r="A456" s="84">
        <v>39685</v>
      </c>
      <c r="B456" s="85">
        <v>21.9</v>
      </c>
      <c r="C456" s="86">
        <v>117907</v>
      </c>
      <c r="D456" s="86">
        <v>54477.25</v>
      </c>
      <c r="E456" s="86">
        <v>5382.23</v>
      </c>
      <c r="F456" s="43">
        <f t="shared" si="52"/>
        <v>4.2857142857142705E-2</v>
      </c>
      <c r="G456" s="43">
        <f t="shared" si="53"/>
        <v>0.40053345330676771</v>
      </c>
      <c r="H456" s="43">
        <f t="shared" si="53"/>
        <v>0.20592090375226557</v>
      </c>
      <c r="I456" s="44">
        <f t="shared" si="54"/>
        <v>4.2857142857142705E-2</v>
      </c>
      <c r="J456" s="44">
        <f t="shared" si="55"/>
        <v>0.40053345330676771</v>
      </c>
      <c r="K456" s="44">
        <f t="shared" si="56"/>
        <v>0.20592090375226557</v>
      </c>
      <c r="L456" s="44">
        <f t="shared" si="57"/>
        <v>-0.25538576719115391</v>
      </c>
      <c r="M456" s="44">
        <f t="shared" si="58"/>
        <v>-0.13521928377536552</v>
      </c>
      <c r="N456" s="93"/>
    </row>
    <row r="457" spans="1:25" outlineLevel="1" x14ac:dyDescent="0.25">
      <c r="A457" s="84">
        <v>39686</v>
      </c>
      <c r="B457" s="85">
        <v>21.5</v>
      </c>
      <c r="C457" s="86">
        <v>2552871</v>
      </c>
      <c r="D457" s="86">
        <v>54358.7</v>
      </c>
      <c r="E457" s="86">
        <v>5350.12</v>
      </c>
      <c r="F457" s="43">
        <f t="shared" si="52"/>
        <v>2.3809523809523725E-2</v>
      </c>
      <c r="G457" s="43">
        <f t="shared" si="53"/>
        <v>0.3974856995950895</v>
      </c>
      <c r="H457" s="43">
        <f t="shared" si="53"/>
        <v>0.19872646571831232</v>
      </c>
      <c r="I457" s="44">
        <f t="shared" si="54"/>
        <v>2.3809523809523725E-2</v>
      </c>
      <c r="J457" s="44">
        <f t="shared" si="55"/>
        <v>0.3974856995950895</v>
      </c>
      <c r="K457" s="44">
        <f t="shared" si="56"/>
        <v>0.19872646571831232</v>
      </c>
      <c r="L457" s="44">
        <f t="shared" si="57"/>
        <v>-0.26739177073070264</v>
      </c>
      <c r="M457" s="44">
        <f t="shared" si="58"/>
        <v>-0.1459189789423504</v>
      </c>
      <c r="N457" s="93"/>
    </row>
    <row r="458" spans="1:25" outlineLevel="1" x14ac:dyDescent="0.25">
      <c r="A458" s="84">
        <v>39687</v>
      </c>
      <c r="B458" s="85">
        <v>21.3</v>
      </c>
      <c r="C458" s="86">
        <v>855611</v>
      </c>
      <c r="D458" s="86">
        <v>55519.24</v>
      </c>
      <c r="E458" s="86">
        <v>5469.13</v>
      </c>
      <c r="F458" s="43">
        <f t="shared" si="52"/>
        <v>1.4285714285714235E-2</v>
      </c>
      <c r="G458" s="43">
        <f t="shared" si="53"/>
        <v>0.42732155022816376</v>
      </c>
      <c r="H458" s="43">
        <f t="shared" si="53"/>
        <v>0.22539136981114316</v>
      </c>
      <c r="I458" s="44">
        <f t="shared" si="54"/>
        <v>1.4285714285714235E-2</v>
      </c>
      <c r="J458" s="44">
        <f t="shared" si="55"/>
        <v>0.42732155022816376</v>
      </c>
      <c r="K458" s="44">
        <f t="shared" si="56"/>
        <v>0.22539136981114316</v>
      </c>
      <c r="L458" s="44">
        <f t="shared" si="57"/>
        <v>-0.28937826649953113</v>
      </c>
      <c r="M458" s="44">
        <f t="shared" si="58"/>
        <v>-0.17227610763895329</v>
      </c>
      <c r="N458" s="93"/>
    </row>
    <row r="459" spans="1:25" outlineLevel="1" x14ac:dyDescent="0.25">
      <c r="A459" s="84">
        <v>39688</v>
      </c>
      <c r="B459" s="85">
        <v>20.88</v>
      </c>
      <c r="C459" s="86">
        <v>3211775</v>
      </c>
      <c r="D459" s="86">
        <v>56382.22</v>
      </c>
      <c r="E459" s="86">
        <v>5571.46</v>
      </c>
      <c r="F459" s="43">
        <f t="shared" si="52"/>
        <v>-5.7142857142857828E-3</v>
      </c>
      <c r="G459" s="43">
        <f t="shared" ref="G459:H482" si="59">D459/D$2-1</f>
        <v>0.44950755189922242</v>
      </c>
      <c r="H459" s="43">
        <f t="shared" si="59"/>
        <v>0.24831901988945071</v>
      </c>
      <c r="I459" s="44">
        <f t="shared" si="54"/>
        <v>-5.7142857142857828E-3</v>
      </c>
      <c r="J459" s="44">
        <f t="shared" si="55"/>
        <v>0.44950755189922242</v>
      </c>
      <c r="K459" s="44">
        <f t="shared" si="56"/>
        <v>0.24831901988945071</v>
      </c>
      <c r="L459" s="44">
        <f t="shared" si="57"/>
        <v>-0.31405275330718507</v>
      </c>
      <c r="M459" s="44">
        <f t="shared" si="58"/>
        <v>-0.2035003084597985</v>
      </c>
      <c r="N459" s="93"/>
    </row>
    <row r="460" spans="1:25" outlineLevel="1" x14ac:dyDescent="0.25">
      <c r="A460" s="84">
        <v>39689</v>
      </c>
      <c r="B460" s="85">
        <v>20.8</v>
      </c>
      <c r="C460" s="86">
        <v>6037129</v>
      </c>
      <c r="D460" s="86">
        <v>55680.41</v>
      </c>
      <c r="E460" s="86">
        <v>5514.5</v>
      </c>
      <c r="F460" s="43">
        <f t="shared" si="52"/>
        <v>-9.52380952380949E-3</v>
      </c>
      <c r="G460" s="43">
        <f t="shared" si="59"/>
        <v>0.43146500417764644</v>
      </c>
      <c r="H460" s="43">
        <f t="shared" si="59"/>
        <v>0.23555679035304511</v>
      </c>
      <c r="I460" s="44">
        <f t="shared" si="54"/>
        <v>-9.52380952380949E-3</v>
      </c>
      <c r="J460" s="44">
        <f t="shared" si="55"/>
        <v>0.43146500417764644</v>
      </c>
      <c r="K460" s="44">
        <f t="shared" si="56"/>
        <v>0.23555679035304511</v>
      </c>
      <c r="L460" s="44">
        <f t="shared" si="57"/>
        <v>-0.30806817659841912</v>
      </c>
      <c r="M460" s="44">
        <f t="shared" si="58"/>
        <v>-0.19835640238505414</v>
      </c>
      <c r="N460" s="93"/>
    </row>
    <row r="461" spans="1:25" outlineLevel="1" x14ac:dyDescent="0.25">
      <c r="A461" s="84">
        <v>39692</v>
      </c>
      <c r="B461" s="85">
        <v>21</v>
      </c>
      <c r="C461" s="86">
        <v>270396</v>
      </c>
      <c r="D461" s="86">
        <v>55162.14</v>
      </c>
      <c r="E461" s="86">
        <v>5481.11</v>
      </c>
      <c r="F461" s="43">
        <f t="shared" si="52"/>
        <v>0</v>
      </c>
      <c r="G461" s="43">
        <f t="shared" si="59"/>
        <v>0.41814101163313833</v>
      </c>
      <c r="H461" s="43">
        <f t="shared" si="59"/>
        <v>0.22807556064411605</v>
      </c>
      <c r="I461" s="44">
        <f t="shared" si="54"/>
        <v>0</v>
      </c>
      <c r="J461" s="44">
        <f t="shared" si="55"/>
        <v>0.41814101163313833</v>
      </c>
      <c r="K461" s="44">
        <f t="shared" si="56"/>
        <v>0.22807556064411605</v>
      </c>
      <c r="L461" s="44">
        <f t="shared" si="57"/>
        <v>-0.29485150503588142</v>
      </c>
      <c r="M461" s="44">
        <f t="shared" si="58"/>
        <v>-0.18571785641959371</v>
      </c>
      <c r="N461" s="93"/>
    </row>
    <row r="462" spans="1:25" outlineLevel="1" x14ac:dyDescent="0.25">
      <c r="A462" s="84">
        <v>39693</v>
      </c>
      <c r="B462" s="85">
        <v>20.69</v>
      </c>
      <c r="C462" s="86">
        <v>132469</v>
      </c>
      <c r="D462" s="86">
        <v>54404.41</v>
      </c>
      <c r="E462" s="86">
        <v>5433.34</v>
      </c>
      <c r="F462" s="43">
        <f t="shared" si="52"/>
        <v>-1.4761904761904754E-2</v>
      </c>
      <c r="G462" s="43">
        <f t="shared" si="59"/>
        <v>0.39866083938556462</v>
      </c>
      <c r="H462" s="43">
        <f t="shared" si="59"/>
        <v>0.21737240571163552</v>
      </c>
      <c r="I462" s="44">
        <f t="shared" si="54"/>
        <v>-1.4761904761904754E-2</v>
      </c>
      <c r="J462" s="44">
        <f t="shared" si="55"/>
        <v>0.39866083938556462</v>
      </c>
      <c r="K462" s="44">
        <f t="shared" si="56"/>
        <v>0.21737240571163552</v>
      </c>
      <c r="L462" s="44">
        <f t="shared" si="57"/>
        <v>-0.29558469966821055</v>
      </c>
      <c r="M462" s="44">
        <f t="shared" si="58"/>
        <v>-0.19068471519842134</v>
      </c>
      <c r="N462" s="93"/>
    </row>
    <row r="463" spans="1:25" outlineLevel="1" x14ac:dyDescent="0.25">
      <c r="A463" s="84">
        <v>39694</v>
      </c>
      <c r="B463" s="85">
        <v>20.399999999999999</v>
      </c>
      <c r="C463" s="86">
        <v>501626</v>
      </c>
      <c r="D463" s="86">
        <v>53527.01</v>
      </c>
      <c r="E463" s="86">
        <v>5354.89</v>
      </c>
      <c r="F463" s="43">
        <f t="shared" si="52"/>
        <v>-2.8571428571428692E-2</v>
      </c>
      <c r="G463" s="43">
        <f t="shared" si="59"/>
        <v>0.37610411980204383</v>
      </c>
      <c r="H463" s="43">
        <f t="shared" si="59"/>
        <v>0.1997952128195879</v>
      </c>
      <c r="I463" s="44">
        <f t="shared" si="54"/>
        <v>-2.8571428571428692E-2</v>
      </c>
      <c r="J463" s="44">
        <f t="shared" si="55"/>
        <v>0.37610411980204383</v>
      </c>
      <c r="K463" s="44">
        <f t="shared" si="56"/>
        <v>0.1997952128195879</v>
      </c>
      <c r="L463" s="44">
        <f t="shared" si="57"/>
        <v>-0.29407334993785661</v>
      </c>
      <c r="M463" s="44">
        <f t="shared" si="58"/>
        <v>-0.19033801681400431</v>
      </c>
      <c r="N463" s="93"/>
    </row>
    <row r="464" spans="1:25" outlineLevel="1" x14ac:dyDescent="0.25">
      <c r="A464" s="84">
        <v>39695</v>
      </c>
      <c r="B464" s="85">
        <v>19.59</v>
      </c>
      <c r="C464" s="86">
        <v>1858143</v>
      </c>
      <c r="D464" s="86">
        <v>51408.54</v>
      </c>
      <c r="E464" s="86">
        <v>5145.8100000000004</v>
      </c>
      <c r="F464" s="43">
        <f t="shared" si="52"/>
        <v>-6.7142857142857171E-2</v>
      </c>
      <c r="G464" s="43">
        <f t="shared" si="59"/>
        <v>0.32164123658332811</v>
      </c>
      <c r="H464" s="43">
        <f t="shared" si="59"/>
        <v>0.15294958516032331</v>
      </c>
      <c r="I464" s="44">
        <f t="shared" si="54"/>
        <v>-6.7142857142857171E-2</v>
      </c>
      <c r="J464" s="44">
        <f t="shared" si="55"/>
        <v>0.32164123658332811</v>
      </c>
      <c r="K464" s="44">
        <f t="shared" si="56"/>
        <v>0.15294958516032331</v>
      </c>
      <c r="L464" s="44">
        <f t="shared" si="57"/>
        <v>-0.29416764774324056</v>
      </c>
      <c r="M464" s="44">
        <f t="shared" si="58"/>
        <v>-0.19089511383325186</v>
      </c>
      <c r="N464" s="93"/>
    </row>
    <row r="465" spans="1:14" outlineLevel="1" x14ac:dyDescent="0.25">
      <c r="A465" s="84">
        <v>39696</v>
      </c>
      <c r="B465" s="85">
        <v>19.59</v>
      </c>
      <c r="C465" s="86">
        <v>1107539</v>
      </c>
      <c r="D465" s="86">
        <v>51939.6</v>
      </c>
      <c r="E465" s="86">
        <v>5188.83</v>
      </c>
      <c r="F465" s="43">
        <f t="shared" si="52"/>
        <v>-6.7142857142857171E-2</v>
      </c>
      <c r="G465" s="43">
        <f t="shared" si="59"/>
        <v>0.33529404203354973</v>
      </c>
      <c r="H465" s="43">
        <f t="shared" si="59"/>
        <v>0.16258847411144983</v>
      </c>
      <c r="I465" s="44">
        <f t="shared" si="54"/>
        <v>-6.7142857142857171E-2</v>
      </c>
      <c r="J465" s="44">
        <f t="shared" si="55"/>
        <v>0.33529404203354973</v>
      </c>
      <c r="K465" s="44">
        <f t="shared" si="56"/>
        <v>0.16258847411144983</v>
      </c>
      <c r="L465" s="44">
        <f t="shared" si="57"/>
        <v>-0.30138447900473408</v>
      </c>
      <c r="M465" s="44">
        <f t="shared" si="58"/>
        <v>-0.1976033105178403</v>
      </c>
      <c r="N465" s="93"/>
    </row>
    <row r="466" spans="1:14" outlineLevel="1" x14ac:dyDescent="0.25">
      <c r="A466" s="84">
        <v>39699</v>
      </c>
      <c r="B466" s="85">
        <v>18.5</v>
      </c>
      <c r="C466" s="86">
        <v>673211</v>
      </c>
      <c r="D466" s="86">
        <v>50717.97</v>
      </c>
      <c r="E466" s="86">
        <v>5120.3100000000004</v>
      </c>
      <c r="F466" s="43">
        <f t="shared" si="52"/>
        <v>-0.11904761904761907</v>
      </c>
      <c r="G466" s="43">
        <f t="shared" si="59"/>
        <v>0.30388765344816515</v>
      </c>
      <c r="H466" s="43">
        <f t="shared" si="59"/>
        <v>0.14723615726042261</v>
      </c>
      <c r="I466" s="44">
        <f t="shared" si="54"/>
        <v>-0.11904761904761907</v>
      </c>
      <c r="J466" s="44">
        <f t="shared" si="55"/>
        <v>0.30388765344816515</v>
      </c>
      <c r="K466" s="44">
        <f t="shared" si="56"/>
        <v>0.14723615726042261</v>
      </c>
      <c r="L466" s="44">
        <f t="shared" si="57"/>
        <v>-0.32436481116860094</v>
      </c>
      <c r="M466" s="44">
        <f t="shared" si="58"/>
        <v>-0.23210894690062955</v>
      </c>
      <c r="N466" s="93"/>
    </row>
    <row r="467" spans="1:14" outlineLevel="1" x14ac:dyDescent="0.25">
      <c r="A467" s="84">
        <v>39700</v>
      </c>
      <c r="B467" s="85">
        <v>18.11</v>
      </c>
      <c r="C467" s="86">
        <v>837336</v>
      </c>
      <c r="D467" s="86">
        <v>48435.3</v>
      </c>
      <c r="E467" s="86">
        <v>4924.1000000000004</v>
      </c>
      <c r="F467" s="43">
        <f t="shared" si="52"/>
        <v>-0.13761904761904764</v>
      </c>
      <c r="G467" s="43">
        <f t="shared" si="59"/>
        <v>0.24520341924288203</v>
      </c>
      <c r="H467" s="43">
        <f t="shared" si="59"/>
        <v>0.10327413027063725</v>
      </c>
      <c r="I467" s="44">
        <f t="shared" si="54"/>
        <v>-0.13761904761904764</v>
      </c>
      <c r="J467" s="44">
        <f t="shared" si="55"/>
        <v>0.24520341924288203</v>
      </c>
      <c r="K467" s="44">
        <f t="shared" si="56"/>
        <v>0.10327413027063725</v>
      </c>
      <c r="L467" s="44">
        <f t="shared" si="57"/>
        <v>-0.30743769326837878</v>
      </c>
      <c r="M467" s="44">
        <f t="shared" si="58"/>
        <v>-0.21834390137525739</v>
      </c>
      <c r="N467" s="93"/>
    </row>
    <row r="468" spans="1:14" outlineLevel="1" x14ac:dyDescent="0.25">
      <c r="A468" s="84">
        <v>39701</v>
      </c>
      <c r="B468" s="85">
        <v>19.2</v>
      </c>
      <c r="C468" s="86">
        <v>3195130</v>
      </c>
      <c r="D468" s="86">
        <v>49633.16</v>
      </c>
      <c r="E468" s="86">
        <v>5031.51</v>
      </c>
      <c r="F468" s="43">
        <f t="shared" si="52"/>
        <v>-8.5714285714285743E-2</v>
      </c>
      <c r="G468" s="43">
        <f t="shared" si="59"/>
        <v>0.2759987145703453</v>
      </c>
      <c r="H468" s="43">
        <f t="shared" si="59"/>
        <v>0.12733998480900355</v>
      </c>
      <c r="I468" s="44">
        <f t="shared" si="54"/>
        <v>-8.5714285714285743E-2</v>
      </c>
      <c r="J468" s="44">
        <f t="shared" si="55"/>
        <v>0.2759987145703453</v>
      </c>
      <c r="K468" s="44">
        <f t="shared" si="56"/>
        <v>0.12733998480900355</v>
      </c>
      <c r="L468" s="44">
        <f t="shared" si="57"/>
        <v>-0.28347442372340259</v>
      </c>
      <c r="M468" s="44">
        <f t="shared" si="58"/>
        <v>-0.18898848031136362</v>
      </c>
      <c r="N468" s="93"/>
    </row>
    <row r="469" spans="1:14" outlineLevel="1" x14ac:dyDescent="0.25">
      <c r="A469" s="84">
        <v>39702</v>
      </c>
      <c r="B469" s="85">
        <v>19</v>
      </c>
      <c r="C469" s="86">
        <v>1337858</v>
      </c>
      <c r="D469" s="86">
        <v>51270.400000000001</v>
      </c>
      <c r="E469" s="86">
        <v>5101.43</v>
      </c>
      <c r="F469" s="43">
        <f t="shared" si="52"/>
        <v>-9.5238095238095233E-2</v>
      </c>
      <c r="G469" s="43">
        <f t="shared" si="59"/>
        <v>0.31808985153287495</v>
      </c>
      <c r="H469" s="43">
        <f t="shared" si="59"/>
        <v>0.14300598005453535</v>
      </c>
      <c r="I469" s="44">
        <f t="shared" si="54"/>
        <v>-9.5238095238095233E-2</v>
      </c>
      <c r="J469" s="44">
        <f t="shared" si="55"/>
        <v>0.31808985153287495</v>
      </c>
      <c r="K469" s="44">
        <f t="shared" si="56"/>
        <v>0.14300598005453535</v>
      </c>
      <c r="L469" s="44">
        <f t="shared" si="57"/>
        <v>-0.31358100989116156</v>
      </c>
      <c r="M469" s="44">
        <f t="shared" si="58"/>
        <v>-0.20843642067494994</v>
      </c>
      <c r="N469" s="93"/>
    </row>
    <row r="470" spans="1:14" outlineLevel="1" x14ac:dyDescent="0.25">
      <c r="A470" s="84">
        <v>39703</v>
      </c>
      <c r="B470" s="85">
        <v>19.89</v>
      </c>
      <c r="C470" s="86">
        <v>1501429</v>
      </c>
      <c r="D470" s="86">
        <v>52392.86</v>
      </c>
      <c r="E470" s="86">
        <v>5171.37</v>
      </c>
      <c r="F470" s="43">
        <f t="shared" si="52"/>
        <v>-5.2857142857142825E-2</v>
      </c>
      <c r="G470" s="43">
        <f t="shared" si="59"/>
        <v>0.34694671894080598</v>
      </c>
      <c r="H470" s="43">
        <f t="shared" si="59"/>
        <v>0.15867645641998851</v>
      </c>
      <c r="I470" s="44">
        <f t="shared" si="54"/>
        <v>-5.2857142857142825E-2</v>
      </c>
      <c r="J470" s="44">
        <f t="shared" si="55"/>
        <v>0.34694671894080598</v>
      </c>
      <c r="K470" s="44">
        <f t="shared" si="56"/>
        <v>0.15867645641998851</v>
      </c>
      <c r="L470" s="44">
        <f t="shared" si="57"/>
        <v>-0.2968223287349786</v>
      </c>
      <c r="M470" s="44">
        <f t="shared" si="58"/>
        <v>-0.1825648550163137</v>
      </c>
      <c r="N470" s="93"/>
    </row>
    <row r="471" spans="1:14" outlineLevel="1" x14ac:dyDescent="0.25">
      <c r="A471" s="84">
        <v>39706</v>
      </c>
      <c r="B471" s="85">
        <v>18.399999999999999</v>
      </c>
      <c r="C471" s="86">
        <v>1739118</v>
      </c>
      <c r="D471" s="86">
        <v>48416.33</v>
      </c>
      <c r="E471" s="86">
        <v>4811.74</v>
      </c>
      <c r="F471" s="43">
        <f t="shared" si="52"/>
        <v>-0.12380952380952392</v>
      </c>
      <c r="G471" s="43">
        <f t="shared" si="59"/>
        <v>0.24471572723182722</v>
      </c>
      <c r="H471" s="43">
        <f t="shared" si="59"/>
        <v>7.8099198551701887E-2</v>
      </c>
      <c r="I471" s="44">
        <f t="shared" si="54"/>
        <v>-0.12380952380952392</v>
      </c>
      <c r="J471" s="44">
        <f t="shared" si="55"/>
        <v>0.24471572723182722</v>
      </c>
      <c r="K471" s="44">
        <f t="shared" si="56"/>
        <v>7.8099198551701887E-2</v>
      </c>
      <c r="L471" s="44">
        <f t="shared" si="57"/>
        <v>-0.29607182023876977</v>
      </c>
      <c r="M471" s="44">
        <f t="shared" si="58"/>
        <v>-0.18728213751801892</v>
      </c>
      <c r="N471" s="93"/>
    </row>
    <row r="472" spans="1:14" outlineLevel="1" x14ac:dyDescent="0.25">
      <c r="A472" s="84">
        <v>39707</v>
      </c>
      <c r="B472" s="85">
        <v>17.5</v>
      </c>
      <c r="C472" s="86">
        <v>2371210</v>
      </c>
      <c r="D472" s="86">
        <v>49228.92</v>
      </c>
      <c r="E472" s="86">
        <v>4817.82</v>
      </c>
      <c r="F472" s="43">
        <f t="shared" si="52"/>
        <v>-0.16666666666666663</v>
      </c>
      <c r="G472" s="43">
        <f t="shared" si="59"/>
        <v>0.26560627289671568</v>
      </c>
      <c r="H472" s="43">
        <f t="shared" si="59"/>
        <v>7.9461459007835078E-2</v>
      </c>
      <c r="I472" s="44">
        <f t="shared" si="54"/>
        <v>-0.16666666666666663</v>
      </c>
      <c r="J472" s="44">
        <f t="shared" si="55"/>
        <v>0.26560627289671568</v>
      </c>
      <c r="K472" s="44">
        <f t="shared" si="56"/>
        <v>7.9461459007835078E-2</v>
      </c>
      <c r="L472" s="44">
        <f t="shared" si="57"/>
        <v>-0.34155404316541305</v>
      </c>
      <c r="M472" s="44">
        <f t="shared" si="58"/>
        <v>-0.22801010968999791</v>
      </c>
      <c r="N472" s="93"/>
    </row>
    <row r="473" spans="1:14" outlineLevel="1" x14ac:dyDescent="0.25">
      <c r="A473" s="84">
        <v>39708</v>
      </c>
      <c r="B473" s="85">
        <v>17</v>
      </c>
      <c r="C473" s="86">
        <v>9414133</v>
      </c>
      <c r="D473" s="86">
        <v>45908.51</v>
      </c>
      <c r="E473" s="86">
        <v>4503.3900000000003</v>
      </c>
      <c r="F473" s="43">
        <f t="shared" si="52"/>
        <v>-0.19047619047619047</v>
      </c>
      <c r="G473" s="43">
        <f t="shared" si="59"/>
        <v>0.18024320329069998</v>
      </c>
      <c r="H473" s="43">
        <f t="shared" si="59"/>
        <v>9.01153216211803E-3</v>
      </c>
      <c r="I473" s="44">
        <f t="shared" si="54"/>
        <v>-0.19047619047619047</v>
      </c>
      <c r="J473" s="44">
        <f t="shared" si="55"/>
        <v>0.18024320329069998</v>
      </c>
      <c r="K473" s="44">
        <f t="shared" si="56"/>
        <v>9.01153216211803E-3</v>
      </c>
      <c r="L473" s="44">
        <f t="shared" si="57"/>
        <v>-0.31410423947646349</v>
      </c>
      <c r="M473" s="44">
        <f t="shared" si="58"/>
        <v>-0.19770608786883204</v>
      </c>
      <c r="N473" s="93"/>
    </row>
    <row r="474" spans="1:14" outlineLevel="1" x14ac:dyDescent="0.25">
      <c r="A474" s="84">
        <v>39709</v>
      </c>
      <c r="B474" s="85">
        <v>16.89</v>
      </c>
      <c r="C474" s="86">
        <v>1063841</v>
      </c>
      <c r="D474" s="86">
        <v>48422.75</v>
      </c>
      <c r="E474" s="86">
        <v>4717.3999999999996</v>
      </c>
      <c r="F474" s="43">
        <f t="shared" si="52"/>
        <v>-0.19571428571428573</v>
      </c>
      <c r="G474" s="43">
        <f t="shared" si="59"/>
        <v>0.24488077639951156</v>
      </c>
      <c r="H474" s="43">
        <f t="shared" si="59"/>
        <v>5.6961755882029896E-2</v>
      </c>
      <c r="I474" s="44">
        <f t="shared" si="54"/>
        <v>-0.19571428571428573</v>
      </c>
      <c r="J474" s="44">
        <f t="shared" si="55"/>
        <v>0.24488077639951156</v>
      </c>
      <c r="K474" s="44">
        <f t="shared" si="56"/>
        <v>5.6961755882029896E-2</v>
      </c>
      <c r="L474" s="44">
        <f t="shared" si="57"/>
        <v>-0.35392550874478279</v>
      </c>
      <c r="M474" s="44">
        <f t="shared" si="58"/>
        <v>-0.23905883083296475</v>
      </c>
      <c r="N474" s="93"/>
    </row>
    <row r="475" spans="1:14" outlineLevel="1" x14ac:dyDescent="0.25">
      <c r="A475" s="84">
        <v>39710</v>
      </c>
      <c r="B475" s="85">
        <v>17.45</v>
      </c>
      <c r="C475" s="86">
        <v>590639</v>
      </c>
      <c r="D475" s="86">
        <v>53055.38</v>
      </c>
      <c r="E475" s="86">
        <v>5124.58</v>
      </c>
      <c r="F475" s="43">
        <f t="shared" si="52"/>
        <v>-0.16904761904761911</v>
      </c>
      <c r="G475" s="43">
        <f t="shared" si="59"/>
        <v>0.36397917603959118</v>
      </c>
      <c r="H475" s="43">
        <f t="shared" si="59"/>
        <v>0.14819287636366085</v>
      </c>
      <c r="I475" s="44">
        <f t="shared" si="54"/>
        <v>-0.16904761904761911</v>
      </c>
      <c r="J475" s="44">
        <f t="shared" si="55"/>
        <v>0.36397917603959118</v>
      </c>
      <c r="K475" s="44">
        <f t="shared" si="56"/>
        <v>0.14819287636366085</v>
      </c>
      <c r="L475" s="44">
        <f t="shared" si="57"/>
        <v>-0.39078807393151771</v>
      </c>
      <c r="M475" s="44">
        <f t="shared" si="58"/>
        <v>-0.27629547434224122</v>
      </c>
      <c r="N475" s="93"/>
    </row>
    <row r="476" spans="1:14" outlineLevel="1" x14ac:dyDescent="0.25">
      <c r="A476" s="84">
        <v>39713</v>
      </c>
      <c r="B476" s="85">
        <v>17.8</v>
      </c>
      <c r="C476" s="86">
        <v>1205359</v>
      </c>
      <c r="D476" s="86">
        <v>51540.58</v>
      </c>
      <c r="E476" s="86">
        <v>4965.16</v>
      </c>
      <c r="F476" s="43">
        <f t="shared" si="52"/>
        <v>-0.15238095238095239</v>
      </c>
      <c r="G476" s="43">
        <f t="shared" si="59"/>
        <v>0.32503579921588788</v>
      </c>
      <c r="H476" s="43">
        <f t="shared" si="59"/>
        <v>0.11247386946945781</v>
      </c>
      <c r="I476" s="44">
        <f t="shared" si="54"/>
        <v>-0.15238095238095239</v>
      </c>
      <c r="J476" s="44">
        <f t="shared" si="55"/>
        <v>0.32503579921588788</v>
      </c>
      <c r="K476" s="44">
        <f t="shared" si="56"/>
        <v>0.11247386946945781</v>
      </c>
      <c r="L476" s="44">
        <f t="shared" si="57"/>
        <v>-0.36030479469261101</v>
      </c>
      <c r="M476" s="44">
        <f t="shared" si="58"/>
        <v>-0.23807734196644126</v>
      </c>
      <c r="N476" s="93"/>
    </row>
    <row r="477" spans="1:14" outlineLevel="1" x14ac:dyDescent="0.25">
      <c r="A477" s="84">
        <v>39714</v>
      </c>
      <c r="B477" s="85">
        <v>17.399999999999999</v>
      </c>
      <c r="C477" s="86">
        <v>582670</v>
      </c>
      <c r="D477" s="86">
        <v>49593.17</v>
      </c>
      <c r="E477" s="86">
        <v>4803.7700000000004</v>
      </c>
      <c r="F477" s="43">
        <f t="shared" si="52"/>
        <v>-0.17142857142857149</v>
      </c>
      <c r="G477" s="43">
        <f t="shared" si="59"/>
        <v>0.27497062793238625</v>
      </c>
      <c r="H477" s="43">
        <f t="shared" si="59"/>
        <v>7.6313472262988125E-2</v>
      </c>
      <c r="I477" s="44">
        <f t="shared" si="54"/>
        <v>-0.17142857142857149</v>
      </c>
      <c r="J477" s="44">
        <f t="shared" si="55"/>
        <v>0.27497062793238625</v>
      </c>
      <c r="K477" s="44">
        <f t="shared" si="56"/>
        <v>7.6313472262988125E-2</v>
      </c>
      <c r="L477" s="44">
        <f t="shared" si="57"/>
        <v>-0.3501250849087254</v>
      </c>
      <c r="M477" s="44">
        <f t="shared" si="58"/>
        <v>-0.23017647746308789</v>
      </c>
      <c r="N477" s="93"/>
    </row>
    <row r="478" spans="1:14" outlineLevel="1" x14ac:dyDescent="0.25">
      <c r="A478" s="84">
        <v>39715</v>
      </c>
      <c r="B478" s="85">
        <v>17.75</v>
      </c>
      <c r="C478" s="86">
        <v>687586</v>
      </c>
      <c r="D478" s="86">
        <v>51828.46</v>
      </c>
      <c r="E478" s="86">
        <v>4954.6899999999996</v>
      </c>
      <c r="F478" s="43">
        <f t="shared" si="52"/>
        <v>-0.15476190476190477</v>
      </c>
      <c r="G478" s="43">
        <f t="shared" si="59"/>
        <v>0.33243678899672213</v>
      </c>
      <c r="H478" s="43">
        <f t="shared" si="59"/>
        <v>0.11012800319055738</v>
      </c>
      <c r="I478" s="44">
        <f t="shared" si="54"/>
        <v>-0.15476190476190477</v>
      </c>
      <c r="J478" s="44">
        <f t="shared" si="55"/>
        <v>0.33243678899672213</v>
      </c>
      <c r="K478" s="44">
        <f t="shared" si="56"/>
        <v>0.11012800319055738</v>
      </c>
      <c r="L478" s="44">
        <f t="shared" si="57"/>
        <v>-0.36564488295573883</v>
      </c>
      <c r="M478" s="44">
        <f t="shared" si="58"/>
        <v>-0.23861204040539175</v>
      </c>
      <c r="N478" s="93"/>
    </row>
    <row r="479" spans="1:14" outlineLevel="1" x14ac:dyDescent="0.25">
      <c r="A479" s="84">
        <v>39716</v>
      </c>
      <c r="B479" s="85">
        <v>18.989999999999998</v>
      </c>
      <c r="C479" s="86">
        <v>4649032</v>
      </c>
      <c r="D479" s="86">
        <v>51828.46</v>
      </c>
      <c r="E479" s="86">
        <v>4954.6899999999996</v>
      </c>
      <c r="F479" s="43">
        <f t="shared" si="52"/>
        <v>-9.5714285714285752E-2</v>
      </c>
      <c r="G479" s="43">
        <f t="shared" si="59"/>
        <v>0.33243678899672213</v>
      </c>
      <c r="H479" s="43">
        <f t="shared" si="59"/>
        <v>0.11012800319055738</v>
      </c>
      <c r="I479" s="44">
        <f t="shared" si="54"/>
        <v>-9.5714285714285752E-2</v>
      </c>
      <c r="J479" s="44">
        <f t="shared" si="55"/>
        <v>0.33243678899672213</v>
      </c>
      <c r="K479" s="44">
        <f t="shared" si="56"/>
        <v>0.11012800319055738</v>
      </c>
      <c r="L479" s="44">
        <f t="shared" si="57"/>
        <v>-0.32132937055377353</v>
      </c>
      <c r="M479" s="44">
        <f t="shared" si="58"/>
        <v>-0.18542212097455713</v>
      </c>
      <c r="N479" s="93"/>
    </row>
    <row r="480" spans="1:14" outlineLevel="1" x14ac:dyDescent="0.25">
      <c r="A480" s="84">
        <v>39717</v>
      </c>
      <c r="B480" s="85">
        <v>19.489999999999998</v>
      </c>
      <c r="C480" s="86">
        <v>561454</v>
      </c>
      <c r="D480" s="86">
        <v>51828.46</v>
      </c>
      <c r="E480" s="86">
        <v>4954.6899999999996</v>
      </c>
      <c r="F480" s="43">
        <f t="shared" si="52"/>
        <v>-7.1904761904762027E-2</v>
      </c>
      <c r="G480" s="43">
        <f t="shared" si="59"/>
        <v>0.33243678899672213</v>
      </c>
      <c r="H480" s="43">
        <f t="shared" si="59"/>
        <v>0.11012800319055738</v>
      </c>
      <c r="I480" s="44">
        <f t="shared" si="54"/>
        <v>-7.1904761904762027E-2</v>
      </c>
      <c r="J480" s="44">
        <f t="shared" si="55"/>
        <v>0.33243678899672213</v>
      </c>
      <c r="K480" s="44">
        <f t="shared" si="56"/>
        <v>0.11012800319055738</v>
      </c>
      <c r="L480" s="44">
        <f t="shared" si="57"/>
        <v>-0.30346021232717468</v>
      </c>
      <c r="M480" s="44">
        <f t="shared" si="58"/>
        <v>-0.1639745728169627</v>
      </c>
      <c r="N480" s="93"/>
    </row>
    <row r="481" spans="1:14" outlineLevel="1" x14ac:dyDescent="0.25">
      <c r="A481" s="84">
        <v>39720</v>
      </c>
      <c r="B481" s="85">
        <v>19</v>
      </c>
      <c r="C481" s="86">
        <v>678927</v>
      </c>
      <c r="D481" s="86">
        <v>46028.06</v>
      </c>
      <c r="E481" s="86">
        <v>4390.88</v>
      </c>
      <c r="F481" s="43">
        <f t="shared" si="52"/>
        <v>-9.5238095238095233E-2</v>
      </c>
      <c r="G481" s="43">
        <f t="shared" si="59"/>
        <v>0.18331666559547521</v>
      </c>
      <c r="H481" s="43">
        <f t="shared" si="59"/>
        <v>-1.619700795622836E-2</v>
      </c>
      <c r="I481" s="44">
        <f t="shared" si="54"/>
        <v>-9.5238095238095233E-2</v>
      </c>
      <c r="J481" s="44">
        <f t="shared" si="55"/>
        <v>0.18331666559547521</v>
      </c>
      <c r="K481" s="44">
        <f t="shared" si="56"/>
        <v>-1.619700795622836E-2</v>
      </c>
      <c r="L481" s="44">
        <f t="shared" si="57"/>
        <v>-0.23540170516688752</v>
      </c>
      <c r="M481" s="44">
        <f t="shared" si="58"/>
        <v>-8.0342393671384738E-2</v>
      </c>
      <c r="N481" s="93"/>
    </row>
    <row r="482" spans="1:14" outlineLevel="1" x14ac:dyDescent="0.25">
      <c r="A482" s="84">
        <v>39721</v>
      </c>
      <c r="B482" s="85">
        <v>20.2</v>
      </c>
      <c r="C482" s="86">
        <v>981567</v>
      </c>
      <c r="D482" s="86">
        <v>49541.27</v>
      </c>
      <c r="E482" s="86">
        <v>4726.3</v>
      </c>
      <c r="F482" s="43">
        <f>B482/B$2-1</f>
        <v>-3.8095238095238182E-2</v>
      </c>
      <c r="G482" s="43">
        <f t="shared" si="59"/>
        <v>0.27363635195063951</v>
      </c>
      <c r="H482" s="43">
        <f t="shared" si="59"/>
        <v>5.8955854247093376E-2</v>
      </c>
      <c r="I482" s="44">
        <f t="shared" si="54"/>
        <v>-3.8095238095238182E-2</v>
      </c>
      <c r="J482" s="44">
        <f t="shared" si="55"/>
        <v>0.27363635195063951</v>
      </c>
      <c r="K482" s="44">
        <f t="shared" si="56"/>
        <v>5.8955854247093376E-2</v>
      </c>
      <c r="L482" s="44">
        <f t="shared" si="57"/>
        <v>-0.24475713932665688</v>
      </c>
      <c r="M482" s="44">
        <f t="shared" si="58"/>
        <v>-9.1647911433790474E-2</v>
      </c>
      <c r="N482" s="93"/>
    </row>
    <row r="483" spans="1:14" outlineLevel="1" x14ac:dyDescent="0.25">
      <c r="A483" s="84">
        <v>39722</v>
      </c>
      <c r="B483" s="85">
        <v>19.8</v>
      </c>
      <c r="C483" s="86">
        <v>737820</v>
      </c>
      <c r="D483" s="86">
        <v>49798.65</v>
      </c>
      <c r="E483" s="86">
        <v>4742.78</v>
      </c>
      <c r="F483" s="43">
        <f t="shared" ref="F483:F543" si="60">B483/B$2-1</f>
        <v>-5.7142857142857162E-2</v>
      </c>
      <c r="G483" s="43">
        <f t="shared" ref="G483:H544" si="61">D483/D$2-1</f>
        <v>0.28025322964200794</v>
      </c>
      <c r="H483" s="43">
        <f t="shared" si="61"/>
        <v>6.2648297062401825E-2</v>
      </c>
      <c r="I483" s="44">
        <f t="shared" si="54"/>
        <v>-5.7142857142857162E-2</v>
      </c>
      <c r="J483" s="44">
        <f t="shared" si="55"/>
        <v>0.28025322964200794</v>
      </c>
      <c r="K483" s="44">
        <f t="shared" si="56"/>
        <v>6.2648297062401825E-2</v>
      </c>
      <c r="L483" s="44">
        <f t="shared" si="57"/>
        <v>-0.2635385554771924</v>
      </c>
      <c r="M483" s="44">
        <f t="shared" si="58"/>
        <v>-0.11272888173482343</v>
      </c>
      <c r="N483" s="93"/>
    </row>
    <row r="484" spans="1:14" outlineLevel="1" x14ac:dyDescent="0.25">
      <c r="A484" s="84">
        <v>39723</v>
      </c>
      <c r="B484" s="85">
        <v>20</v>
      </c>
      <c r="C484" s="86">
        <v>3801444</v>
      </c>
      <c r="D484" s="86">
        <v>46145.1</v>
      </c>
      <c r="E484" s="86">
        <v>4432.68</v>
      </c>
      <c r="F484" s="43">
        <f t="shared" si="60"/>
        <v>-4.7619047619047672E-2</v>
      </c>
      <c r="G484" s="43">
        <f t="shared" si="61"/>
        <v>0.18632559933157644</v>
      </c>
      <c r="H484" s="43">
        <f t="shared" si="61"/>
        <v>-6.8314673203125897E-3</v>
      </c>
      <c r="I484" s="44">
        <f t="shared" si="54"/>
        <v>-4.7619047619047672E-2</v>
      </c>
      <c r="J484" s="44">
        <f t="shared" si="55"/>
        <v>0.18632559933157644</v>
      </c>
      <c r="K484" s="44">
        <f t="shared" si="56"/>
        <v>-6.8314673203125897E-3</v>
      </c>
      <c r="L484" s="44">
        <f t="shared" si="57"/>
        <v>-0.19720104420105067</v>
      </c>
      <c r="M484" s="44">
        <f t="shared" si="58"/>
        <v>-4.1068135927228133E-2</v>
      </c>
      <c r="N484" s="93"/>
    </row>
    <row r="485" spans="1:14" outlineLevel="1" x14ac:dyDescent="0.25">
      <c r="A485" s="84">
        <v>39724</v>
      </c>
      <c r="B485" s="85">
        <v>20</v>
      </c>
      <c r="C485" s="86">
        <v>1115069</v>
      </c>
      <c r="D485" s="86">
        <v>44517.32</v>
      </c>
      <c r="E485" s="86">
        <v>4264.93</v>
      </c>
      <c r="F485" s="43">
        <f t="shared" si="60"/>
        <v>-4.7619047619047672E-2</v>
      </c>
      <c r="G485" s="43">
        <f t="shared" si="61"/>
        <v>0.14447766565974685</v>
      </c>
      <c r="H485" s="43">
        <f t="shared" si="61"/>
        <v>-4.4416860661816604E-2</v>
      </c>
      <c r="I485" s="44">
        <f t="shared" si="54"/>
        <v>-4.7619047619047672E-2</v>
      </c>
      <c r="J485" s="44">
        <f t="shared" si="55"/>
        <v>0.14447766565974685</v>
      </c>
      <c r="K485" s="44">
        <f t="shared" si="56"/>
        <v>-4.4416860661816604E-2</v>
      </c>
      <c r="L485" s="44">
        <f t="shared" si="57"/>
        <v>-0.16784662474654599</v>
      </c>
      <c r="M485" s="44">
        <f t="shared" si="58"/>
        <v>-3.3510291521560154E-3</v>
      </c>
      <c r="N485" s="93"/>
    </row>
    <row r="486" spans="1:14" outlineLevel="1" x14ac:dyDescent="0.25">
      <c r="A486" s="84">
        <v>39727</v>
      </c>
      <c r="B486" s="85">
        <v>19</v>
      </c>
      <c r="C486" s="86">
        <v>2276608</v>
      </c>
      <c r="D486" s="86">
        <v>42100.79</v>
      </c>
      <c r="E486" s="86">
        <v>4016.39</v>
      </c>
      <c r="F486" s="43">
        <f t="shared" si="60"/>
        <v>-9.5238095238095233E-2</v>
      </c>
      <c r="G486" s="43">
        <f t="shared" si="61"/>
        <v>8.2352079182466786E-2</v>
      </c>
      <c r="H486" s="43">
        <f t="shared" si="61"/>
        <v>-0.10010373792618255</v>
      </c>
      <c r="I486" s="44">
        <f t="shared" si="54"/>
        <v>-9.5238095238095233E-2</v>
      </c>
      <c r="J486" s="44">
        <f t="shared" si="55"/>
        <v>8.2352079182466786E-2</v>
      </c>
      <c r="K486" s="44">
        <f t="shared" si="56"/>
        <v>-0.10010373792618255</v>
      </c>
      <c r="L486" s="44">
        <f t="shared" si="57"/>
        <v>-0.16407800921369431</v>
      </c>
      <c r="M486" s="44">
        <f t="shared" si="58"/>
        <v>5.4068928754902323E-3</v>
      </c>
      <c r="N486" s="93"/>
    </row>
    <row r="487" spans="1:14" outlineLevel="1" x14ac:dyDescent="0.25">
      <c r="A487" s="84">
        <v>39728</v>
      </c>
      <c r="B487" s="85">
        <v>18.3</v>
      </c>
      <c r="C487" s="86">
        <v>952345</v>
      </c>
      <c r="D487" s="86">
        <v>40139.85</v>
      </c>
      <c r="E487" s="86">
        <v>3868.33</v>
      </c>
      <c r="F487" s="43">
        <f t="shared" si="60"/>
        <v>-0.12857142857142856</v>
      </c>
      <c r="G487" s="43">
        <f t="shared" si="61"/>
        <v>3.1939070634359412E-2</v>
      </c>
      <c r="H487" s="43">
        <f t="shared" si="61"/>
        <v>-0.13327746870497881</v>
      </c>
      <c r="I487" s="44">
        <f t="shared" si="54"/>
        <v>-0.12857142857142856</v>
      </c>
      <c r="J487" s="44">
        <f t="shared" si="55"/>
        <v>3.1939070634359412E-2</v>
      </c>
      <c r="K487" s="44">
        <f t="shared" si="56"/>
        <v>-0.13327746870497881</v>
      </c>
      <c r="L487" s="44">
        <f t="shared" si="57"/>
        <v>-0.15554261271173508</v>
      </c>
      <c r="M487" s="44">
        <f t="shared" si="58"/>
        <v>5.4296963141349242E-3</v>
      </c>
      <c r="N487" s="93"/>
    </row>
    <row r="488" spans="1:14" outlineLevel="1" x14ac:dyDescent="0.25">
      <c r="A488" s="84">
        <v>39729</v>
      </c>
      <c r="B488" s="85">
        <v>17.89</v>
      </c>
      <c r="C488" s="86">
        <v>1223913</v>
      </c>
      <c r="D488" s="86">
        <v>38593.54</v>
      </c>
      <c r="E488" s="86">
        <v>3750.28</v>
      </c>
      <c r="F488" s="43">
        <f t="shared" si="60"/>
        <v>-0.14809523809523806</v>
      </c>
      <c r="G488" s="43">
        <f t="shared" si="61"/>
        <v>-7.8143839578378449E-3</v>
      </c>
      <c r="H488" s="43">
        <f t="shared" si="61"/>
        <v>-0.15972727904157802</v>
      </c>
      <c r="I488" s="44">
        <f t="shared" si="54"/>
        <v>-0.14809523809523806</v>
      </c>
      <c r="J488" s="44">
        <f t="shared" si="55"/>
        <v>-7.8143839578378449E-3</v>
      </c>
      <c r="K488" s="44">
        <f t="shared" si="56"/>
        <v>-0.15972727904157802</v>
      </c>
      <c r="L488" s="44">
        <f t="shared" si="57"/>
        <v>-0.14138569625407582</v>
      </c>
      <c r="M488" s="44">
        <f t="shared" si="58"/>
        <v>1.3843173360515992E-2</v>
      </c>
      <c r="N488" s="93"/>
    </row>
    <row r="489" spans="1:14" outlineLevel="1" x14ac:dyDescent="0.25">
      <c r="A489" s="84">
        <v>39730</v>
      </c>
      <c r="B489" s="85">
        <v>16.899999999999999</v>
      </c>
      <c r="C489" s="86">
        <v>249751</v>
      </c>
      <c r="D489" s="86">
        <v>37080.300000000003</v>
      </c>
      <c r="E489" s="86">
        <v>3618.31</v>
      </c>
      <c r="F489" s="43">
        <f t="shared" si="60"/>
        <v>-0.19523809523809532</v>
      </c>
      <c r="G489" s="43">
        <f t="shared" si="61"/>
        <v>-4.6717655376309453E-2</v>
      </c>
      <c r="H489" s="43">
        <f t="shared" si="61"/>
        <v>-0.18929594884353496</v>
      </c>
      <c r="I489" s="44">
        <f t="shared" si="54"/>
        <v>-0.19523809523809532</v>
      </c>
      <c r="J489" s="44">
        <f t="shared" si="55"/>
        <v>-4.6717655376309453E-2</v>
      </c>
      <c r="K489" s="44">
        <f t="shared" si="56"/>
        <v>-0.18929594884353496</v>
      </c>
      <c r="L489" s="44">
        <f t="shared" si="57"/>
        <v>-0.15579900404052327</v>
      </c>
      <c r="M489" s="44">
        <f t="shared" si="58"/>
        <v>-7.3296123117726486E-3</v>
      </c>
      <c r="N489" s="93"/>
    </row>
    <row r="490" spans="1:14" outlineLevel="1" x14ac:dyDescent="0.25">
      <c r="A490" s="84">
        <v>39731</v>
      </c>
      <c r="B490" s="85">
        <v>16</v>
      </c>
      <c r="C490" s="86">
        <v>1331190</v>
      </c>
      <c r="D490" s="86">
        <v>35609.54</v>
      </c>
      <c r="E490" s="86">
        <v>3476.83</v>
      </c>
      <c r="F490" s="43">
        <f t="shared" si="60"/>
        <v>-0.23809523809523814</v>
      </c>
      <c r="G490" s="43">
        <f t="shared" si="61"/>
        <v>-8.4528825760010307E-2</v>
      </c>
      <c r="H490" s="43">
        <f t="shared" si="61"/>
        <v>-0.2209953911681608</v>
      </c>
      <c r="I490" s="44">
        <f t="shared" si="54"/>
        <v>-0.23809523809523814</v>
      </c>
      <c r="J490" s="44">
        <f t="shared" si="55"/>
        <v>-8.4528825760010307E-2</v>
      </c>
      <c r="K490" s="44">
        <f t="shared" si="56"/>
        <v>-0.2209953911681608</v>
      </c>
      <c r="L490" s="44">
        <f t="shared" si="57"/>
        <v>-0.1677457648655255</v>
      </c>
      <c r="M490" s="44">
        <f t="shared" si="58"/>
        <v>-2.1950893143905192E-2</v>
      </c>
      <c r="N490" s="93"/>
    </row>
    <row r="491" spans="1:14" outlineLevel="1" x14ac:dyDescent="0.25">
      <c r="A491" s="84">
        <v>39734</v>
      </c>
      <c r="B491" s="85">
        <v>17.100000000000001</v>
      </c>
      <c r="C491" s="86">
        <v>4483168</v>
      </c>
      <c r="D491" s="86">
        <v>40829.129999999997</v>
      </c>
      <c r="E491" s="86">
        <v>3998.25</v>
      </c>
      <c r="F491" s="43">
        <f t="shared" si="60"/>
        <v>-0.18571428571428561</v>
      </c>
      <c r="G491" s="43">
        <f t="shared" si="61"/>
        <v>4.9659489684426905E-2</v>
      </c>
      <c r="H491" s="43">
        <f t="shared" si="61"/>
        <v>-0.1041681136949747</v>
      </c>
      <c r="I491" s="44">
        <f t="shared" si="54"/>
        <v>-0.18571428571428561</v>
      </c>
      <c r="J491" s="44">
        <f t="shared" si="55"/>
        <v>4.9659489684426905E-2</v>
      </c>
      <c r="K491" s="44">
        <f t="shared" si="56"/>
        <v>-0.1041681136949747</v>
      </c>
      <c r="L491" s="44">
        <f t="shared" si="57"/>
        <v>-0.22423821983401115</v>
      </c>
      <c r="M491" s="44">
        <f t="shared" si="58"/>
        <v>-9.1028432081892818E-2</v>
      </c>
      <c r="N491" s="93"/>
    </row>
    <row r="492" spans="1:14" outlineLevel="1" x14ac:dyDescent="0.25">
      <c r="A492" s="84">
        <v>39735</v>
      </c>
      <c r="B492" s="85">
        <v>18.399999999999999</v>
      </c>
      <c r="C492" s="86">
        <v>2101928</v>
      </c>
      <c r="D492" s="86">
        <v>41569.03</v>
      </c>
      <c r="E492" s="86">
        <v>4098.09</v>
      </c>
      <c r="F492" s="43">
        <f t="shared" si="60"/>
        <v>-0.12380952380952392</v>
      </c>
      <c r="G492" s="43">
        <f t="shared" si="61"/>
        <v>6.8681277717076883E-2</v>
      </c>
      <c r="H492" s="43">
        <f t="shared" si="61"/>
        <v>-8.1798363046892697E-2</v>
      </c>
      <c r="I492" s="44">
        <f t="shared" si="54"/>
        <v>-0.12380952380952392</v>
      </c>
      <c r="J492" s="44">
        <f t="shared" si="55"/>
        <v>6.8681277717076883E-2</v>
      </c>
      <c r="K492" s="44">
        <f t="shared" si="56"/>
        <v>-8.1798363046892697E-2</v>
      </c>
      <c r="L492" s="44">
        <f t="shared" si="57"/>
        <v>-0.18011993429678186</v>
      </c>
      <c r="M492" s="44">
        <f t="shared" si="58"/>
        <v>-4.5753741958071359E-2</v>
      </c>
      <c r="N492" s="93"/>
    </row>
    <row r="493" spans="1:14" outlineLevel="1" x14ac:dyDescent="0.25">
      <c r="A493" s="84">
        <v>39736</v>
      </c>
      <c r="B493" s="85">
        <v>18</v>
      </c>
      <c r="C493" s="86">
        <v>134569</v>
      </c>
      <c r="D493" s="86">
        <v>36833.019999999997</v>
      </c>
      <c r="E493" s="86">
        <v>3673.46</v>
      </c>
      <c r="F493" s="43">
        <f t="shared" si="60"/>
        <v>-0.1428571428571429</v>
      </c>
      <c r="G493" s="43">
        <f t="shared" si="61"/>
        <v>-5.3074876277395822E-2</v>
      </c>
      <c r="H493" s="43">
        <f t="shared" si="61"/>
        <v>-0.17693926066002419</v>
      </c>
      <c r="I493" s="44">
        <f t="shared" si="54"/>
        <v>-0.1428571428571429</v>
      </c>
      <c r="J493" s="44">
        <f t="shared" si="55"/>
        <v>-5.3074876277395822E-2</v>
      </c>
      <c r="K493" s="44">
        <f t="shared" si="56"/>
        <v>-0.17693926066002419</v>
      </c>
      <c r="L493" s="44">
        <f t="shared" si="57"/>
        <v>-9.4814536366708779E-2</v>
      </c>
      <c r="M493" s="44">
        <f t="shared" si="58"/>
        <v>4.1408994711875424E-2</v>
      </c>
      <c r="N493" s="93"/>
    </row>
    <row r="494" spans="1:14" outlineLevel="1" x14ac:dyDescent="0.25">
      <c r="A494" s="84">
        <v>39737</v>
      </c>
      <c r="B494" s="85">
        <v>18</v>
      </c>
      <c r="C494" s="86">
        <v>25197</v>
      </c>
      <c r="D494" s="86">
        <v>36441.72</v>
      </c>
      <c r="E494" s="86">
        <v>3610.63</v>
      </c>
      <c r="F494" s="43">
        <f t="shared" si="60"/>
        <v>-0.1428571428571429</v>
      </c>
      <c r="G494" s="43">
        <f t="shared" si="61"/>
        <v>-6.3134648756346778E-2</v>
      </c>
      <c r="H494" s="43">
        <f t="shared" si="61"/>
        <v>-0.19101669889338746</v>
      </c>
      <c r="I494" s="44">
        <f t="shared" si="54"/>
        <v>-0.1428571428571429</v>
      </c>
      <c r="J494" s="44">
        <f t="shared" si="55"/>
        <v>-6.3134648756346778E-2</v>
      </c>
      <c r="K494" s="44">
        <f t="shared" si="56"/>
        <v>-0.19101669889338746</v>
      </c>
      <c r="L494" s="44">
        <f t="shared" si="57"/>
        <v>-8.509493279366942E-2</v>
      </c>
      <c r="M494" s="44">
        <f t="shared" si="58"/>
        <v>5.9530964323202706E-2</v>
      </c>
      <c r="N494" s="93"/>
    </row>
    <row r="495" spans="1:14" outlineLevel="1" x14ac:dyDescent="0.25">
      <c r="A495" s="84">
        <v>39738</v>
      </c>
      <c r="B495" s="85">
        <v>18.45</v>
      </c>
      <c r="C495" s="86">
        <v>520852</v>
      </c>
      <c r="D495" s="86">
        <v>36399.089999999997</v>
      </c>
      <c r="E495" s="86">
        <v>3576.64</v>
      </c>
      <c r="F495" s="43">
        <f t="shared" si="60"/>
        <v>-0.12142857142857144</v>
      </c>
      <c r="G495" s="43">
        <f t="shared" si="61"/>
        <v>-6.4230606080082353E-2</v>
      </c>
      <c r="H495" s="43">
        <f t="shared" si="61"/>
        <v>-0.19863236219996105</v>
      </c>
      <c r="I495" s="44">
        <f t="shared" si="54"/>
        <v>-0.12142857142857144</v>
      </c>
      <c r="J495" s="44">
        <f t="shared" si="55"/>
        <v>-6.4230606080082353E-2</v>
      </c>
      <c r="K495" s="44">
        <f t="shared" si="56"/>
        <v>-0.19863236219996105</v>
      </c>
      <c r="L495" s="44">
        <f t="shared" si="57"/>
        <v>-6.1123996702743266E-2</v>
      </c>
      <c r="M495" s="44">
        <f t="shared" si="58"/>
        <v>9.6340040612737932E-2</v>
      </c>
      <c r="N495" s="93"/>
    </row>
    <row r="496" spans="1:14" outlineLevel="1" x14ac:dyDescent="0.25">
      <c r="A496" s="84">
        <v>39741</v>
      </c>
      <c r="B496" s="85">
        <v>18.989999999999998</v>
      </c>
      <c r="C496" s="86">
        <v>563002</v>
      </c>
      <c r="D496" s="86">
        <v>39441.08</v>
      </c>
      <c r="E496" s="86">
        <v>3832.85</v>
      </c>
      <c r="F496" s="43">
        <f t="shared" si="60"/>
        <v>-9.5714285714285752E-2</v>
      </c>
      <c r="G496" s="43">
        <f t="shared" si="61"/>
        <v>1.3974677035799354E-2</v>
      </c>
      <c r="H496" s="43">
        <f t="shared" si="61"/>
        <v>-0.1412269754457034</v>
      </c>
      <c r="I496" s="44">
        <f t="shared" si="54"/>
        <v>-9.5714285714285752E-2</v>
      </c>
      <c r="J496" s="44">
        <f t="shared" si="55"/>
        <v>1.3974677035799354E-2</v>
      </c>
      <c r="K496" s="44">
        <f t="shared" si="56"/>
        <v>-0.1412269754457034</v>
      </c>
      <c r="L496" s="44">
        <f t="shared" si="57"/>
        <v>-0.10817722102364935</v>
      </c>
      <c r="M496" s="44">
        <f t="shared" si="58"/>
        <v>5.2997344385658618E-2</v>
      </c>
      <c r="N496" s="93"/>
    </row>
    <row r="497" spans="1:14" outlineLevel="1" x14ac:dyDescent="0.25">
      <c r="A497" s="84">
        <v>39742</v>
      </c>
      <c r="B497" s="85">
        <v>18.97</v>
      </c>
      <c r="C497" s="86">
        <v>24645</v>
      </c>
      <c r="D497" s="86">
        <v>39043.39</v>
      </c>
      <c r="E497" s="86">
        <v>3807.57</v>
      </c>
      <c r="F497" s="43">
        <f t="shared" si="60"/>
        <v>-9.6666666666666679E-2</v>
      </c>
      <c r="G497" s="43">
        <f t="shared" si="61"/>
        <v>3.7506266469566896E-3</v>
      </c>
      <c r="H497" s="43">
        <f t="shared" si="61"/>
        <v>-0.14689111102646768</v>
      </c>
      <c r="I497" s="44">
        <f t="shared" si="54"/>
        <v>-9.6666666666666679E-2</v>
      </c>
      <c r="J497" s="44">
        <f t="shared" si="55"/>
        <v>3.7506266469566896E-3</v>
      </c>
      <c r="K497" s="44">
        <f t="shared" si="56"/>
        <v>-0.14689111102646768</v>
      </c>
      <c r="L497" s="44">
        <f t="shared" si="57"/>
        <v>-0.10004207284937772</v>
      </c>
      <c r="M497" s="44">
        <f t="shared" si="58"/>
        <v>5.8872255357966585E-2</v>
      </c>
      <c r="N497" s="93"/>
    </row>
    <row r="498" spans="1:14" outlineLevel="1" x14ac:dyDescent="0.25">
      <c r="A498" s="84">
        <v>39743</v>
      </c>
      <c r="B498" s="85">
        <v>17.100000000000001</v>
      </c>
      <c r="C498" s="86">
        <v>461527</v>
      </c>
      <c r="D498" s="86">
        <v>35069.730000000003</v>
      </c>
      <c r="E498" s="86">
        <v>3440.34</v>
      </c>
      <c r="F498" s="43">
        <f t="shared" si="60"/>
        <v>-0.18571428571428561</v>
      </c>
      <c r="G498" s="43">
        <f t="shared" si="61"/>
        <v>-9.8406581399832826E-2</v>
      </c>
      <c r="H498" s="43">
        <f t="shared" si="61"/>
        <v>-0.22917119446492062</v>
      </c>
      <c r="I498" s="44">
        <f t="shared" si="54"/>
        <v>-0.18571428571428561</v>
      </c>
      <c r="J498" s="44">
        <f t="shared" si="55"/>
        <v>-9.8406581399832826E-2</v>
      </c>
      <c r="K498" s="44">
        <f t="shared" si="56"/>
        <v>-0.22917119446492062</v>
      </c>
      <c r="L498" s="44">
        <f t="shared" si="57"/>
        <v>-9.6837113618252202E-2</v>
      </c>
      <c r="M498" s="44">
        <f t="shared" si="58"/>
        <v>5.6376861423165003E-2</v>
      </c>
      <c r="N498" s="93"/>
    </row>
    <row r="499" spans="1:14" outlineLevel="1" x14ac:dyDescent="0.25">
      <c r="A499" s="84">
        <v>39744</v>
      </c>
      <c r="B499" s="85">
        <v>17.5</v>
      </c>
      <c r="C499" s="86">
        <v>3215305</v>
      </c>
      <c r="D499" s="86">
        <v>33818.49</v>
      </c>
      <c r="E499" s="86">
        <v>3282.28</v>
      </c>
      <c r="F499" s="43">
        <f t="shared" si="60"/>
        <v>-0.16666666666666663</v>
      </c>
      <c r="G499" s="43">
        <f t="shared" si="61"/>
        <v>-0.13057420142682696</v>
      </c>
      <c r="H499" s="43">
        <f t="shared" si="61"/>
        <v>-0.26458548520446223</v>
      </c>
      <c r="I499" s="44">
        <f t="shared" si="54"/>
        <v>-0.16666666666666663</v>
      </c>
      <c r="J499" s="44">
        <f t="shared" si="55"/>
        <v>-0.13057420142682696</v>
      </c>
      <c r="K499" s="44">
        <f t="shared" si="56"/>
        <v>-0.26458548520446223</v>
      </c>
      <c r="L499" s="44">
        <f t="shared" si="57"/>
        <v>-4.1512990871758748E-2</v>
      </c>
      <c r="M499" s="44">
        <f t="shared" si="58"/>
        <v>0.13314779157577461</v>
      </c>
      <c r="N499" s="93"/>
    </row>
    <row r="500" spans="1:14" outlineLevel="1" x14ac:dyDescent="0.25">
      <c r="A500" s="84">
        <v>39745</v>
      </c>
      <c r="B500" s="85">
        <v>17</v>
      </c>
      <c r="C500" s="86">
        <v>863019</v>
      </c>
      <c r="D500" s="86">
        <v>31481.55</v>
      </c>
      <c r="E500" s="86">
        <v>3080.04</v>
      </c>
      <c r="F500" s="43">
        <f t="shared" si="60"/>
        <v>-0.19047619047619047</v>
      </c>
      <c r="G500" s="43">
        <f t="shared" si="61"/>
        <v>-0.19065364097949744</v>
      </c>
      <c r="H500" s="43">
        <f t="shared" si="61"/>
        <v>-0.30989856985057707</v>
      </c>
      <c r="I500" s="44">
        <f t="shared" si="54"/>
        <v>-0.19047619047619047</v>
      </c>
      <c r="J500" s="44">
        <f t="shared" si="55"/>
        <v>-0.19065364097949744</v>
      </c>
      <c r="K500" s="44">
        <f t="shared" si="56"/>
        <v>-0.30989856985057707</v>
      </c>
      <c r="L500" s="44">
        <f t="shared" si="57"/>
        <v>2.1925162364566653E-4</v>
      </c>
      <c r="M500" s="44">
        <f t="shared" si="58"/>
        <v>0.17305047367968629</v>
      </c>
      <c r="N500" s="93"/>
    </row>
    <row r="501" spans="1:14" outlineLevel="1" x14ac:dyDescent="0.25">
      <c r="A501" s="84">
        <v>39748</v>
      </c>
      <c r="B501" s="85">
        <v>16.2</v>
      </c>
      <c r="C501" s="86">
        <v>2045983</v>
      </c>
      <c r="D501" s="86">
        <v>29435.11</v>
      </c>
      <c r="E501" s="86">
        <v>2912.6</v>
      </c>
      <c r="F501" s="43">
        <f t="shared" si="60"/>
        <v>-0.22857142857142865</v>
      </c>
      <c r="G501" s="43">
        <f t="shared" si="61"/>
        <v>-0.24326473423741879</v>
      </c>
      <c r="H501" s="43">
        <f t="shared" si="61"/>
        <v>-0.34741450583329792</v>
      </c>
      <c r="I501" s="44">
        <f t="shared" si="54"/>
        <v>-0.22857142857142865</v>
      </c>
      <c r="J501" s="44">
        <f t="shared" si="55"/>
        <v>-0.24326473423741879</v>
      </c>
      <c r="K501" s="44">
        <f t="shared" si="56"/>
        <v>-0.34741450583329792</v>
      </c>
      <c r="L501" s="44">
        <f t="shared" si="57"/>
        <v>1.9416705327170547E-2</v>
      </c>
      <c r="M501" s="44">
        <f t="shared" si="58"/>
        <v>0.18211112310061695</v>
      </c>
      <c r="N501" s="93"/>
    </row>
    <row r="502" spans="1:14" outlineLevel="1" x14ac:dyDescent="0.25">
      <c r="A502" s="84">
        <v>39749</v>
      </c>
      <c r="B502" s="85">
        <v>16.2</v>
      </c>
      <c r="C502" s="86">
        <v>616722</v>
      </c>
      <c r="D502" s="86">
        <v>33386.65</v>
      </c>
      <c r="E502" s="86">
        <v>3236.25</v>
      </c>
      <c r="F502" s="43">
        <f t="shared" si="60"/>
        <v>-0.22857142857142865</v>
      </c>
      <c r="G502" s="43">
        <f t="shared" si="61"/>
        <v>-0.14167620026994021</v>
      </c>
      <c r="H502" s="43">
        <f t="shared" si="61"/>
        <v>-0.27489878270377333</v>
      </c>
      <c r="I502" s="44">
        <f t="shared" si="54"/>
        <v>-0.22857142857142865</v>
      </c>
      <c r="J502" s="44">
        <f t="shared" si="55"/>
        <v>-0.14167620026994021</v>
      </c>
      <c r="K502" s="44">
        <f t="shared" si="56"/>
        <v>-0.27489878270377333</v>
      </c>
      <c r="L502" s="44">
        <f t="shared" si="57"/>
        <v>-0.10123828365101462</v>
      </c>
      <c r="M502" s="44">
        <f t="shared" si="58"/>
        <v>6.3890878993543954E-2</v>
      </c>
      <c r="N502" s="93"/>
    </row>
    <row r="503" spans="1:14" outlineLevel="1" x14ac:dyDescent="0.25">
      <c r="A503" s="84">
        <v>39750</v>
      </c>
      <c r="B503" s="85">
        <v>16.989999999999998</v>
      </c>
      <c r="C503" s="86">
        <v>3334</v>
      </c>
      <c r="D503" s="86">
        <v>34845.21</v>
      </c>
      <c r="E503" s="86">
        <v>3391.4</v>
      </c>
      <c r="F503" s="43">
        <f t="shared" si="60"/>
        <v>-0.19095238095238098</v>
      </c>
      <c r="G503" s="43">
        <f t="shared" si="61"/>
        <v>-0.10417867472202591</v>
      </c>
      <c r="H503" s="43">
        <f t="shared" si="61"/>
        <v>-0.24013649491280864</v>
      </c>
      <c r="I503" s="44">
        <f t="shared" si="54"/>
        <v>-0.19095238095238098</v>
      </c>
      <c r="J503" s="44">
        <f t="shared" si="55"/>
        <v>-0.10417867472202591</v>
      </c>
      <c r="K503" s="44">
        <f t="shared" si="56"/>
        <v>-0.24013649491280864</v>
      </c>
      <c r="L503" s="44">
        <f t="shared" si="57"/>
        <v>-9.6864970482176349E-2</v>
      </c>
      <c r="M503" s="44">
        <f t="shared" si="58"/>
        <v>6.4727564399587711E-2</v>
      </c>
      <c r="N503" s="93"/>
    </row>
    <row r="504" spans="1:14" outlineLevel="1" x14ac:dyDescent="0.25">
      <c r="A504" s="84">
        <v>39751</v>
      </c>
      <c r="B504" s="85">
        <v>16.3</v>
      </c>
      <c r="C504" s="86">
        <v>687466</v>
      </c>
      <c r="D504" s="86">
        <v>37448.769999999997</v>
      </c>
      <c r="E504" s="86">
        <v>3651.45</v>
      </c>
      <c r="F504" s="43">
        <f t="shared" si="60"/>
        <v>-0.22380952380952379</v>
      </c>
      <c r="G504" s="43">
        <f t="shared" si="61"/>
        <v>-3.7244810077768586E-2</v>
      </c>
      <c r="H504" s="43">
        <f t="shared" si="61"/>
        <v>-0.18187073313362478</v>
      </c>
      <c r="I504" s="44">
        <f t="shared" si="54"/>
        <v>-0.22380952380952379</v>
      </c>
      <c r="J504" s="44">
        <f t="shared" si="55"/>
        <v>-3.7244810077768586E-2</v>
      </c>
      <c r="K504" s="44">
        <f t="shared" si="56"/>
        <v>-0.18187073313362478</v>
      </c>
      <c r="L504" s="44">
        <f t="shared" si="57"/>
        <v>-0.19378209090394549</v>
      </c>
      <c r="M504" s="44">
        <f t="shared" si="58"/>
        <v>-5.1261814452053911E-2</v>
      </c>
      <c r="N504" s="93"/>
    </row>
    <row r="505" spans="1:14" outlineLevel="1" x14ac:dyDescent="0.25">
      <c r="A505" s="84">
        <v>39752</v>
      </c>
      <c r="B505" s="85">
        <v>16.2</v>
      </c>
      <c r="C505" s="86">
        <v>481989</v>
      </c>
      <c r="D505" s="86">
        <v>37256.839999999997</v>
      </c>
      <c r="E505" s="86">
        <v>3639.08</v>
      </c>
      <c r="F505" s="43">
        <f t="shared" si="60"/>
        <v>-0.22857142857142865</v>
      </c>
      <c r="G505" s="43">
        <f t="shared" si="61"/>
        <v>-4.2179060350922337E-2</v>
      </c>
      <c r="H505" s="43">
        <f t="shared" si="61"/>
        <v>-0.1846423058050668</v>
      </c>
      <c r="I505" s="44">
        <f t="shared" si="54"/>
        <v>-0.22857142857142865</v>
      </c>
      <c r="J505" s="44">
        <f t="shared" si="55"/>
        <v>-4.2179060350922337E-2</v>
      </c>
      <c r="K505" s="44">
        <f t="shared" si="56"/>
        <v>-0.1846423058050668</v>
      </c>
      <c r="L505" s="44">
        <f t="shared" si="57"/>
        <v>-0.19460043156792539</v>
      </c>
      <c r="M505" s="44">
        <f t="shared" si="58"/>
        <v>-5.38771180785097E-2</v>
      </c>
      <c r="N505" s="93"/>
    </row>
    <row r="506" spans="1:14" outlineLevel="1" x14ac:dyDescent="0.25">
      <c r="A506" s="84">
        <v>39755</v>
      </c>
      <c r="B506" s="85">
        <v>16.7</v>
      </c>
      <c r="C506" s="86">
        <v>3320</v>
      </c>
      <c r="D506" s="86">
        <v>38249.440000000002</v>
      </c>
      <c r="E506" s="86">
        <v>3766.04</v>
      </c>
      <c r="F506" s="43">
        <f t="shared" si="60"/>
        <v>-0.20476190476190481</v>
      </c>
      <c r="G506" s="43">
        <f t="shared" si="61"/>
        <v>-1.6660710842599125E-2</v>
      </c>
      <c r="H506" s="43">
        <f t="shared" si="61"/>
        <v>-0.15619615654344332</v>
      </c>
      <c r="I506" s="44">
        <f t="shared" si="54"/>
        <v>-0.20476190476190481</v>
      </c>
      <c r="J506" s="44">
        <f t="shared" si="55"/>
        <v>-1.6660710842599125E-2</v>
      </c>
      <c r="K506" s="44">
        <f t="shared" si="56"/>
        <v>-0.15619615654344332</v>
      </c>
      <c r="L506" s="44">
        <f t="shared" si="57"/>
        <v>-0.19128819115982332</v>
      </c>
      <c r="M506" s="44">
        <f t="shared" si="58"/>
        <v>-5.7555732407566285E-2</v>
      </c>
      <c r="N506" s="93"/>
    </row>
    <row r="507" spans="1:14" outlineLevel="1" x14ac:dyDescent="0.25">
      <c r="A507" s="84">
        <v>39756</v>
      </c>
      <c r="B507" s="85">
        <v>17.489999999999998</v>
      </c>
      <c r="C507" s="86">
        <v>3449</v>
      </c>
      <c r="D507" s="86">
        <v>40254.800000000003</v>
      </c>
      <c r="E507" s="86">
        <v>3957.43</v>
      </c>
      <c r="F507" s="43">
        <f t="shared" si="60"/>
        <v>-0.16714285714285726</v>
      </c>
      <c r="G507" s="43">
        <f t="shared" si="61"/>
        <v>3.4894273410887688E-2</v>
      </c>
      <c r="H507" s="43">
        <f t="shared" si="61"/>
        <v>-0.11331407945473737</v>
      </c>
      <c r="I507" s="44">
        <f t="shared" si="54"/>
        <v>-0.16714285714285726</v>
      </c>
      <c r="J507" s="44">
        <f t="shared" si="55"/>
        <v>3.4894273410887688E-2</v>
      </c>
      <c r="K507" s="44">
        <f t="shared" si="56"/>
        <v>-0.11331407945473737</v>
      </c>
      <c r="L507" s="44">
        <f t="shared" si="57"/>
        <v>-0.19522489953283317</v>
      </c>
      <c r="M507" s="44">
        <f t="shared" si="58"/>
        <v>-6.0707829504068611E-2</v>
      </c>
      <c r="N507" s="93"/>
    </row>
    <row r="508" spans="1:14" outlineLevel="1" x14ac:dyDescent="0.25">
      <c r="A508" s="84">
        <v>39757</v>
      </c>
      <c r="B508" s="85">
        <v>16.989999999999998</v>
      </c>
      <c r="C508" s="86">
        <v>682998</v>
      </c>
      <c r="D508" s="86">
        <v>37785.660000000003</v>
      </c>
      <c r="E508" s="86">
        <v>3716.67</v>
      </c>
      <c r="F508" s="43">
        <f t="shared" si="60"/>
        <v>-0.19095238095238098</v>
      </c>
      <c r="G508" s="43">
        <f t="shared" si="61"/>
        <v>-2.8583842149238259E-2</v>
      </c>
      <c r="H508" s="43">
        <f t="shared" si="61"/>
        <v>-0.16725780106964327</v>
      </c>
      <c r="I508" s="44">
        <f t="shared" si="54"/>
        <v>-0.19095238095238098</v>
      </c>
      <c r="J508" s="44">
        <f t="shared" si="55"/>
        <v>-2.8583842149238259E-2</v>
      </c>
      <c r="K508" s="44">
        <f t="shared" si="56"/>
        <v>-0.16725780106964327</v>
      </c>
      <c r="L508" s="44">
        <f t="shared" si="57"/>
        <v>-0.16714621997062495</v>
      </c>
      <c r="M508" s="44">
        <f t="shared" si="58"/>
        <v>-2.8453679798109199E-2</v>
      </c>
      <c r="N508" s="93"/>
    </row>
    <row r="509" spans="1:14" outlineLevel="1" x14ac:dyDescent="0.25">
      <c r="A509" s="84">
        <v>39758</v>
      </c>
      <c r="B509" s="85">
        <v>16.5</v>
      </c>
      <c r="C509" s="86">
        <v>4009383</v>
      </c>
      <c r="D509" s="86">
        <v>36361.910000000003</v>
      </c>
      <c r="E509" s="86">
        <v>3578.02</v>
      </c>
      <c r="F509" s="43">
        <f t="shared" si="60"/>
        <v>-0.2142857142857143</v>
      </c>
      <c r="G509" s="43">
        <f t="shared" si="61"/>
        <v>-6.5186451571437654E-2</v>
      </c>
      <c r="H509" s="43">
        <f t="shared" si="61"/>
        <v>-0.19832316492537816</v>
      </c>
      <c r="I509" s="44">
        <f t="shared" si="54"/>
        <v>-0.2142857142857143</v>
      </c>
      <c r="J509" s="44">
        <f t="shared" si="55"/>
        <v>-6.5186451571437654E-2</v>
      </c>
      <c r="K509" s="44">
        <f t="shared" si="56"/>
        <v>-0.19832316492537816</v>
      </c>
      <c r="L509" s="44">
        <f t="shared" si="57"/>
        <v>-0.1594962577991248</v>
      </c>
      <c r="M509" s="44">
        <f t="shared" si="58"/>
        <v>-1.9911451425249527E-2</v>
      </c>
      <c r="N509" s="93"/>
    </row>
    <row r="510" spans="1:14" outlineLevel="1" x14ac:dyDescent="0.25">
      <c r="A510" s="84">
        <v>39759</v>
      </c>
      <c r="B510" s="85">
        <v>17</v>
      </c>
      <c r="C510" s="86">
        <v>1425202</v>
      </c>
      <c r="D510" s="86">
        <v>36665.11</v>
      </c>
      <c r="E510" s="86">
        <v>3601.44</v>
      </c>
      <c r="F510" s="43">
        <f t="shared" si="60"/>
        <v>-0.19047619047619047</v>
      </c>
      <c r="G510" s="43">
        <f t="shared" si="61"/>
        <v>-5.7391606144353791E-2</v>
      </c>
      <c r="H510" s="43">
        <f t="shared" si="61"/>
        <v>-0.19307577349731242</v>
      </c>
      <c r="I510" s="44">
        <f t="shared" si="54"/>
        <v>-0.19047619047619047</v>
      </c>
      <c r="J510" s="44">
        <f t="shared" si="55"/>
        <v>-5.7391606144353791E-2</v>
      </c>
      <c r="K510" s="44">
        <f t="shared" si="56"/>
        <v>-0.19307577349731242</v>
      </c>
      <c r="L510" s="44">
        <f t="shared" si="57"/>
        <v>-0.14118756548248779</v>
      </c>
      <c r="M510" s="44">
        <f t="shared" si="58"/>
        <v>3.2215949598997096E-3</v>
      </c>
      <c r="N510" s="93"/>
    </row>
    <row r="511" spans="1:14" outlineLevel="1" x14ac:dyDescent="0.25">
      <c r="A511" s="84">
        <v>39762</v>
      </c>
      <c r="B511" s="85">
        <v>16.8</v>
      </c>
      <c r="C511" s="86">
        <v>1421436</v>
      </c>
      <c r="D511" s="86">
        <v>36776.269999999997</v>
      </c>
      <c r="E511" s="86">
        <v>3600.42</v>
      </c>
      <c r="F511" s="43">
        <f t="shared" si="60"/>
        <v>-0.19999999999999996</v>
      </c>
      <c r="G511" s="43">
        <f t="shared" si="61"/>
        <v>-5.4533838935664325E-2</v>
      </c>
      <c r="H511" s="43">
        <f t="shared" si="61"/>
        <v>-0.19330431061330844</v>
      </c>
      <c r="I511" s="44">
        <f t="shared" si="54"/>
        <v>-0.19999999999999996</v>
      </c>
      <c r="J511" s="44">
        <f t="shared" si="55"/>
        <v>-5.4533838935664325E-2</v>
      </c>
      <c r="K511" s="44">
        <f t="shared" si="56"/>
        <v>-0.19330431061330844</v>
      </c>
      <c r="L511" s="44">
        <f t="shared" si="57"/>
        <v>-0.15385654934554249</v>
      </c>
      <c r="M511" s="44">
        <f t="shared" si="58"/>
        <v>-8.3001427611223422E-3</v>
      </c>
      <c r="N511" s="93"/>
    </row>
    <row r="512" spans="1:14" outlineLevel="1" x14ac:dyDescent="0.25">
      <c r="A512" s="84">
        <v>39763</v>
      </c>
      <c r="B512" s="85">
        <v>16.600000000000001</v>
      </c>
      <c r="C512" s="86">
        <v>1528841</v>
      </c>
      <c r="D512" s="86">
        <v>37261.9</v>
      </c>
      <c r="E512" s="86">
        <v>3629.53</v>
      </c>
      <c r="F512" s="43">
        <f t="shared" si="60"/>
        <v>-0.20952380952380945</v>
      </c>
      <c r="G512" s="43">
        <f t="shared" si="61"/>
        <v>-4.2048974869850264E-2</v>
      </c>
      <c r="H512" s="43">
        <f t="shared" si="61"/>
        <v>-0.18678204056757863</v>
      </c>
      <c r="I512" s="44">
        <f t="shared" si="54"/>
        <v>-0.20952380952380945</v>
      </c>
      <c r="J512" s="44">
        <f t="shared" si="55"/>
        <v>-4.2048974869850264E-2</v>
      </c>
      <c r="K512" s="44">
        <f t="shared" si="56"/>
        <v>-0.18678204056757863</v>
      </c>
      <c r="L512" s="44">
        <f t="shared" si="57"/>
        <v>-0.17482609262953253</v>
      </c>
      <c r="M512" s="44">
        <f t="shared" si="58"/>
        <v>-2.7965158285612968E-2</v>
      </c>
      <c r="N512" s="93"/>
    </row>
    <row r="513" spans="1:14" outlineLevel="1" x14ac:dyDescent="0.25">
      <c r="A513" s="84">
        <v>39764</v>
      </c>
      <c r="B513" s="85">
        <v>16.2</v>
      </c>
      <c r="C513" s="86">
        <v>1163055</v>
      </c>
      <c r="D513" s="86">
        <v>34373.99</v>
      </c>
      <c r="E513" s="86">
        <v>3423.13</v>
      </c>
      <c r="F513" s="43">
        <f t="shared" si="60"/>
        <v>-0.22857142857142865</v>
      </c>
      <c r="G513" s="43">
        <f t="shared" si="61"/>
        <v>-0.11629307796130861</v>
      </c>
      <c r="H513" s="43">
        <f t="shared" si="61"/>
        <v>-0.2330271981573635</v>
      </c>
      <c r="I513" s="44">
        <f t="shared" si="54"/>
        <v>-0.22857142857142865</v>
      </c>
      <c r="J513" s="44">
        <f t="shared" si="55"/>
        <v>-0.11629307796130861</v>
      </c>
      <c r="K513" s="44">
        <f t="shared" si="56"/>
        <v>-0.2330271981573635</v>
      </c>
      <c r="L513" s="44">
        <f t="shared" si="57"/>
        <v>-0.12705383177388319</v>
      </c>
      <c r="M513" s="44">
        <f t="shared" si="58"/>
        <v>5.8095535789925989E-3</v>
      </c>
      <c r="N513" s="93"/>
    </row>
    <row r="514" spans="1:14" outlineLevel="1" x14ac:dyDescent="0.25">
      <c r="A514" s="84">
        <v>39765</v>
      </c>
      <c r="B514" s="85">
        <v>16.3</v>
      </c>
      <c r="C514" s="86">
        <v>3080200</v>
      </c>
      <c r="D514" s="86">
        <v>35993.33</v>
      </c>
      <c r="E514" s="86">
        <v>3589.87</v>
      </c>
      <c r="F514" s="43">
        <f t="shared" si="60"/>
        <v>-0.22380952380952379</v>
      </c>
      <c r="G514" s="43">
        <f t="shared" si="61"/>
        <v>-7.4662124815219388E-2</v>
      </c>
      <c r="H514" s="43">
        <f t="shared" si="61"/>
        <v>-0.19566810137189494</v>
      </c>
      <c r="I514" s="44">
        <f t="shared" si="54"/>
        <v>-0.22380952380952379</v>
      </c>
      <c r="J514" s="44">
        <f t="shared" si="55"/>
        <v>-7.4662124815219388E-2</v>
      </c>
      <c r="K514" s="44">
        <f t="shared" si="56"/>
        <v>-0.19566810137189494</v>
      </c>
      <c r="L514" s="44">
        <f t="shared" si="57"/>
        <v>-0.16118155648229704</v>
      </c>
      <c r="M514" s="44">
        <f t="shared" si="58"/>
        <v>-3.4987326109567229E-2</v>
      </c>
      <c r="N514" s="93"/>
    </row>
    <row r="515" spans="1:14" outlineLevel="1" x14ac:dyDescent="0.25">
      <c r="A515" s="84">
        <v>39766</v>
      </c>
      <c r="B515" s="85">
        <v>16.100000000000001</v>
      </c>
      <c r="C515" s="86">
        <v>933890</v>
      </c>
      <c r="D515" s="86">
        <v>35789.1</v>
      </c>
      <c r="E515" s="86">
        <v>3572.82</v>
      </c>
      <c r="F515" s="43">
        <f t="shared" si="60"/>
        <v>-0.23333333333333328</v>
      </c>
      <c r="G515" s="43">
        <f t="shared" si="61"/>
        <v>-7.9912590783469462E-2</v>
      </c>
      <c r="H515" s="43">
        <f t="shared" si="61"/>
        <v>-0.19948825610496568</v>
      </c>
      <c r="I515" s="44">
        <f t="shared" ref="I515:I578" si="62">B515/$B$2-1</f>
        <v>-0.23333333333333328</v>
      </c>
      <c r="J515" s="44">
        <f t="shared" ref="J515:J578" si="63">D515/$D$2-1</f>
        <v>-7.9912590783469462E-2</v>
      </c>
      <c r="K515" s="44">
        <f t="shared" ref="K515:K578" si="64">E515/$E$2-1</f>
        <v>-0.19948825610496568</v>
      </c>
      <c r="L515" s="44">
        <f t="shared" ref="L515:L578" si="65">(B515/$B$2)/(D515/$D$2)-1</f>
        <v>-0.16674583415993494</v>
      </c>
      <c r="M515" s="44">
        <f t="shared" ref="M515:M578" si="66">(B515/$B$2)/(E515/$E$2)-1</f>
        <v>-4.2279301317540097E-2</v>
      </c>
      <c r="N515" s="93"/>
    </row>
    <row r="516" spans="1:14" outlineLevel="1" x14ac:dyDescent="0.25">
      <c r="A516" s="84">
        <v>39769</v>
      </c>
      <c r="B516" s="85">
        <v>15.9</v>
      </c>
      <c r="C516" s="86">
        <v>1015100</v>
      </c>
      <c r="D516" s="86">
        <v>35717.21</v>
      </c>
      <c r="E516" s="86">
        <v>3560.92</v>
      </c>
      <c r="F516" s="43">
        <f t="shared" si="60"/>
        <v>-0.24285714285714288</v>
      </c>
      <c r="G516" s="43">
        <f t="shared" si="61"/>
        <v>-8.1760781541230232E-2</v>
      </c>
      <c r="H516" s="43">
        <f t="shared" si="61"/>
        <v>-0.20215452245825272</v>
      </c>
      <c r="I516" s="44">
        <f t="shared" si="62"/>
        <v>-0.24285714285714288</v>
      </c>
      <c r="J516" s="44">
        <f t="shared" si="63"/>
        <v>-8.1760781541230232E-2</v>
      </c>
      <c r="K516" s="44">
        <f t="shared" si="64"/>
        <v>-0.20215452245825272</v>
      </c>
      <c r="L516" s="44">
        <f t="shared" si="65"/>
        <v>-0.17544051493063739</v>
      </c>
      <c r="M516" s="44">
        <f t="shared" si="66"/>
        <v>-5.101566850300332E-2</v>
      </c>
      <c r="N516" s="93"/>
    </row>
    <row r="517" spans="1:14" outlineLevel="1" x14ac:dyDescent="0.25">
      <c r="A517" s="84">
        <v>39770</v>
      </c>
      <c r="B517" s="85">
        <v>15.9</v>
      </c>
      <c r="C517" s="86">
        <v>2055575</v>
      </c>
      <c r="D517" s="86">
        <v>34094.660000000003</v>
      </c>
      <c r="E517" s="86">
        <v>3413.71</v>
      </c>
      <c r="F517" s="43">
        <f t="shared" si="60"/>
        <v>-0.24285714285714288</v>
      </c>
      <c r="G517" s="43">
        <f t="shared" si="61"/>
        <v>-0.12347425927116129</v>
      </c>
      <c r="H517" s="43">
        <f t="shared" si="61"/>
        <v>-0.23513780564038567</v>
      </c>
      <c r="I517" s="44">
        <f t="shared" si="62"/>
        <v>-0.24285714285714288</v>
      </c>
      <c r="J517" s="44">
        <f t="shared" si="63"/>
        <v>-0.12347425927116129</v>
      </c>
      <c r="K517" s="44">
        <f t="shared" si="64"/>
        <v>-0.23513780564038567</v>
      </c>
      <c r="L517" s="44">
        <f t="shared" si="65"/>
        <v>-0.13620008864396116</v>
      </c>
      <c r="M517" s="44">
        <f t="shared" si="66"/>
        <v>-1.0092454920222926E-2</v>
      </c>
      <c r="N517" s="93"/>
    </row>
    <row r="518" spans="1:14" outlineLevel="1" x14ac:dyDescent="0.25">
      <c r="A518" s="84">
        <v>39771</v>
      </c>
      <c r="B518" s="85">
        <v>16.21</v>
      </c>
      <c r="C518" s="86">
        <v>295110</v>
      </c>
      <c r="D518" s="86">
        <v>33404.550000000003</v>
      </c>
      <c r="E518" s="86">
        <v>3349.47</v>
      </c>
      <c r="F518" s="43">
        <f t="shared" si="60"/>
        <v>-0.22809523809523802</v>
      </c>
      <c r="G518" s="43">
        <f t="shared" si="61"/>
        <v>-0.14121601645349946</v>
      </c>
      <c r="H518" s="43">
        <f t="shared" si="61"/>
        <v>-0.24953116282821408</v>
      </c>
      <c r="I518" s="44">
        <f t="shared" si="62"/>
        <v>-0.22809523809523802</v>
      </c>
      <c r="J518" s="44">
        <f t="shared" si="63"/>
        <v>-0.14121601645349946</v>
      </c>
      <c r="K518" s="44">
        <f t="shared" si="64"/>
        <v>-0.24953116282821408</v>
      </c>
      <c r="L518" s="44">
        <f t="shared" si="65"/>
        <v>-0.10116539584606066</v>
      </c>
      <c r="M518" s="44">
        <f t="shared" si="66"/>
        <v>2.8563377546440671E-2</v>
      </c>
      <c r="N518" s="93"/>
    </row>
    <row r="519" spans="1:14" outlineLevel="1" x14ac:dyDescent="0.25">
      <c r="A519" s="84">
        <v>39773</v>
      </c>
      <c r="B519" s="85">
        <v>16.37</v>
      </c>
      <c r="C519" s="86">
        <v>398589</v>
      </c>
      <c r="D519" s="86">
        <v>31250.6</v>
      </c>
      <c r="E519" s="86">
        <v>3148.04</v>
      </c>
      <c r="F519" s="43">
        <f t="shared" si="60"/>
        <v>-0.22047619047619038</v>
      </c>
      <c r="G519" s="43">
        <f t="shared" si="61"/>
        <v>-0.19659104055530563</v>
      </c>
      <c r="H519" s="43">
        <f t="shared" si="61"/>
        <v>-0.29466276211750841</v>
      </c>
      <c r="I519" s="44">
        <f t="shared" si="62"/>
        <v>-0.22047619047619038</v>
      </c>
      <c r="J519" s="44">
        <f t="shared" si="63"/>
        <v>-0.19659104055530563</v>
      </c>
      <c r="K519" s="44">
        <f t="shared" si="64"/>
        <v>-0.29466276211750841</v>
      </c>
      <c r="L519" s="44">
        <f t="shared" si="65"/>
        <v>-2.9729752998266079E-2</v>
      </c>
      <c r="M519" s="44">
        <f t="shared" si="66"/>
        <v>0.10517886715301628</v>
      </c>
      <c r="N519" s="93"/>
    </row>
    <row r="520" spans="1:14" outlineLevel="1" x14ac:dyDescent="0.25">
      <c r="A520" s="84">
        <v>39776</v>
      </c>
      <c r="B520" s="85">
        <v>16.5</v>
      </c>
      <c r="C520" s="86">
        <v>4803807</v>
      </c>
      <c r="D520" s="86">
        <v>34188.83</v>
      </c>
      <c r="E520" s="86">
        <v>3401.21</v>
      </c>
      <c r="F520" s="43">
        <f t="shared" si="60"/>
        <v>-0.2142857142857143</v>
      </c>
      <c r="G520" s="43">
        <f t="shared" si="61"/>
        <v>-0.121053281059194</v>
      </c>
      <c r="H520" s="43">
        <f t="shared" si="61"/>
        <v>-0.23793850559131735</v>
      </c>
      <c r="I520" s="44">
        <f t="shared" si="62"/>
        <v>-0.2142857142857143</v>
      </c>
      <c r="J520" s="44">
        <f t="shared" si="63"/>
        <v>-0.121053281059194</v>
      </c>
      <c r="K520" s="44">
        <f t="shared" si="64"/>
        <v>-0.23793850559131735</v>
      </c>
      <c r="L520" s="44">
        <f t="shared" si="65"/>
        <v>-0.10607290660220237</v>
      </c>
      <c r="M520" s="44">
        <f t="shared" si="66"/>
        <v>3.1037903737619388E-2</v>
      </c>
      <c r="N520" s="93"/>
    </row>
    <row r="521" spans="1:14" outlineLevel="1" x14ac:dyDescent="0.25">
      <c r="A521" s="84">
        <v>39777</v>
      </c>
      <c r="B521" s="85">
        <v>17</v>
      </c>
      <c r="C521" s="86">
        <v>391328</v>
      </c>
      <c r="D521" s="86">
        <v>34812.86</v>
      </c>
      <c r="E521" s="86">
        <v>3468.46</v>
      </c>
      <c r="F521" s="43">
        <f t="shared" si="60"/>
        <v>-0.19047619047619047</v>
      </c>
      <c r="G521" s="43">
        <f t="shared" si="61"/>
        <v>-0.10501034770872164</v>
      </c>
      <c r="H521" s="43">
        <f t="shared" si="61"/>
        <v>-0.22287073985530459</v>
      </c>
      <c r="I521" s="44">
        <f t="shared" si="62"/>
        <v>-0.19047619047619047</v>
      </c>
      <c r="J521" s="44">
        <f t="shared" si="63"/>
        <v>-0.10501034770872164</v>
      </c>
      <c r="K521" s="44">
        <f t="shared" si="64"/>
        <v>-0.22287073985530459</v>
      </c>
      <c r="L521" s="44">
        <f t="shared" si="65"/>
        <v>-9.5493665819114559E-2</v>
      </c>
      <c r="M521" s="44">
        <f t="shared" si="66"/>
        <v>4.1684892128604822E-2</v>
      </c>
      <c r="N521" s="93"/>
    </row>
    <row r="522" spans="1:14" outlineLevel="1" x14ac:dyDescent="0.25">
      <c r="A522" s="84">
        <v>39778</v>
      </c>
      <c r="B522" s="85">
        <v>18.489999999999998</v>
      </c>
      <c r="C522" s="86">
        <v>659829</v>
      </c>
      <c r="D522" s="86">
        <v>36469.61</v>
      </c>
      <c r="E522" s="86">
        <v>3618.38</v>
      </c>
      <c r="F522" s="43">
        <f t="shared" si="60"/>
        <v>-0.11952380952380959</v>
      </c>
      <c r="G522" s="43">
        <f t="shared" si="61"/>
        <v>-6.2417636094864726E-2</v>
      </c>
      <c r="H522" s="43">
        <f t="shared" si="61"/>
        <v>-0.18928026492380978</v>
      </c>
      <c r="I522" s="44">
        <f t="shared" si="62"/>
        <v>-0.11952380952380959</v>
      </c>
      <c r="J522" s="44">
        <f t="shared" si="63"/>
        <v>-6.2417636094864726E-2</v>
      </c>
      <c r="K522" s="44">
        <f t="shared" si="64"/>
        <v>-0.18928026492380978</v>
      </c>
      <c r="L522" s="44">
        <f t="shared" si="65"/>
        <v>-6.0907900604157295E-2</v>
      </c>
      <c r="M522" s="44">
        <f t="shared" si="66"/>
        <v>8.6042626547686796E-2</v>
      </c>
      <c r="N522" s="93"/>
    </row>
    <row r="523" spans="1:14" outlineLevel="1" x14ac:dyDescent="0.25">
      <c r="A523" s="84">
        <v>39779</v>
      </c>
      <c r="B523" s="85">
        <v>18.899999999999999</v>
      </c>
      <c r="C523" s="86">
        <v>290400</v>
      </c>
      <c r="D523" s="86">
        <v>36212.65</v>
      </c>
      <c r="E523" s="86">
        <v>3614.12</v>
      </c>
      <c r="F523" s="43">
        <f t="shared" si="60"/>
        <v>-0.10000000000000009</v>
      </c>
      <c r="G523" s="43">
        <f t="shared" si="61"/>
        <v>-6.9023716177132211E-2</v>
      </c>
      <c r="H523" s="43">
        <f t="shared" si="61"/>
        <v>-0.19023474346708735</v>
      </c>
      <c r="I523" s="44">
        <f t="shared" si="62"/>
        <v>-0.10000000000000009</v>
      </c>
      <c r="J523" s="44">
        <f t="shared" si="63"/>
        <v>-6.9023716177132211E-2</v>
      </c>
      <c r="K523" s="44">
        <f t="shared" si="64"/>
        <v>-0.19023474346708735</v>
      </c>
      <c r="L523" s="44">
        <f t="shared" si="65"/>
        <v>-3.3272903253421249E-2</v>
      </c>
      <c r="M523" s="44">
        <f t="shared" si="66"/>
        <v>0.1114332119575443</v>
      </c>
      <c r="N523" s="93"/>
    </row>
    <row r="524" spans="1:14" outlineLevel="1" x14ac:dyDescent="0.25">
      <c r="A524" s="84">
        <v>39780</v>
      </c>
      <c r="B524" s="85">
        <v>19.2</v>
      </c>
      <c r="C524" s="86">
        <v>1666866</v>
      </c>
      <c r="D524" s="86">
        <v>36595.870000000003</v>
      </c>
      <c r="E524" s="86">
        <v>3668.97</v>
      </c>
      <c r="F524" s="43">
        <f t="shared" si="60"/>
        <v>-8.5714285714285743E-2</v>
      </c>
      <c r="G524" s="43">
        <f t="shared" si="61"/>
        <v>-5.9171669130406723E-2</v>
      </c>
      <c r="H524" s="43">
        <f t="shared" si="61"/>
        <v>-0.17794527208239885</v>
      </c>
      <c r="I524" s="44">
        <f t="shared" si="62"/>
        <v>-8.5714285714285743E-2</v>
      </c>
      <c r="J524" s="44">
        <f t="shared" si="63"/>
        <v>-5.9171669130406723E-2</v>
      </c>
      <c r="K524" s="44">
        <f t="shared" si="64"/>
        <v>-0.17794527208239885</v>
      </c>
      <c r="L524" s="44">
        <f t="shared" si="65"/>
        <v>-2.8211965682778839E-2</v>
      </c>
      <c r="M524" s="44">
        <f t="shared" si="66"/>
        <v>0.11219567656006224</v>
      </c>
      <c r="N524" s="93"/>
    </row>
    <row r="525" spans="1:14" outlineLevel="1" x14ac:dyDescent="0.25">
      <c r="A525" s="84">
        <v>39783</v>
      </c>
      <c r="B525" s="85">
        <v>19.399999999999999</v>
      </c>
      <c r="C525" s="86">
        <v>482640</v>
      </c>
      <c r="D525" s="86">
        <v>34740.5</v>
      </c>
      <c r="E525" s="86">
        <v>3512.22</v>
      </c>
      <c r="F525" s="43">
        <f t="shared" si="60"/>
        <v>-7.6190476190476253E-2</v>
      </c>
      <c r="G525" s="43">
        <f t="shared" si="61"/>
        <v>-0.10687062150523807</v>
      </c>
      <c r="H525" s="43">
        <f t="shared" si="61"/>
        <v>-0.21306604946708285</v>
      </c>
      <c r="I525" s="44">
        <f t="shared" si="62"/>
        <v>-7.6190476190476253E-2</v>
      </c>
      <c r="J525" s="44">
        <f t="shared" si="63"/>
        <v>-0.10687062150523807</v>
      </c>
      <c r="K525" s="44">
        <f t="shared" si="64"/>
        <v>-0.21306604946708285</v>
      </c>
      <c r="L525" s="44">
        <f t="shared" si="65"/>
        <v>3.4351288910088984E-2</v>
      </c>
      <c r="M525" s="44">
        <f t="shared" si="66"/>
        <v>0.17393527523359942</v>
      </c>
      <c r="N525" s="93"/>
    </row>
    <row r="526" spans="1:14" outlineLevel="1" x14ac:dyDescent="0.25">
      <c r="A526" s="84">
        <v>39784</v>
      </c>
      <c r="B526" s="85">
        <v>19.5</v>
      </c>
      <c r="C526" s="86">
        <v>1028782</v>
      </c>
      <c r="D526" s="86">
        <v>35000.839999999997</v>
      </c>
      <c r="E526" s="86">
        <v>3537.72</v>
      </c>
      <c r="F526" s="43">
        <f t="shared" si="60"/>
        <v>-7.1428571428571397E-2</v>
      </c>
      <c r="G526" s="43">
        <f t="shared" si="61"/>
        <v>-0.10017764637830207</v>
      </c>
      <c r="H526" s="43">
        <f t="shared" si="61"/>
        <v>-0.20735262156718215</v>
      </c>
      <c r="I526" s="44">
        <f t="shared" si="62"/>
        <v>-7.1428571428571397E-2</v>
      </c>
      <c r="J526" s="44">
        <f t="shared" si="63"/>
        <v>-0.10017764637830207</v>
      </c>
      <c r="K526" s="44">
        <f t="shared" si="64"/>
        <v>-0.20735262156718215</v>
      </c>
      <c r="L526" s="44">
        <f t="shared" si="65"/>
        <v>3.1949723002566488E-2</v>
      </c>
      <c r="M526" s="44">
        <f t="shared" si="66"/>
        <v>0.17148110728297983</v>
      </c>
      <c r="N526" s="93"/>
    </row>
    <row r="527" spans="1:14" outlineLevel="1" x14ac:dyDescent="0.25">
      <c r="A527" s="84">
        <v>39785</v>
      </c>
      <c r="B527" s="85">
        <v>18.7</v>
      </c>
      <c r="C527" s="86">
        <v>614034</v>
      </c>
      <c r="D527" s="86">
        <v>35296.699999999997</v>
      </c>
      <c r="E527" s="86">
        <v>3539.07</v>
      </c>
      <c r="F527" s="43">
        <f t="shared" si="60"/>
        <v>-0.10952380952380958</v>
      </c>
      <c r="G527" s="43">
        <f t="shared" si="61"/>
        <v>-9.2571502024551777E-2</v>
      </c>
      <c r="H527" s="43">
        <f t="shared" si="61"/>
        <v>-0.20705014597248139</v>
      </c>
      <c r="I527" s="44">
        <f t="shared" si="62"/>
        <v>-0.10952380952380958</v>
      </c>
      <c r="J527" s="44">
        <f t="shared" si="63"/>
        <v>-9.2571502024551777E-2</v>
      </c>
      <c r="K527" s="44">
        <f t="shared" si="64"/>
        <v>-0.20705014597248139</v>
      </c>
      <c r="L527" s="44">
        <f t="shared" si="65"/>
        <v>-1.8681700582558136E-2</v>
      </c>
      <c r="M527" s="44">
        <f t="shared" si="66"/>
        <v>0.12299180831337564</v>
      </c>
      <c r="N527" s="93"/>
    </row>
    <row r="528" spans="1:14" outlineLevel="1" x14ac:dyDescent="0.25">
      <c r="A528" s="84">
        <v>39786</v>
      </c>
      <c r="B528" s="85">
        <v>18.5</v>
      </c>
      <c r="C528" s="86">
        <v>409050</v>
      </c>
      <c r="D528" s="86">
        <v>35127.769999999997</v>
      </c>
      <c r="E528" s="86">
        <v>3537.63</v>
      </c>
      <c r="F528" s="43">
        <f t="shared" si="60"/>
        <v>-0.11904761904761907</v>
      </c>
      <c r="G528" s="43">
        <f t="shared" si="61"/>
        <v>-9.6914454656468974E-2</v>
      </c>
      <c r="H528" s="43">
        <f t="shared" si="61"/>
        <v>-0.20737278660682879</v>
      </c>
      <c r="I528" s="44">
        <f t="shared" si="62"/>
        <v>-0.11904761904761907</v>
      </c>
      <c r="J528" s="44">
        <f t="shared" si="63"/>
        <v>-9.6914454656468974E-2</v>
      </c>
      <c r="K528" s="44">
        <f t="shared" si="64"/>
        <v>-0.20737278660682879</v>
      </c>
      <c r="L528" s="44">
        <f t="shared" si="65"/>
        <v>-2.4508380745625447E-2</v>
      </c>
      <c r="M528" s="44">
        <f t="shared" si="66"/>
        <v>0.11143342805642131</v>
      </c>
      <c r="N528" s="93"/>
    </row>
    <row r="529" spans="1:14" outlineLevel="1" x14ac:dyDescent="0.25">
      <c r="A529" s="84">
        <v>39787</v>
      </c>
      <c r="B529" s="85">
        <v>18.489999999999998</v>
      </c>
      <c r="C529" s="86">
        <v>648454</v>
      </c>
      <c r="D529" s="86">
        <v>35347.39</v>
      </c>
      <c r="E529" s="86">
        <v>3567.9</v>
      </c>
      <c r="F529" s="43">
        <f t="shared" si="60"/>
        <v>-0.11952380952380959</v>
      </c>
      <c r="G529" s="43">
        <f t="shared" si="61"/>
        <v>-9.1268333440452487E-2</v>
      </c>
      <c r="H529" s="43">
        <f t="shared" si="61"/>
        <v>-0.2005906116056525</v>
      </c>
      <c r="I529" s="44">
        <f t="shared" si="62"/>
        <v>-0.11952380952380959</v>
      </c>
      <c r="J529" s="44">
        <f t="shared" si="63"/>
        <v>-9.1268333440452487E-2</v>
      </c>
      <c r="K529" s="44">
        <f t="shared" si="64"/>
        <v>-0.2005906116056525</v>
      </c>
      <c r="L529" s="44">
        <f t="shared" si="65"/>
        <v>-3.1093310735315516E-2</v>
      </c>
      <c r="M529" s="44">
        <f t="shared" si="66"/>
        <v>0.10140836880170934</v>
      </c>
      <c r="N529" s="93"/>
    </row>
    <row r="530" spans="1:14" outlineLevel="1" x14ac:dyDescent="0.25">
      <c r="A530" s="84">
        <v>39790</v>
      </c>
      <c r="B530" s="85">
        <v>19.2</v>
      </c>
      <c r="C530" s="86">
        <v>407272</v>
      </c>
      <c r="D530" s="86">
        <v>38284.910000000003</v>
      </c>
      <c r="E530" s="86">
        <v>3796.99</v>
      </c>
      <c r="F530" s="43">
        <f t="shared" si="60"/>
        <v>-8.5714285714285743E-2</v>
      </c>
      <c r="G530" s="43">
        <f t="shared" si="61"/>
        <v>-1.5748827045439895E-2</v>
      </c>
      <c r="H530" s="43">
        <f t="shared" si="61"/>
        <v>-0.14926162346493643</v>
      </c>
      <c r="I530" s="44">
        <f t="shared" si="62"/>
        <v>-8.5714285714285743E-2</v>
      </c>
      <c r="J530" s="44">
        <f t="shared" si="63"/>
        <v>-1.5748827045439895E-2</v>
      </c>
      <c r="K530" s="44">
        <f t="shared" si="64"/>
        <v>-0.14926162346493643</v>
      </c>
      <c r="L530" s="44">
        <f t="shared" si="65"/>
        <v>-7.1084963463971307E-2</v>
      </c>
      <c r="M530" s="44">
        <f t="shared" si="66"/>
        <v>7.469668643545857E-2</v>
      </c>
      <c r="N530" s="93"/>
    </row>
    <row r="531" spans="1:14" outlineLevel="1" x14ac:dyDescent="0.25">
      <c r="A531" s="84">
        <v>39791</v>
      </c>
      <c r="B531" s="85">
        <v>19.25</v>
      </c>
      <c r="C531" s="86">
        <v>405910</v>
      </c>
      <c r="D531" s="86">
        <v>37968.11</v>
      </c>
      <c r="E531" s="86">
        <v>3794.17</v>
      </c>
      <c r="F531" s="43">
        <f t="shared" si="60"/>
        <v>-8.333333333333337E-2</v>
      </c>
      <c r="G531" s="43">
        <f t="shared" si="61"/>
        <v>-2.3893309338646418E-2</v>
      </c>
      <c r="H531" s="43">
        <f t="shared" si="61"/>
        <v>-0.1498934613738665</v>
      </c>
      <c r="I531" s="44">
        <f t="shared" si="62"/>
        <v>-8.333333333333337E-2</v>
      </c>
      <c r="J531" s="44">
        <f t="shared" si="63"/>
        <v>-2.3893309338646418E-2</v>
      </c>
      <c r="K531" s="44">
        <f t="shared" si="64"/>
        <v>-0.1498934613738665</v>
      </c>
      <c r="L531" s="44">
        <f t="shared" si="65"/>
        <v>-6.0895007239847754E-2</v>
      </c>
      <c r="M531" s="44">
        <f t="shared" si="66"/>
        <v>7.8296219375163956E-2</v>
      </c>
      <c r="N531" s="93"/>
    </row>
    <row r="532" spans="1:14" outlineLevel="1" x14ac:dyDescent="0.25">
      <c r="A532" s="84">
        <v>39792</v>
      </c>
      <c r="B532" s="85">
        <v>18.98</v>
      </c>
      <c r="C532" s="86">
        <v>1293614</v>
      </c>
      <c r="D532" s="86">
        <v>39004.400000000001</v>
      </c>
      <c r="E532" s="86">
        <v>3851.54</v>
      </c>
      <c r="F532" s="43">
        <f t="shared" si="60"/>
        <v>-9.619047619047616E-2</v>
      </c>
      <c r="G532" s="43">
        <f t="shared" si="61"/>
        <v>2.7482486020953267E-3</v>
      </c>
      <c r="H532" s="43">
        <f t="shared" si="61"/>
        <v>-0.13703936887907031</v>
      </c>
      <c r="I532" s="44">
        <f t="shared" si="62"/>
        <v>-9.619047619047616E-2</v>
      </c>
      <c r="J532" s="44">
        <f t="shared" si="63"/>
        <v>2.7482486020953267E-3</v>
      </c>
      <c r="K532" s="44">
        <f t="shared" si="64"/>
        <v>-0.13703936887907031</v>
      </c>
      <c r="L532" s="44">
        <f t="shared" si="65"/>
        <v>-9.8667561803772119E-2</v>
      </c>
      <c r="M532" s="44">
        <f t="shared" si="66"/>
        <v>4.7335754628266224E-2</v>
      </c>
      <c r="N532" s="93"/>
    </row>
    <row r="533" spans="1:14" outlineLevel="1" x14ac:dyDescent="0.25">
      <c r="A533" s="84">
        <v>39793</v>
      </c>
      <c r="B533" s="85">
        <v>18.59</v>
      </c>
      <c r="C533" s="86">
        <v>5620780</v>
      </c>
      <c r="D533" s="86">
        <v>38519.07</v>
      </c>
      <c r="E533" s="86">
        <v>3795.18</v>
      </c>
      <c r="F533" s="43">
        <f t="shared" si="60"/>
        <v>-0.11476190476190473</v>
      </c>
      <c r="G533" s="43">
        <f t="shared" si="61"/>
        <v>-9.7289028857895365E-3</v>
      </c>
      <c r="H533" s="43">
        <f t="shared" si="61"/>
        <v>-0.14966716481783138</v>
      </c>
      <c r="I533" s="44">
        <f t="shared" si="62"/>
        <v>-0.11476190476190473</v>
      </c>
      <c r="J533" s="44">
        <f t="shared" si="63"/>
        <v>-9.7289028857895365E-3</v>
      </c>
      <c r="K533" s="44">
        <f t="shared" si="64"/>
        <v>-0.14966716481783138</v>
      </c>
      <c r="L533" s="44">
        <f t="shared" si="65"/>
        <v>-0.10606489695821297</v>
      </c>
      <c r="M533" s="44">
        <f t="shared" si="66"/>
        <v>4.1048938264801604E-2</v>
      </c>
      <c r="N533" s="93"/>
    </row>
    <row r="534" spans="1:14" outlineLevel="1" x14ac:dyDescent="0.25">
      <c r="A534" s="84">
        <v>39794</v>
      </c>
      <c r="B534" s="85">
        <v>18.899999999999999</v>
      </c>
      <c r="C534" s="86">
        <v>715942</v>
      </c>
      <c r="D534" s="86">
        <v>39373.86</v>
      </c>
      <c r="E534" s="86">
        <v>3854.05</v>
      </c>
      <c r="F534" s="43">
        <f t="shared" si="60"/>
        <v>-0.10000000000000009</v>
      </c>
      <c r="G534" s="43">
        <f t="shared" si="61"/>
        <v>1.2246545407802678E-2</v>
      </c>
      <c r="H534" s="43">
        <f t="shared" si="61"/>
        <v>-0.13647698832892319</v>
      </c>
      <c r="I534" s="44">
        <f t="shared" si="62"/>
        <v>-0.10000000000000009</v>
      </c>
      <c r="J534" s="44">
        <f t="shared" si="63"/>
        <v>1.2246545407802678E-2</v>
      </c>
      <c r="K534" s="44">
        <f t="shared" si="64"/>
        <v>-0.13647698832892319</v>
      </c>
      <c r="L534" s="44">
        <f t="shared" si="65"/>
        <v>-0.11088854382069746</v>
      </c>
      <c r="M534" s="44">
        <f t="shared" si="66"/>
        <v>4.2242057056862237E-2</v>
      </c>
      <c r="N534" s="93"/>
    </row>
    <row r="535" spans="1:14" outlineLevel="1" x14ac:dyDescent="0.25">
      <c r="A535" s="84">
        <v>39797</v>
      </c>
      <c r="B535" s="85">
        <v>18.190000000000001</v>
      </c>
      <c r="C535" s="86">
        <v>800052</v>
      </c>
      <c r="D535" s="86">
        <v>38320.19</v>
      </c>
      <c r="E535" s="86">
        <v>3729.91</v>
      </c>
      <c r="F535" s="43">
        <f t="shared" si="60"/>
        <v>-0.13380952380952371</v>
      </c>
      <c r="G535" s="43">
        <f t="shared" si="61"/>
        <v>-1.4841827880969105E-2</v>
      </c>
      <c r="H535" s="43">
        <f t="shared" si="61"/>
        <v>-0.16429129968161649</v>
      </c>
      <c r="I535" s="44">
        <f t="shared" si="62"/>
        <v>-0.13380952380952371</v>
      </c>
      <c r="J535" s="44">
        <f t="shared" si="63"/>
        <v>-1.4841827880969105E-2</v>
      </c>
      <c r="K535" s="44">
        <f t="shared" si="64"/>
        <v>-0.16429129968161649</v>
      </c>
      <c r="L535" s="44">
        <f t="shared" si="65"/>
        <v>-0.1207599949890894</v>
      </c>
      <c r="M535" s="44">
        <f t="shared" si="66"/>
        <v>3.6474163617633781E-2</v>
      </c>
      <c r="N535" s="93"/>
    </row>
    <row r="536" spans="1:14" outlineLevel="1" x14ac:dyDescent="0.25">
      <c r="A536" s="84">
        <v>39798</v>
      </c>
      <c r="B536" s="85">
        <v>18.899999999999999</v>
      </c>
      <c r="C536" s="86">
        <v>347995</v>
      </c>
      <c r="D536" s="86">
        <v>39993.46</v>
      </c>
      <c r="E536" s="86">
        <v>3893.37</v>
      </c>
      <c r="F536" s="43">
        <f t="shared" si="60"/>
        <v>-0.10000000000000009</v>
      </c>
      <c r="G536" s="43">
        <f t="shared" si="61"/>
        <v>2.8175589690854208E-2</v>
      </c>
      <c r="H536" s="43">
        <f t="shared" si="61"/>
        <v>-0.12766710656327229</v>
      </c>
      <c r="I536" s="44">
        <f t="shared" si="62"/>
        <v>-0.10000000000000009</v>
      </c>
      <c r="J536" s="44">
        <f t="shared" si="63"/>
        <v>2.8175589690854208E-2</v>
      </c>
      <c r="K536" s="44">
        <f t="shared" si="64"/>
        <v>-0.12766710656327229</v>
      </c>
      <c r="L536" s="44">
        <f t="shared" si="65"/>
        <v>-0.1246631324221511</v>
      </c>
      <c r="M536" s="44">
        <f t="shared" si="66"/>
        <v>3.1716225275275622E-2</v>
      </c>
      <c r="N536" s="93"/>
    </row>
    <row r="537" spans="1:14" outlineLevel="1" x14ac:dyDescent="0.25">
      <c r="A537" s="84">
        <v>39799</v>
      </c>
      <c r="B537" s="85">
        <v>19</v>
      </c>
      <c r="C537" s="86">
        <v>363350</v>
      </c>
      <c r="D537" s="86">
        <v>39947.43</v>
      </c>
      <c r="E537" s="86">
        <v>3896.78</v>
      </c>
      <c r="F537" s="43">
        <f t="shared" si="60"/>
        <v>-9.5238095238095233E-2</v>
      </c>
      <c r="G537" s="43">
        <f t="shared" si="61"/>
        <v>2.6992223150588135E-2</v>
      </c>
      <c r="H537" s="43">
        <f t="shared" si="61"/>
        <v>-0.12690307561665803</v>
      </c>
      <c r="I537" s="44">
        <f t="shared" si="62"/>
        <v>-9.5238095238095233E-2</v>
      </c>
      <c r="J537" s="44">
        <f t="shared" si="63"/>
        <v>2.6992223150588135E-2</v>
      </c>
      <c r="K537" s="44">
        <f t="shared" si="64"/>
        <v>-0.12690307561665803</v>
      </c>
      <c r="L537" s="44">
        <f t="shared" si="65"/>
        <v>-0.11901776433487243</v>
      </c>
      <c r="M537" s="44">
        <f t="shared" si="66"/>
        <v>3.626742861444332E-2</v>
      </c>
      <c r="N537" s="93"/>
    </row>
    <row r="538" spans="1:14" outlineLevel="1" x14ac:dyDescent="0.25">
      <c r="A538" s="84">
        <v>39800</v>
      </c>
      <c r="B538" s="85">
        <v>18.7</v>
      </c>
      <c r="C538" s="86">
        <v>701403</v>
      </c>
      <c r="D538" s="86">
        <v>39536.269999999997</v>
      </c>
      <c r="E538" s="86">
        <v>3877.29</v>
      </c>
      <c r="F538" s="43">
        <f t="shared" si="60"/>
        <v>-0.10952380952380958</v>
      </c>
      <c r="G538" s="43">
        <f t="shared" si="61"/>
        <v>1.6421878012725655E-2</v>
      </c>
      <c r="H538" s="43">
        <f t="shared" si="61"/>
        <v>-0.13126992698015094</v>
      </c>
      <c r="I538" s="44">
        <f t="shared" si="62"/>
        <v>-0.10952380952380958</v>
      </c>
      <c r="J538" s="44">
        <f t="shared" si="63"/>
        <v>1.6421878012725655E-2</v>
      </c>
      <c r="K538" s="44">
        <f t="shared" si="64"/>
        <v>-0.13126992698015094</v>
      </c>
      <c r="L538" s="44">
        <f t="shared" si="65"/>
        <v>-0.12391083885638121</v>
      </c>
      <c r="M538" s="44">
        <f t="shared" si="66"/>
        <v>2.5032076282047289E-2</v>
      </c>
      <c r="N538" s="93"/>
    </row>
    <row r="539" spans="1:14" outlineLevel="1" x14ac:dyDescent="0.25">
      <c r="A539" s="84">
        <v>39801</v>
      </c>
      <c r="B539" s="85">
        <v>18.5</v>
      </c>
      <c r="C539" s="86">
        <v>569921</v>
      </c>
      <c r="D539" s="86">
        <v>39131.230000000003</v>
      </c>
      <c r="E539" s="86">
        <v>3844.55</v>
      </c>
      <c r="F539" s="43">
        <f t="shared" si="60"/>
        <v>-0.11904761904761907</v>
      </c>
      <c r="G539" s="43">
        <f t="shared" si="61"/>
        <v>6.0088694646185381E-3</v>
      </c>
      <c r="H539" s="43">
        <f t="shared" si="61"/>
        <v>-0.13860552029163131</v>
      </c>
      <c r="I539" s="44">
        <f t="shared" si="62"/>
        <v>-0.11904761904761907</v>
      </c>
      <c r="J539" s="44">
        <f t="shared" si="63"/>
        <v>6.0088694646185381E-3</v>
      </c>
      <c r="K539" s="44">
        <f t="shared" si="64"/>
        <v>-0.13860552029163131</v>
      </c>
      <c r="L539" s="44">
        <f t="shared" si="65"/>
        <v>-0.12430952878058676</v>
      </c>
      <c r="M539" s="44">
        <f t="shared" si="66"/>
        <v>2.2704929860513756E-2</v>
      </c>
      <c r="N539" s="93"/>
    </row>
    <row r="540" spans="1:14" outlineLevel="1" x14ac:dyDescent="0.25">
      <c r="A540" s="84">
        <v>39804</v>
      </c>
      <c r="B540" s="85">
        <v>18.59</v>
      </c>
      <c r="C540" s="86">
        <v>713748</v>
      </c>
      <c r="D540" s="86">
        <v>37618.5</v>
      </c>
      <c r="E540" s="86">
        <v>3718.64</v>
      </c>
      <c r="F540" s="43">
        <f t="shared" si="60"/>
        <v>-0.11476190476190473</v>
      </c>
      <c r="G540" s="43">
        <f t="shared" si="61"/>
        <v>-3.2881290571373456E-2</v>
      </c>
      <c r="H540" s="43">
        <f t="shared" si="61"/>
        <v>-0.16681641075737652</v>
      </c>
      <c r="I540" s="44">
        <f t="shared" si="62"/>
        <v>-0.11476190476190473</v>
      </c>
      <c r="J540" s="44">
        <f t="shared" si="63"/>
        <v>-3.2881290571373456E-2</v>
      </c>
      <c r="K540" s="44">
        <f t="shared" si="64"/>
        <v>-0.16681641075737652</v>
      </c>
      <c r="L540" s="44">
        <f t="shared" si="65"/>
        <v>-8.4664491951465082E-2</v>
      </c>
      <c r="M540" s="44">
        <f t="shared" si="66"/>
        <v>6.2476633802629467E-2</v>
      </c>
      <c r="N540" s="93"/>
    </row>
    <row r="541" spans="1:14" outlineLevel="1" x14ac:dyDescent="0.25">
      <c r="A541" s="84">
        <v>39805</v>
      </c>
      <c r="B541" s="85">
        <v>19.399999999999999</v>
      </c>
      <c r="C541" s="86">
        <v>13553</v>
      </c>
      <c r="D541" s="86">
        <v>36470.78</v>
      </c>
      <c r="E541" s="86">
        <v>3598.67</v>
      </c>
      <c r="F541" s="43">
        <f t="shared" si="60"/>
        <v>-7.6190476190476253E-2</v>
      </c>
      <c r="G541" s="43">
        <f t="shared" si="61"/>
        <v>-6.2387557040941011E-2</v>
      </c>
      <c r="H541" s="43">
        <f t="shared" si="61"/>
        <v>-0.19369640860643889</v>
      </c>
      <c r="I541" s="44">
        <f t="shared" si="62"/>
        <v>-7.6190476190476253E-2</v>
      </c>
      <c r="J541" s="44">
        <f t="shared" si="63"/>
        <v>-6.2387557040941011E-2</v>
      </c>
      <c r="K541" s="44">
        <f t="shared" si="64"/>
        <v>-0.19369640860643889</v>
      </c>
      <c r="L541" s="44">
        <f t="shared" si="65"/>
        <v>-1.472134809343395E-2</v>
      </c>
      <c r="M541" s="44">
        <f t="shared" si="66"/>
        <v>0.14573410520579877</v>
      </c>
      <c r="N541" s="93"/>
    </row>
    <row r="542" spans="1:14" outlineLevel="1" x14ac:dyDescent="0.25">
      <c r="A542" s="84">
        <v>39808</v>
      </c>
      <c r="B542" s="85">
        <v>19.46</v>
      </c>
      <c r="C542" s="86">
        <v>31139</v>
      </c>
      <c r="D542" s="86">
        <v>36864.129999999997</v>
      </c>
      <c r="E542" s="86">
        <v>3626.14</v>
      </c>
      <c r="F542" s="43">
        <f t="shared" si="60"/>
        <v>-7.333333333333325E-2</v>
      </c>
      <c r="G542" s="43">
        <f t="shared" si="61"/>
        <v>-5.2275081946140611E-2</v>
      </c>
      <c r="H542" s="43">
        <f t="shared" si="61"/>
        <v>-0.18754159039427143</v>
      </c>
      <c r="I542" s="44">
        <f t="shared" si="62"/>
        <v>-7.333333333333325E-2</v>
      </c>
      <c r="J542" s="44">
        <f t="shared" si="63"/>
        <v>-5.2275081946140611E-2</v>
      </c>
      <c r="K542" s="44">
        <f t="shared" si="64"/>
        <v>-0.18754159039427143</v>
      </c>
      <c r="L542" s="44">
        <f t="shared" si="65"/>
        <v>-2.2219792880866174E-2</v>
      </c>
      <c r="M542" s="44">
        <f t="shared" si="66"/>
        <v>0.14057120427415026</v>
      </c>
      <c r="N542" s="93"/>
    </row>
    <row r="543" spans="1:14" outlineLevel="1" x14ac:dyDescent="0.25">
      <c r="A543" s="84">
        <v>39811</v>
      </c>
      <c r="B543" s="85">
        <v>19.5</v>
      </c>
      <c r="C543" s="86">
        <v>329291</v>
      </c>
      <c r="D543" s="86">
        <v>37060.160000000003</v>
      </c>
      <c r="E543" s="86">
        <v>3642.54</v>
      </c>
      <c r="F543" s="43">
        <f t="shared" si="60"/>
        <v>-7.1428571428571397E-2</v>
      </c>
      <c r="G543" s="43">
        <f t="shared" si="61"/>
        <v>-4.7235426441287864E-2</v>
      </c>
      <c r="H543" s="43">
        <f t="shared" si="61"/>
        <v>-0.18386707205864894</v>
      </c>
      <c r="I543" s="44">
        <f t="shared" si="62"/>
        <v>-7.1428571428571397E-2</v>
      </c>
      <c r="J543" s="44">
        <f t="shared" si="63"/>
        <v>-4.7235426441287864E-2</v>
      </c>
      <c r="K543" s="44">
        <f t="shared" si="64"/>
        <v>-0.18386707205864894</v>
      </c>
      <c r="L543" s="44">
        <f t="shared" si="65"/>
        <v>-2.5392574051025685E-2</v>
      </c>
      <c r="M543" s="44">
        <f t="shared" si="66"/>
        <v>0.13776983721720093</v>
      </c>
      <c r="N543" s="93"/>
    </row>
    <row r="544" spans="1:14" outlineLevel="1" x14ac:dyDescent="0.25">
      <c r="A544" s="84">
        <v>39812</v>
      </c>
      <c r="B544" s="85">
        <v>19.79</v>
      </c>
      <c r="C544" s="86">
        <v>1045241</v>
      </c>
      <c r="D544" s="86">
        <v>37550.31</v>
      </c>
      <c r="E544" s="86">
        <v>3697.05</v>
      </c>
      <c r="F544" s="43">
        <f>B544/B$2-1</f>
        <v>-5.7619047619047681E-2</v>
      </c>
      <c r="G544" s="43">
        <f t="shared" si="61"/>
        <v>-3.463435953467453E-2</v>
      </c>
      <c r="H544" s="43">
        <f t="shared" si="61"/>
        <v>-0.17165377971262574</v>
      </c>
      <c r="I544" s="44">
        <f t="shared" si="62"/>
        <v>-5.7619047619047681E-2</v>
      </c>
      <c r="J544" s="44">
        <f t="shared" si="63"/>
        <v>-3.463435953467453E-2</v>
      </c>
      <c r="K544" s="44">
        <f t="shared" si="64"/>
        <v>-0.17165377971262574</v>
      </c>
      <c r="L544" s="44">
        <f t="shared" si="65"/>
        <v>-2.3809308225735126E-2</v>
      </c>
      <c r="M544" s="44">
        <f t="shared" si="66"/>
        <v>0.13766554286203725</v>
      </c>
      <c r="N544" s="93"/>
    </row>
    <row r="545" spans="1:13" outlineLevel="1" x14ac:dyDescent="0.25">
      <c r="A545" s="84">
        <v>39815</v>
      </c>
      <c r="B545" s="85">
        <v>20.399999999999999</v>
      </c>
      <c r="C545" s="86">
        <v>4080</v>
      </c>
      <c r="D545" s="86">
        <v>40244.22</v>
      </c>
      <c r="E545" s="86">
        <v>3933.03</v>
      </c>
      <c r="F545">
        <v>-2.8571428571428692E-2</v>
      </c>
      <c r="G545">
        <v>3.4622276495918758E-2</v>
      </c>
      <c r="H545">
        <v>-0.11878104575895609</v>
      </c>
      <c r="I545" s="44">
        <f t="shared" si="62"/>
        <v>-2.8571428571428692E-2</v>
      </c>
      <c r="J545" s="44">
        <f t="shared" si="63"/>
        <v>3.4622276495918758E-2</v>
      </c>
      <c r="K545" s="44">
        <f t="shared" si="64"/>
        <v>-0.11878104575895609</v>
      </c>
      <c r="L545" s="44">
        <f t="shared" si="65"/>
        <v>-6.1079010671772127E-2</v>
      </c>
      <c r="M545" s="44">
        <f t="shared" si="66"/>
        <v>0.10236912943528442</v>
      </c>
    </row>
    <row r="546" spans="1:13" outlineLevel="1" x14ac:dyDescent="0.25">
      <c r="A546" s="84">
        <v>39818</v>
      </c>
      <c r="B546" s="85">
        <v>20.47</v>
      </c>
      <c r="C546" s="86">
        <v>20312</v>
      </c>
      <c r="D546" s="86">
        <v>41518.660000000003</v>
      </c>
      <c r="E546" s="86">
        <v>4010.26</v>
      </c>
      <c r="F546">
        <v>-2.5238095238095282E-2</v>
      </c>
      <c r="G546">
        <v>6.7386335882768877E-2</v>
      </c>
      <c r="H546">
        <v>-0.10147720118211945</v>
      </c>
      <c r="I546" s="44">
        <f t="shared" si="62"/>
        <v>-2.5238095238095282E-2</v>
      </c>
      <c r="J546" s="44">
        <f t="shared" si="63"/>
        <v>6.7386335882768877E-2</v>
      </c>
      <c r="K546" s="44">
        <f t="shared" si="64"/>
        <v>-0.10147720118211945</v>
      </c>
      <c r="L546" s="44">
        <f t="shared" si="65"/>
        <v>-8.6776856707895034E-2</v>
      </c>
      <c r="M546" s="44">
        <f t="shared" si="66"/>
        <v>8.4849383949217927E-2</v>
      </c>
    </row>
    <row r="547" spans="1:13" outlineLevel="1" x14ac:dyDescent="0.25">
      <c r="A547" s="84">
        <v>39819</v>
      </c>
      <c r="B547" s="85">
        <v>20</v>
      </c>
      <c r="C547" s="86">
        <v>544566</v>
      </c>
      <c r="D547" s="86">
        <v>42312.28</v>
      </c>
      <c r="E547" s="86">
        <v>4081.42</v>
      </c>
      <c r="F547">
        <v>-4.7619047619047672E-2</v>
      </c>
      <c r="G547">
        <v>8.778918953660253E-2</v>
      </c>
      <c r="H547">
        <v>-8.5533376501455205E-2</v>
      </c>
      <c r="I547" s="44">
        <f t="shared" si="62"/>
        <v>-4.7619047619047672E-2</v>
      </c>
      <c r="J547" s="44">
        <f t="shared" si="63"/>
        <v>8.778918953660253E-2</v>
      </c>
      <c r="K547" s="44">
        <f t="shared" si="64"/>
        <v>-8.5533376501455205E-2</v>
      </c>
      <c r="L547" s="44">
        <f t="shared" si="65"/>
        <v>-0.1244802195665633</v>
      </c>
      <c r="M547" s="44">
        <f t="shared" si="66"/>
        <v>4.1460593430250992E-2</v>
      </c>
    </row>
    <row r="548" spans="1:13" outlineLevel="1" x14ac:dyDescent="0.25">
      <c r="A548" s="84">
        <v>39820</v>
      </c>
      <c r="B548" s="85">
        <v>20</v>
      </c>
      <c r="C548" s="86">
        <v>571844</v>
      </c>
      <c r="D548" s="86">
        <v>40820.25</v>
      </c>
      <c r="E548" s="86">
        <v>3941.56</v>
      </c>
      <c r="F548">
        <v>-4.7619047619047672E-2</v>
      </c>
      <c r="G548">
        <v>4.9431197377723501E-2</v>
      </c>
      <c r="H548">
        <v>-0.11686984811244028</v>
      </c>
      <c r="I548" s="44">
        <f t="shared" si="62"/>
        <v>-4.7619047619047672E-2</v>
      </c>
      <c r="J548" s="44">
        <f t="shared" si="63"/>
        <v>4.9431197377723501E-2</v>
      </c>
      <c r="K548" s="44">
        <f t="shared" si="64"/>
        <v>-0.11686984811244028</v>
      </c>
      <c r="L548" s="44">
        <f t="shared" si="65"/>
        <v>-9.2478902132199226E-2</v>
      </c>
      <c r="M548" s="44">
        <f t="shared" si="66"/>
        <v>7.8415169434968623E-2</v>
      </c>
    </row>
    <row r="549" spans="1:13" outlineLevel="1" x14ac:dyDescent="0.25">
      <c r="A549" s="84">
        <v>39821</v>
      </c>
      <c r="B549" s="85">
        <v>20.99</v>
      </c>
      <c r="C549" s="86">
        <v>566751</v>
      </c>
      <c r="D549" s="86">
        <v>41990.55</v>
      </c>
      <c r="E549" s="86">
        <v>4023</v>
      </c>
      <c r="F549">
        <v>-4.7619047619051891E-4</v>
      </c>
      <c r="G549">
        <v>7.9517963879426778E-2</v>
      </c>
      <c r="H549">
        <v>-9.8622727792129772E-2</v>
      </c>
      <c r="I549" s="44">
        <f t="shared" si="62"/>
        <v>-4.7619047619051891E-4</v>
      </c>
      <c r="J549" s="44">
        <f t="shared" si="63"/>
        <v>7.9517963879426778E-2</v>
      </c>
      <c r="K549" s="44">
        <f t="shared" si="64"/>
        <v>-9.8622727792129772E-2</v>
      </c>
      <c r="L549" s="44">
        <f t="shared" si="65"/>
        <v>-7.4101735248707667E-2</v>
      </c>
      <c r="M549" s="44">
        <f t="shared" si="66"/>
        <v>0.1088850810222175</v>
      </c>
    </row>
    <row r="550" spans="1:13" outlineLevel="1" x14ac:dyDescent="0.25">
      <c r="A550" s="84">
        <v>39822</v>
      </c>
      <c r="B550" s="85">
        <v>21.9</v>
      </c>
      <c r="C550" s="86">
        <v>489896</v>
      </c>
      <c r="D550" s="86">
        <v>41582.94</v>
      </c>
      <c r="E550" s="86">
        <v>4003.81</v>
      </c>
      <c r="F550">
        <v>4.2857142857142705E-2</v>
      </c>
      <c r="G550">
        <v>6.9038884247059729E-2</v>
      </c>
      <c r="H550">
        <v>-0.10292236235680019</v>
      </c>
      <c r="I550" s="44">
        <f t="shared" si="62"/>
        <v>4.2857142857142705E-2</v>
      </c>
      <c r="J550" s="44">
        <f t="shared" si="63"/>
        <v>6.9038884247059729E-2</v>
      </c>
      <c r="K550" s="44">
        <f t="shared" si="64"/>
        <v>-0.10292236235680019</v>
      </c>
      <c r="L550" s="44">
        <f t="shared" si="65"/>
        <v>-2.4490915883155329E-2</v>
      </c>
      <c r="M550" s="44">
        <f t="shared" si="66"/>
        <v>0.16250489266116852</v>
      </c>
    </row>
    <row r="551" spans="1:13" outlineLevel="1" x14ac:dyDescent="0.25">
      <c r="A551" s="84">
        <v>39825</v>
      </c>
      <c r="B551" s="85">
        <v>21.4</v>
      </c>
      <c r="C551" s="86">
        <v>10709</v>
      </c>
      <c r="D551" s="86">
        <v>39403.47</v>
      </c>
      <c r="E551" s="86">
        <v>3840.58</v>
      </c>
      <c r="F551">
        <v>1.904761904761898E-2</v>
      </c>
      <c r="G551">
        <v>1.3007776849411901E-2</v>
      </c>
      <c r="H551">
        <v>-0.13949502259604718</v>
      </c>
      <c r="I551" s="44">
        <f t="shared" si="62"/>
        <v>1.904761904761898E-2</v>
      </c>
      <c r="J551" s="44">
        <f t="shared" si="63"/>
        <v>1.3007776849411901E-2</v>
      </c>
      <c r="K551" s="44">
        <f t="shared" si="64"/>
        <v>-0.13949502259604718</v>
      </c>
      <c r="L551" s="44">
        <f t="shared" si="65"/>
        <v>5.9622861109633885E-3</v>
      </c>
      <c r="M551" s="44">
        <f t="shared" si="66"/>
        <v>0.18424372410020395</v>
      </c>
    </row>
    <row r="552" spans="1:13" outlineLevel="1" x14ac:dyDescent="0.25">
      <c r="A552" s="84">
        <v>39826</v>
      </c>
      <c r="B552" s="85">
        <v>21.7</v>
      </c>
      <c r="C552" s="86">
        <v>1061346</v>
      </c>
      <c r="D552" s="86">
        <v>39544.230000000003</v>
      </c>
      <c r="E552" s="86">
        <v>3850.44</v>
      </c>
      <c r="F552">
        <v>3.3333333333333215E-2</v>
      </c>
      <c r="G552">
        <v>1.6626518413779934E-2</v>
      </c>
      <c r="H552">
        <v>-0.13728583047475229</v>
      </c>
      <c r="I552" s="44">
        <f t="shared" si="62"/>
        <v>3.3333333333333215E-2</v>
      </c>
      <c r="J552" s="44">
        <f t="shared" si="63"/>
        <v>1.6626518413779934E-2</v>
      </c>
      <c r="K552" s="44">
        <f t="shared" si="64"/>
        <v>-0.13728583047475229</v>
      </c>
      <c r="L552" s="44">
        <f t="shared" si="65"/>
        <v>1.6433581671291275E-2</v>
      </c>
      <c r="M552" s="44">
        <f t="shared" si="66"/>
        <v>0.19777021154292318</v>
      </c>
    </row>
    <row r="553" spans="1:13" outlineLevel="1" x14ac:dyDescent="0.25">
      <c r="A553" s="84">
        <v>39827</v>
      </c>
      <c r="B553" s="85">
        <v>20.9</v>
      </c>
      <c r="C553" s="86">
        <v>947278</v>
      </c>
      <c r="D553" s="86">
        <v>37981.769999999997</v>
      </c>
      <c r="E553" s="86">
        <v>3695.69</v>
      </c>
      <c r="F553">
        <v>-4.761904761904856E-3</v>
      </c>
      <c r="G553">
        <v>-2.3542129956938163E-2</v>
      </c>
      <c r="H553">
        <v>-0.17195849586728718</v>
      </c>
      <c r="I553" s="44">
        <f t="shared" si="62"/>
        <v>-4.761904761904856E-3</v>
      </c>
      <c r="J553" s="44">
        <f t="shared" si="63"/>
        <v>-2.3542129956938163E-2</v>
      </c>
      <c r="K553" s="44">
        <f t="shared" si="64"/>
        <v>-0.17195849586728718</v>
      </c>
      <c r="L553" s="44">
        <f t="shared" si="65"/>
        <v>1.9233011245231912E-2</v>
      </c>
      <c r="M553" s="44">
        <f t="shared" si="66"/>
        <v>0.20191812882677107</v>
      </c>
    </row>
    <row r="554" spans="1:13" outlineLevel="1" x14ac:dyDescent="0.25">
      <c r="A554" s="84">
        <v>39828</v>
      </c>
      <c r="B554" s="85">
        <v>21</v>
      </c>
      <c r="C554" s="86">
        <v>657571</v>
      </c>
      <c r="D554" s="86">
        <v>39151.08</v>
      </c>
      <c r="E554" s="86">
        <v>3782.25</v>
      </c>
      <c r="F554">
        <v>0</v>
      </c>
      <c r="G554">
        <v>6.5191850375989624E-3</v>
      </c>
      <c r="H554">
        <v>-0.15256420884707511</v>
      </c>
      <c r="I554" s="44">
        <f t="shared" si="62"/>
        <v>0</v>
      </c>
      <c r="J554" s="44">
        <f t="shared" si="63"/>
        <v>6.5191850375989624E-3</v>
      </c>
      <c r="K554" s="44">
        <f t="shared" si="64"/>
        <v>-0.15256420884707511</v>
      </c>
      <c r="L554" s="44">
        <f t="shared" si="65"/>
        <v>-6.476960533400522E-3</v>
      </c>
      <c r="M554" s="44">
        <f t="shared" si="66"/>
        <v>0.18003040518210067</v>
      </c>
    </row>
    <row r="555" spans="1:13" outlineLevel="1" x14ac:dyDescent="0.25">
      <c r="A555" s="84">
        <v>39829</v>
      </c>
      <c r="B555" s="85">
        <v>20.95</v>
      </c>
      <c r="C555" s="86">
        <v>241633</v>
      </c>
      <c r="D555" s="86">
        <v>39341.54</v>
      </c>
      <c r="E555" s="86">
        <v>3785.63</v>
      </c>
      <c r="F555">
        <v>-2.3809523809523725E-3</v>
      </c>
      <c r="G555">
        <v>1.141564367889969E-2</v>
      </c>
      <c r="H555">
        <v>-0.1518068995803431</v>
      </c>
      <c r="I555" s="44">
        <f t="shared" si="62"/>
        <v>-2.3809523809523725E-3</v>
      </c>
      <c r="J555" s="44">
        <f t="shared" si="63"/>
        <v>1.141564367889969E-2</v>
      </c>
      <c r="K555" s="44">
        <f t="shared" si="64"/>
        <v>-0.1518068995803431</v>
      </c>
      <c r="L555" s="44">
        <f t="shared" si="65"/>
        <v>-1.3640876672293301E-2</v>
      </c>
      <c r="M555" s="44">
        <f t="shared" si="66"/>
        <v>0.1761697273008469</v>
      </c>
    </row>
    <row r="556" spans="1:13" outlineLevel="1" x14ac:dyDescent="0.25">
      <c r="A556" s="84">
        <v>39832</v>
      </c>
      <c r="B556" s="85">
        <v>20.95</v>
      </c>
      <c r="C556" s="86">
        <v>266288</v>
      </c>
      <c r="D556" s="86">
        <v>38828.32</v>
      </c>
      <c r="E556" s="86">
        <v>3757.65</v>
      </c>
      <c r="F556">
        <v>-2.3809523809523725E-3</v>
      </c>
      <c r="G556">
        <v>-1.7785204704672264E-3</v>
      </c>
      <c r="H556">
        <v>-0.15807598635050868</v>
      </c>
      <c r="I556" s="44">
        <f t="shared" si="62"/>
        <v>-2.3809523809523725E-3</v>
      </c>
      <c r="J556" s="44">
        <f t="shared" si="63"/>
        <v>-1.7785204704672264E-3</v>
      </c>
      <c r="K556" s="44">
        <f t="shared" si="64"/>
        <v>-0.15807598635050868</v>
      </c>
      <c r="L556" s="44">
        <f t="shared" si="65"/>
        <v>-6.0350525693864121E-4</v>
      </c>
      <c r="M556" s="44">
        <f t="shared" si="66"/>
        <v>0.18492765551924872</v>
      </c>
    </row>
    <row r="557" spans="1:13" outlineLevel="1" x14ac:dyDescent="0.25">
      <c r="A557" s="84">
        <v>39833</v>
      </c>
      <c r="B557" s="85">
        <v>20.9</v>
      </c>
      <c r="C557" s="86">
        <v>347792</v>
      </c>
      <c r="D557" s="86">
        <v>37272.07</v>
      </c>
      <c r="E557" s="86">
        <v>3611.9</v>
      </c>
      <c r="F557">
        <v>-4.761904761904856E-3</v>
      </c>
      <c r="G557">
        <v>-4.1787518478051289E-2</v>
      </c>
      <c r="H557">
        <v>-0.19073214777837277</v>
      </c>
      <c r="I557" s="44">
        <f t="shared" si="62"/>
        <v>-4.761904761904856E-3</v>
      </c>
      <c r="J557" s="44">
        <f t="shared" si="63"/>
        <v>-4.1787518478051289E-2</v>
      </c>
      <c r="K557" s="44">
        <f t="shared" si="64"/>
        <v>-0.19073214777837277</v>
      </c>
      <c r="L557" s="44">
        <f t="shared" si="65"/>
        <v>3.8640295790488777E-2</v>
      </c>
      <c r="M557" s="44">
        <f t="shared" si="66"/>
        <v>0.22980060619723952</v>
      </c>
    </row>
    <row r="558" spans="1:13" outlineLevel="1" x14ac:dyDescent="0.25">
      <c r="A558" s="84">
        <v>39834</v>
      </c>
      <c r="B558" s="85">
        <v>21</v>
      </c>
      <c r="C558" s="86">
        <v>371283</v>
      </c>
      <c r="D558" s="86">
        <v>38542.9</v>
      </c>
      <c r="E558" s="86">
        <v>3700.36</v>
      </c>
      <c r="F558">
        <v>0</v>
      </c>
      <c r="G558">
        <v>-9.1162671122821948E-3</v>
      </c>
      <c r="H558">
        <v>-0.17091215436561902</v>
      </c>
      <c r="I558" s="44">
        <f t="shared" si="62"/>
        <v>0</v>
      </c>
      <c r="J558" s="44">
        <f t="shared" si="63"/>
        <v>-9.1162671122821948E-3</v>
      </c>
      <c r="K558" s="44">
        <f t="shared" si="64"/>
        <v>-0.17091215436561902</v>
      </c>
      <c r="L558" s="44">
        <f t="shared" si="65"/>
        <v>9.2001380280155587E-3</v>
      </c>
      <c r="M558" s="44">
        <f t="shared" si="66"/>
        <v>0.20614480753224007</v>
      </c>
    </row>
    <row r="559" spans="1:13" outlineLevel="1" x14ac:dyDescent="0.25">
      <c r="A559" s="84">
        <v>39835</v>
      </c>
      <c r="B559" s="85">
        <v>20.99</v>
      </c>
      <c r="C559" s="86">
        <v>402229</v>
      </c>
      <c r="D559" s="86">
        <v>37894.33</v>
      </c>
      <c r="E559" s="86">
        <v>3658.66</v>
      </c>
      <c r="F559">
        <v>-4.7619047619051891E-4</v>
      </c>
      <c r="G559">
        <v>-2.5790089337360933E-2</v>
      </c>
      <c r="H559">
        <v>-0.18025528940192737</v>
      </c>
      <c r="I559" s="44">
        <f t="shared" si="62"/>
        <v>-4.7619047619051891E-4</v>
      </c>
      <c r="J559" s="44">
        <f t="shared" si="63"/>
        <v>-2.5790089337360933E-2</v>
      </c>
      <c r="K559" s="44">
        <f t="shared" si="64"/>
        <v>-0.18025528940192737</v>
      </c>
      <c r="L559" s="44">
        <f t="shared" si="65"/>
        <v>2.5984029298113276E-2</v>
      </c>
      <c r="M559" s="44">
        <f t="shared" si="66"/>
        <v>0.21931108136650601</v>
      </c>
    </row>
    <row r="560" spans="1:13" outlineLevel="1" x14ac:dyDescent="0.25">
      <c r="A560" s="84">
        <v>39836</v>
      </c>
      <c r="B560" s="85">
        <v>21.49</v>
      </c>
      <c r="C560" s="86">
        <v>126272</v>
      </c>
      <c r="D560" s="86">
        <v>38132.35</v>
      </c>
      <c r="E560" s="86">
        <v>3690.03</v>
      </c>
      <c r="F560">
        <v>2.3333333333333206E-2</v>
      </c>
      <c r="G560">
        <v>-1.9670930008355292E-2</v>
      </c>
      <c r="H560">
        <v>-0.17322665280506899</v>
      </c>
      <c r="I560" s="44">
        <f t="shared" si="62"/>
        <v>2.3333333333333206E-2</v>
      </c>
      <c r="J560" s="44">
        <f t="shared" si="63"/>
        <v>-1.9670930008355292E-2</v>
      </c>
      <c r="K560" s="44">
        <f t="shared" si="64"/>
        <v>-0.17322665280506899</v>
      </c>
      <c r="L560" s="44">
        <f t="shared" si="65"/>
        <v>4.3867171399961657E-2</v>
      </c>
      <c r="M560" s="44">
        <f t="shared" si="66"/>
        <v>0.23774349621367108</v>
      </c>
    </row>
    <row r="561" spans="1:13" outlineLevel="1" x14ac:dyDescent="0.25">
      <c r="A561" s="84">
        <v>39839</v>
      </c>
      <c r="B561" s="85">
        <v>20.95</v>
      </c>
      <c r="C561" s="86">
        <v>275023</v>
      </c>
      <c r="D561" s="86">
        <v>38509.449999999997</v>
      </c>
      <c r="E561" s="86">
        <v>3715.82</v>
      </c>
      <c r="F561">
        <v>-2.3809523809523725E-3</v>
      </c>
      <c r="G561">
        <v>-9.9762195513851681E-3</v>
      </c>
      <c r="H561">
        <v>-0.1674482486663067</v>
      </c>
      <c r="I561" s="44">
        <f t="shared" si="62"/>
        <v>-2.3809523809523725E-3</v>
      </c>
      <c r="J561" s="44">
        <f t="shared" si="63"/>
        <v>-9.9762195513851681E-3</v>
      </c>
      <c r="K561" s="44">
        <f t="shared" si="64"/>
        <v>-0.1674482486663067</v>
      </c>
      <c r="L561" s="44">
        <f t="shared" si="65"/>
        <v>7.6718027591127225E-3</v>
      </c>
      <c r="M561" s="44">
        <f t="shared" si="66"/>
        <v>0.19826670957202031</v>
      </c>
    </row>
    <row r="562" spans="1:13" outlineLevel="1" x14ac:dyDescent="0.25">
      <c r="A562" s="84">
        <v>39840</v>
      </c>
      <c r="B562" s="85">
        <v>20.79</v>
      </c>
      <c r="C562" s="86">
        <v>514037</v>
      </c>
      <c r="D562" s="86">
        <v>38698.92</v>
      </c>
      <c r="E562" s="86">
        <v>3726.02</v>
      </c>
      <c r="F562">
        <v>-1.0000000000000009E-2</v>
      </c>
      <c r="G562">
        <v>-5.105212417250482E-3</v>
      </c>
      <c r="H562">
        <v>-0.16516287750634639</v>
      </c>
      <c r="I562" s="44">
        <f t="shared" si="62"/>
        <v>-1.0000000000000009E-2</v>
      </c>
      <c r="J562" s="44">
        <f t="shared" si="63"/>
        <v>-5.105212417250482E-3</v>
      </c>
      <c r="K562" s="44">
        <f t="shared" si="64"/>
        <v>-0.16516287750634639</v>
      </c>
      <c r="L562" s="44">
        <f t="shared" si="65"/>
        <v>-4.9199047415277031E-3</v>
      </c>
      <c r="M562" s="44">
        <f t="shared" si="66"/>
        <v>0.18586005979570697</v>
      </c>
    </row>
    <row r="563" spans="1:13" outlineLevel="1" x14ac:dyDescent="0.25">
      <c r="A563" s="84">
        <v>39841</v>
      </c>
      <c r="B563" s="85">
        <v>20.7</v>
      </c>
      <c r="C563" s="86">
        <v>493940</v>
      </c>
      <c r="D563" s="86">
        <v>40227.449999999997</v>
      </c>
      <c r="E563" s="86">
        <v>3844.72</v>
      </c>
      <c r="F563">
        <v>-1.4285714285714346E-2</v>
      </c>
      <c r="G563">
        <v>3.4191143389677991E-2</v>
      </c>
      <c r="H563">
        <v>-0.13856743077229872</v>
      </c>
      <c r="I563" s="44">
        <f t="shared" si="62"/>
        <v>-1.4285714285714346E-2</v>
      </c>
      <c r="J563" s="44">
        <f t="shared" si="63"/>
        <v>3.4191143389677991E-2</v>
      </c>
      <c r="K563" s="44">
        <f t="shared" si="64"/>
        <v>-0.13856743077229872</v>
      </c>
      <c r="L563" s="44">
        <f t="shared" si="65"/>
        <v>-4.6874176002420609E-2</v>
      </c>
      <c r="M563" s="44">
        <f t="shared" si="66"/>
        <v>0.14427329651351184</v>
      </c>
    </row>
    <row r="564" spans="1:13" outlineLevel="1" x14ac:dyDescent="0.25">
      <c r="A564" s="84">
        <v>39842</v>
      </c>
      <c r="B564" s="85">
        <v>19.5</v>
      </c>
      <c r="C564" s="86">
        <v>2399498</v>
      </c>
      <c r="D564" s="86">
        <v>39638.42</v>
      </c>
      <c r="E564" s="86">
        <v>3780.55</v>
      </c>
      <c r="F564">
        <v>-7.1428571428571397E-2</v>
      </c>
      <c r="G564">
        <v>1.9048010797608983E-2</v>
      </c>
      <c r="H564">
        <v>-0.15294510404040174</v>
      </c>
      <c r="I564" s="44">
        <f t="shared" si="62"/>
        <v>-7.1428571428571397E-2</v>
      </c>
      <c r="J564" s="44">
        <f t="shared" si="63"/>
        <v>1.9048010797608983E-2</v>
      </c>
      <c r="K564" s="44">
        <f t="shared" si="64"/>
        <v>-0.15294510404040174</v>
      </c>
      <c r="L564" s="44">
        <f t="shared" si="65"/>
        <v>-8.8785397024978563E-2</v>
      </c>
      <c r="M564" s="44">
        <f t="shared" si="66"/>
        <v>9.6235241659849091E-2</v>
      </c>
    </row>
    <row r="565" spans="1:13" outlineLevel="1" x14ac:dyDescent="0.25">
      <c r="A565" s="84">
        <v>39843</v>
      </c>
      <c r="B565" s="85">
        <v>18.2</v>
      </c>
      <c r="C565" s="86">
        <v>3022471</v>
      </c>
      <c r="D565" s="86">
        <v>39300.79</v>
      </c>
      <c r="E565" s="86">
        <v>3746.56</v>
      </c>
      <c r="F565">
        <v>-0.13333333333333341</v>
      </c>
      <c r="G565">
        <v>1.0368018510187094E-2</v>
      </c>
      <c r="H565">
        <v>-0.16056076734697533</v>
      </c>
      <c r="I565" s="44">
        <f t="shared" si="62"/>
        <v>-0.13333333333333341</v>
      </c>
      <c r="J565" s="44">
        <f t="shared" si="63"/>
        <v>1.0368018510187094E-2</v>
      </c>
      <c r="K565" s="44">
        <f t="shared" si="64"/>
        <v>-0.16056076734697533</v>
      </c>
      <c r="L565" s="44">
        <f t="shared" si="65"/>
        <v>-0.14222674234623123</v>
      </c>
      <c r="M565" s="44">
        <f t="shared" si="66"/>
        <v>3.2435265060926977E-2</v>
      </c>
    </row>
    <row r="566" spans="1:13" outlineLevel="1" x14ac:dyDescent="0.25">
      <c r="A566" s="84">
        <v>39846</v>
      </c>
      <c r="B566" s="85">
        <v>18.8</v>
      </c>
      <c r="C566" s="86">
        <v>1056814</v>
      </c>
      <c r="D566" s="86">
        <v>38666.44</v>
      </c>
      <c r="E566" s="86">
        <v>3696.89</v>
      </c>
      <c r="F566">
        <v>-0.10476190476190472</v>
      </c>
      <c r="G566">
        <v>-5.9402275210488353E-3</v>
      </c>
      <c r="H566">
        <v>-0.17168962867199777</v>
      </c>
      <c r="I566" s="44">
        <f t="shared" si="62"/>
        <v>-0.10476190476190472</v>
      </c>
      <c r="J566" s="44">
        <f t="shared" si="63"/>
        <v>-5.9402275210488353E-3</v>
      </c>
      <c r="K566" s="44">
        <f t="shared" si="64"/>
        <v>-0.17168962867199777</v>
      </c>
      <c r="L566" s="44">
        <f t="shared" si="65"/>
        <v>-9.9412208376985056E-2</v>
      </c>
      <c r="M566" s="44">
        <f t="shared" si="66"/>
        <v>8.0800296877594491E-2</v>
      </c>
    </row>
    <row r="567" spans="1:13" outlineLevel="1" x14ac:dyDescent="0.25">
      <c r="A567" s="84">
        <v>39847</v>
      </c>
      <c r="B567" s="85">
        <v>18.989999999999998</v>
      </c>
      <c r="C567" s="86">
        <v>548179</v>
      </c>
      <c r="D567" s="86">
        <v>39746.76</v>
      </c>
      <c r="E567" s="86">
        <v>3771.28</v>
      </c>
      <c r="F567">
        <v>-9.5714285714285752E-2</v>
      </c>
      <c r="G567">
        <v>2.1833279773764369E-2</v>
      </c>
      <c r="H567">
        <v>-0.15502210312401277</v>
      </c>
      <c r="I567" s="44">
        <f t="shared" si="62"/>
        <v>-9.5714285714285752E-2</v>
      </c>
      <c r="J567" s="44">
        <f t="shared" si="63"/>
        <v>2.1833279773764369E-2</v>
      </c>
      <c r="K567" s="44">
        <f t="shared" si="64"/>
        <v>-0.15502210312401277</v>
      </c>
      <c r="L567" s="44">
        <f t="shared" si="65"/>
        <v>-0.11503595333484862</v>
      </c>
      <c r="M567" s="44">
        <f t="shared" si="66"/>
        <v>7.0188602126750377E-2</v>
      </c>
    </row>
    <row r="568" spans="1:13" outlineLevel="1" x14ac:dyDescent="0.25">
      <c r="A568" s="84">
        <v>39848</v>
      </c>
      <c r="B568" s="85">
        <v>18.940000000000001</v>
      </c>
      <c r="C568" s="86">
        <v>204692</v>
      </c>
      <c r="D568" s="86">
        <v>40129.040000000001</v>
      </c>
      <c r="E568" s="86">
        <v>3813.98</v>
      </c>
      <c r="F568">
        <v>-9.8095238095238013E-2</v>
      </c>
      <c r="G568">
        <v>3.1661160742978423E-2</v>
      </c>
      <c r="H568">
        <v>-0.14545491209162997</v>
      </c>
      <c r="I568" s="44">
        <f t="shared" si="62"/>
        <v>-9.8095238095238013E-2</v>
      </c>
      <c r="J568" s="44">
        <f t="shared" si="63"/>
        <v>3.1661160742978423E-2</v>
      </c>
      <c r="K568" s="44">
        <f t="shared" si="64"/>
        <v>-0.14545491209162997</v>
      </c>
      <c r="L568" s="44">
        <f t="shared" si="65"/>
        <v>-0.12577424039572149</v>
      </c>
      <c r="M568" s="44">
        <f t="shared" si="66"/>
        <v>5.5420918880140002E-2</v>
      </c>
    </row>
    <row r="569" spans="1:13" outlineLevel="1" x14ac:dyDescent="0.25">
      <c r="A569" s="84">
        <v>39849</v>
      </c>
      <c r="B569" s="85">
        <v>18.989999999999998</v>
      </c>
      <c r="C569" s="86">
        <v>523823</v>
      </c>
      <c r="D569" s="86">
        <v>41108.65</v>
      </c>
      <c r="E569" s="86">
        <v>3907.64</v>
      </c>
      <c r="F569">
        <v>-9.5714285714285752E-2</v>
      </c>
      <c r="G569">
        <v>5.6845555626968247E-2</v>
      </c>
      <c r="H569">
        <v>-0.1244698274992887</v>
      </c>
      <c r="I569" s="44">
        <f t="shared" si="62"/>
        <v>-9.5714285714285752E-2</v>
      </c>
      <c r="J569" s="44">
        <f t="shared" si="63"/>
        <v>5.6845555626968247E-2</v>
      </c>
      <c r="K569" s="44">
        <f t="shared" si="64"/>
        <v>-0.1244698274992887</v>
      </c>
      <c r="L569" s="44">
        <f t="shared" si="65"/>
        <v>-0.1443539602631424</v>
      </c>
      <c r="M569" s="44">
        <f t="shared" si="66"/>
        <v>3.2843576027620669E-2</v>
      </c>
    </row>
    <row r="570" spans="1:13" outlineLevel="1" x14ac:dyDescent="0.25">
      <c r="A570" s="84">
        <v>39850</v>
      </c>
      <c r="B570" s="85">
        <v>19</v>
      </c>
      <c r="C570" s="86">
        <v>687638</v>
      </c>
      <c r="D570" s="86">
        <v>42755.5</v>
      </c>
      <c r="E570" s="86">
        <v>4052.28</v>
      </c>
      <c r="F570">
        <v>-9.5238095238095233E-2</v>
      </c>
      <c r="G570">
        <v>9.9183752169162531E-2</v>
      </c>
      <c r="H570">
        <v>-9.2062368227067259E-2</v>
      </c>
      <c r="I570" s="44">
        <f t="shared" si="62"/>
        <v>-9.5238095238095233E-2</v>
      </c>
      <c r="J570" s="44">
        <f t="shared" si="63"/>
        <v>9.9183752169162531E-2</v>
      </c>
      <c r="K570" s="44">
        <f t="shared" si="64"/>
        <v>-9.2062368227067259E-2</v>
      </c>
      <c r="L570" s="44">
        <f t="shared" si="65"/>
        <v>-0.17687838545973755</v>
      </c>
      <c r="M570" s="44">
        <f t="shared" si="66"/>
        <v>-3.4977369588996554E-3</v>
      </c>
    </row>
    <row r="571" spans="1:13" outlineLevel="1" x14ac:dyDescent="0.25">
      <c r="A571" s="84">
        <v>39853</v>
      </c>
      <c r="B571" s="85">
        <v>19</v>
      </c>
      <c r="C571" s="86">
        <v>347562</v>
      </c>
      <c r="D571" s="86">
        <v>42100.12</v>
      </c>
      <c r="E571" s="86">
        <v>3981.7</v>
      </c>
      <c r="F571">
        <v>-9.5238095238095233E-2</v>
      </c>
      <c r="G571">
        <v>8.2334854425091697E-2</v>
      </c>
      <c r="H571">
        <v>-0.10787624043000832</v>
      </c>
      <c r="I571" s="44">
        <f t="shared" si="62"/>
        <v>-9.5238095238095233E-2</v>
      </c>
      <c r="J571" s="44">
        <f t="shared" si="63"/>
        <v>8.2334854425091697E-2</v>
      </c>
      <c r="K571" s="44">
        <f t="shared" si="64"/>
        <v>-0.10787624043000832</v>
      </c>
      <c r="L571" s="44">
        <f t="shared" si="65"/>
        <v>-0.16406470598002598</v>
      </c>
      <c r="M571" s="44">
        <f t="shared" si="66"/>
        <v>1.4166358710146598E-2</v>
      </c>
    </row>
    <row r="572" spans="1:13" outlineLevel="1" x14ac:dyDescent="0.25">
      <c r="A572" s="84">
        <v>39854</v>
      </c>
      <c r="B572" s="85">
        <v>18.59</v>
      </c>
      <c r="C572" s="86">
        <v>623592</v>
      </c>
      <c r="D572" s="86">
        <v>41207.43</v>
      </c>
      <c r="E572" s="86">
        <v>3897.58</v>
      </c>
      <c r="F572">
        <v>-0.11476190476190473</v>
      </c>
      <c r="G572">
        <v>5.938505045311393E-2</v>
      </c>
      <c r="H572">
        <v>-0.12672383081979854</v>
      </c>
      <c r="I572" s="44">
        <f t="shared" si="62"/>
        <v>-0.11476190476190473</v>
      </c>
      <c r="J572" s="44">
        <f t="shared" si="63"/>
        <v>5.938505045311393E-2</v>
      </c>
      <c r="K572" s="44">
        <f t="shared" si="64"/>
        <v>-0.12672383081979854</v>
      </c>
      <c r="L572" s="44">
        <f t="shared" si="65"/>
        <v>-0.16438494685245331</v>
      </c>
      <c r="M572" s="44">
        <f t="shared" si="66"/>
        <v>1.3697758487012379E-2</v>
      </c>
    </row>
    <row r="573" spans="1:13" outlineLevel="1" x14ac:dyDescent="0.25">
      <c r="A573" s="84">
        <v>39855</v>
      </c>
      <c r="B573" s="85">
        <v>18.2</v>
      </c>
      <c r="C573" s="86">
        <v>894140</v>
      </c>
      <c r="D573" s="86">
        <v>40845.620000000003</v>
      </c>
      <c r="E573" s="86">
        <v>3869.28</v>
      </c>
      <c r="F573">
        <v>-0.13333333333333341</v>
      </c>
      <c r="G573">
        <v>5.0083424384600672E-2</v>
      </c>
      <c r="H573">
        <v>-0.13306461550870785</v>
      </c>
      <c r="I573" s="44">
        <f t="shared" si="62"/>
        <v>-0.13333333333333341</v>
      </c>
      <c r="J573" s="44">
        <f t="shared" si="63"/>
        <v>5.0083424384600672E-2</v>
      </c>
      <c r="K573" s="44">
        <f t="shared" si="64"/>
        <v>-0.13306461550870785</v>
      </c>
      <c r="L573" s="44">
        <f t="shared" si="65"/>
        <v>-0.17466874865244642</v>
      </c>
      <c r="M573" s="44">
        <f t="shared" si="66"/>
        <v>-3.0996292161178385E-4</v>
      </c>
    </row>
    <row r="574" spans="1:13" outlineLevel="1" x14ac:dyDescent="0.25">
      <c r="A574" s="84">
        <v>39856</v>
      </c>
      <c r="B574" s="85">
        <v>18.5</v>
      </c>
      <c r="C574" s="86">
        <v>57731</v>
      </c>
      <c r="D574" s="86">
        <v>40500.79</v>
      </c>
      <c r="E574" s="86">
        <v>3835.06</v>
      </c>
      <c r="F574">
        <v>-0.11904761904761907</v>
      </c>
      <c r="G574">
        <v>4.1218330226878264E-2</v>
      </c>
      <c r="H574">
        <v>-0.14073181169437865</v>
      </c>
      <c r="I574" s="44">
        <f t="shared" si="62"/>
        <v>-0.11904761904761907</v>
      </c>
      <c r="J574" s="44">
        <f t="shared" si="63"/>
        <v>4.1218330226878264E-2</v>
      </c>
      <c r="K574" s="44">
        <f t="shared" si="64"/>
        <v>-0.14073181169437865</v>
      </c>
      <c r="L574" s="44">
        <f t="shared" si="65"/>
        <v>-0.15392155960179443</v>
      </c>
      <c r="M574" s="44">
        <f t="shared" si="66"/>
        <v>2.5235651618289667E-2</v>
      </c>
    </row>
    <row r="575" spans="1:13" outlineLevel="1" x14ac:dyDescent="0.25">
      <c r="A575" s="84">
        <v>39857</v>
      </c>
      <c r="B575" s="85">
        <v>18.8</v>
      </c>
      <c r="C575" s="86">
        <v>233957</v>
      </c>
      <c r="D575" s="86">
        <v>41673.620000000003</v>
      </c>
      <c r="E575" s="86">
        <v>3931.43</v>
      </c>
      <c r="F575">
        <v>-0.10476190476190472</v>
      </c>
      <c r="G575">
        <v>7.1370139469117522E-2</v>
      </c>
      <c r="H575">
        <v>-0.11913953535267541</v>
      </c>
      <c r="I575" s="44">
        <f t="shared" si="62"/>
        <v>-0.10476190476190472</v>
      </c>
      <c r="J575" s="44">
        <f t="shared" si="63"/>
        <v>7.1370139469117522E-2</v>
      </c>
      <c r="K575" s="44">
        <f t="shared" si="64"/>
        <v>-0.11913953535267541</v>
      </c>
      <c r="L575" s="44">
        <f t="shared" si="65"/>
        <v>-0.16439887368738759</v>
      </c>
      <c r="M575" s="44">
        <f t="shared" si="66"/>
        <v>1.6322256665846746E-2</v>
      </c>
    </row>
    <row r="576" spans="1:13" outlineLevel="1" x14ac:dyDescent="0.25">
      <c r="A576" s="84">
        <v>39860</v>
      </c>
      <c r="B576" s="85">
        <v>19.100000000000001</v>
      </c>
      <c r="C576" s="86">
        <v>451068</v>
      </c>
      <c r="D576" s="86">
        <v>41841.32</v>
      </c>
      <c r="E576" s="86">
        <v>3950.27</v>
      </c>
      <c r="F576">
        <v>-9.0476190476190377E-2</v>
      </c>
      <c r="G576">
        <v>7.5681470531525186E-2</v>
      </c>
      <c r="H576">
        <v>-0.11491832038663108</v>
      </c>
      <c r="I576" s="44">
        <f t="shared" si="62"/>
        <v>-9.0476190476190377E-2</v>
      </c>
      <c r="J576" s="44">
        <f t="shared" si="63"/>
        <v>7.5681470531525186E-2</v>
      </c>
      <c r="K576" s="44">
        <f t="shared" si="64"/>
        <v>-0.11491832038663108</v>
      </c>
      <c r="L576" s="44">
        <f t="shared" si="65"/>
        <v>-0.15446734517571659</v>
      </c>
      <c r="M576" s="44">
        <f t="shared" si="66"/>
        <v>2.7615677144190665E-2</v>
      </c>
    </row>
    <row r="577" spans="1:13" outlineLevel="1" x14ac:dyDescent="0.25">
      <c r="A577" s="84">
        <v>39861</v>
      </c>
      <c r="B577" s="85">
        <v>19</v>
      </c>
      <c r="C577" s="86">
        <v>1096010</v>
      </c>
      <c r="D577" s="86">
        <v>39846.97</v>
      </c>
      <c r="E577" s="86">
        <v>3788.95</v>
      </c>
      <c r="F577">
        <v>-9.5238095238095233E-2</v>
      </c>
      <c r="G577">
        <v>2.4409537888039123E-2</v>
      </c>
      <c r="H577">
        <v>-0.1510630336733757</v>
      </c>
      <c r="I577" s="44">
        <f t="shared" si="62"/>
        <v>-9.5238095238095233E-2</v>
      </c>
      <c r="J577" s="44">
        <f t="shared" si="63"/>
        <v>2.4409537888039123E-2</v>
      </c>
      <c r="K577" s="44">
        <f t="shared" si="64"/>
        <v>-0.1510630336733757</v>
      </c>
      <c r="L577" s="44">
        <f t="shared" si="65"/>
        <v>-0.11679668013712985</v>
      </c>
      <c r="M577" s="44">
        <f t="shared" si="66"/>
        <v>6.5758637742960646E-2</v>
      </c>
    </row>
    <row r="578" spans="1:13" outlineLevel="1" x14ac:dyDescent="0.25">
      <c r="A578" s="84">
        <v>39862</v>
      </c>
      <c r="B578" s="85">
        <v>18.350000000000001</v>
      </c>
      <c r="C578" s="86">
        <v>8334270</v>
      </c>
      <c r="D578" s="86">
        <v>39674.39</v>
      </c>
      <c r="E578" s="86">
        <v>3786.79</v>
      </c>
      <c r="F578">
        <v>-0.12619047619047608</v>
      </c>
      <c r="G578">
        <v>1.9972748891316838E-2</v>
      </c>
      <c r="H578">
        <v>-0.15154699462489662</v>
      </c>
      <c r="I578" s="44">
        <f t="shared" si="62"/>
        <v>-0.12619047619047608</v>
      </c>
      <c r="J578" s="44">
        <f t="shared" si="63"/>
        <v>1.9972748891316838E-2</v>
      </c>
      <c r="K578" s="44">
        <f t="shared" si="64"/>
        <v>-0.15154699462489662</v>
      </c>
      <c r="L578" s="44">
        <f t="shared" si="65"/>
        <v>-0.14330110803515916</v>
      </c>
      <c r="M578" s="44">
        <f t="shared" si="66"/>
        <v>2.9885589742487007E-2</v>
      </c>
    </row>
    <row r="579" spans="1:13" outlineLevel="1" x14ac:dyDescent="0.25">
      <c r="A579" s="84">
        <v>39863</v>
      </c>
      <c r="B579" s="85">
        <v>18.399999999999999</v>
      </c>
      <c r="C579" s="86">
        <v>3119790</v>
      </c>
      <c r="D579" s="86">
        <v>39730.33</v>
      </c>
      <c r="E579" s="86">
        <v>3781.49</v>
      </c>
      <c r="F579">
        <v>-0.12380952380952392</v>
      </c>
      <c r="G579">
        <v>2.1410887589176752E-2</v>
      </c>
      <c r="H579">
        <v>-0.15273449140409179</v>
      </c>
      <c r="I579" s="44">
        <f t="shared" ref="I579:I642" si="67">B579/$B$2-1</f>
        <v>-0.12380952380952392</v>
      </c>
      <c r="J579" s="44">
        <f t="shared" ref="J579:J642" si="68">D579/$D$2-1</f>
        <v>2.1410887589176752E-2</v>
      </c>
      <c r="K579" s="44">
        <f t="shared" ref="K579:K642" si="69">E579/$E$2-1</f>
        <v>-0.15273449140409179</v>
      </c>
      <c r="L579" s="44">
        <f t="shared" ref="L579:L642" si="70">(B579/$B$2)/(D579/$D$2)-1</f>
        <v>-0.1421762908181472</v>
      </c>
      <c r="M579" s="44">
        <f t="shared" ref="M579:M642" si="71">(B579/$B$2)/(E579/$E$2)-1</f>
        <v>3.4139201113594808E-2</v>
      </c>
    </row>
    <row r="580" spans="1:13" outlineLevel="1" x14ac:dyDescent="0.25">
      <c r="A580" s="84">
        <v>39864</v>
      </c>
      <c r="B580" s="85">
        <v>18.5</v>
      </c>
      <c r="C580" s="86">
        <v>1691801</v>
      </c>
      <c r="D580" s="86">
        <v>38714.639999999999</v>
      </c>
      <c r="E580" s="86">
        <v>3673.38</v>
      </c>
      <c r="F580">
        <v>-0.11904761904761907</v>
      </c>
      <c r="G580">
        <v>-4.701073333761796E-3</v>
      </c>
      <c r="H580">
        <v>-0.17695718513971015</v>
      </c>
      <c r="I580" s="44">
        <f t="shared" si="67"/>
        <v>-0.11904761904761907</v>
      </c>
      <c r="J580" s="44">
        <f t="shared" si="68"/>
        <v>-4.701073333761796E-3</v>
      </c>
      <c r="K580" s="44">
        <f t="shared" si="69"/>
        <v>-0.17695718513971015</v>
      </c>
      <c r="L580" s="44">
        <f t="shared" si="70"/>
        <v>-0.11488663621577688</v>
      </c>
      <c r="M580" s="44">
        <f t="shared" si="71"/>
        <v>7.0360332471793852E-2</v>
      </c>
    </row>
    <row r="581" spans="1:13" outlineLevel="1" x14ac:dyDescent="0.25">
      <c r="A581" s="84">
        <v>39869</v>
      </c>
      <c r="B581" s="85">
        <v>18.5</v>
      </c>
      <c r="C581" s="86">
        <v>3700</v>
      </c>
      <c r="D581" s="86">
        <v>38231.58</v>
      </c>
      <c r="E581" s="86">
        <v>3610.96</v>
      </c>
      <c r="F581">
        <v>-0.11904761904761907</v>
      </c>
      <c r="G581">
        <v>-1.7119866315315813E-2</v>
      </c>
      <c r="H581">
        <v>-0.19094276041468283</v>
      </c>
      <c r="I581" s="44">
        <f t="shared" si="67"/>
        <v>-0.11904761904761907</v>
      </c>
      <c r="J581" s="44">
        <f t="shared" si="68"/>
        <v>-1.7119866315315813E-2</v>
      </c>
      <c r="K581" s="44">
        <f t="shared" si="69"/>
        <v>-0.19094276041468283</v>
      </c>
      <c r="L581" s="44">
        <f t="shared" si="70"/>
        <v>-0.10370313656680596</v>
      </c>
      <c r="M581" s="44">
        <f t="shared" si="71"/>
        <v>8.8862861426113327E-2</v>
      </c>
    </row>
    <row r="582" spans="1:13" outlineLevel="1" x14ac:dyDescent="0.25">
      <c r="A582" s="84">
        <v>39870</v>
      </c>
      <c r="B582" s="85">
        <v>18.739999999999998</v>
      </c>
      <c r="C582" s="86">
        <v>49157</v>
      </c>
      <c r="D582" s="86">
        <v>38180.18</v>
      </c>
      <c r="E582" s="86">
        <v>3599.71</v>
      </c>
      <c r="F582">
        <v>-0.10761904761904773</v>
      </c>
      <c r="G582">
        <v>-1.8441288000514144E-2</v>
      </c>
      <c r="H582">
        <v>-0.1934633903705214</v>
      </c>
      <c r="I582" s="44">
        <f t="shared" si="67"/>
        <v>-0.10761904761904773</v>
      </c>
      <c r="J582" s="44">
        <f t="shared" si="68"/>
        <v>-1.8441288000514144E-2</v>
      </c>
      <c r="K582" s="44">
        <f t="shared" si="69"/>
        <v>-0.1934633903705214</v>
      </c>
      <c r="L582" s="44">
        <f t="shared" si="70"/>
        <v>-9.0853209826719294E-2</v>
      </c>
      <c r="M582" s="44">
        <f t="shared" si="71"/>
        <v>0.1064357671140439</v>
      </c>
    </row>
    <row r="583" spans="1:13" outlineLevel="1" x14ac:dyDescent="0.25">
      <c r="A583" s="84">
        <v>39871</v>
      </c>
      <c r="B583" s="85">
        <v>19</v>
      </c>
      <c r="C583" s="86">
        <v>104488</v>
      </c>
      <c r="D583" s="86">
        <v>38183.31</v>
      </c>
      <c r="E583" s="86">
        <v>3601.81</v>
      </c>
      <c r="F583">
        <v>-9.5238095238095233E-2</v>
      </c>
      <c r="G583">
        <v>-1.8360820104119879E-2</v>
      </c>
      <c r="H583">
        <v>-0.19299287277876487</v>
      </c>
      <c r="I583" s="44">
        <f t="shared" si="67"/>
        <v>-9.5238095238095233E-2</v>
      </c>
      <c r="J583" s="44">
        <f t="shared" si="68"/>
        <v>-1.8360820104119879E-2</v>
      </c>
      <c r="K583" s="44">
        <f t="shared" si="69"/>
        <v>-0.19299287277876487</v>
      </c>
      <c r="L583" s="44">
        <f t="shared" si="70"/>
        <v>-7.8315206552910355E-2</v>
      </c>
      <c r="M583" s="44">
        <f t="shared" si="71"/>
        <v>0.12113248352250405</v>
      </c>
    </row>
    <row r="584" spans="1:13" outlineLevel="1" x14ac:dyDescent="0.25">
      <c r="A584" s="84">
        <v>39874</v>
      </c>
      <c r="B584" s="85">
        <v>18</v>
      </c>
      <c r="C584" s="86">
        <v>48745</v>
      </c>
      <c r="D584" s="86">
        <v>36234.69</v>
      </c>
      <c r="E584" s="86">
        <v>3441.19</v>
      </c>
      <c r="F584">
        <v>-0.1428571428571429</v>
      </c>
      <c r="G584">
        <v>-6.8457098785268955E-2</v>
      </c>
      <c r="H584">
        <v>-0.22898074686825731</v>
      </c>
      <c r="I584" s="44">
        <f t="shared" si="67"/>
        <v>-0.1428571428571429</v>
      </c>
      <c r="J584" s="44">
        <f t="shared" si="68"/>
        <v>-6.8457098785268955E-2</v>
      </c>
      <c r="K584" s="44">
        <f t="shared" si="69"/>
        <v>-0.22898074686825731</v>
      </c>
      <c r="L584" s="44">
        <f t="shared" si="70"/>
        <v>-7.9867544452173256E-2</v>
      </c>
      <c r="M584" s="44">
        <f t="shared" si="71"/>
        <v>0.11170097719518113</v>
      </c>
    </row>
    <row r="585" spans="1:13" outlineLevel="1" x14ac:dyDescent="0.25">
      <c r="A585" s="84">
        <v>39875</v>
      </c>
      <c r="B585" s="85">
        <v>18.010000000000002</v>
      </c>
      <c r="C585" s="86">
        <v>664253</v>
      </c>
      <c r="D585" s="86">
        <v>36467.56</v>
      </c>
      <c r="E585" s="86">
        <v>3462.98</v>
      </c>
      <c r="F585">
        <v>-0.14238095238095227</v>
      </c>
      <c r="G585">
        <v>-6.2470338710714168E-2</v>
      </c>
      <c r="H585">
        <v>-0.22409856671379313</v>
      </c>
      <c r="I585" s="44">
        <f t="shared" si="67"/>
        <v>-0.14238095238095227</v>
      </c>
      <c r="J585" s="44">
        <f t="shared" si="68"/>
        <v>-6.2470338710714168E-2</v>
      </c>
      <c r="K585" s="44">
        <f t="shared" si="69"/>
        <v>-0.22409856671379313</v>
      </c>
      <c r="L585" s="44">
        <f t="shared" si="70"/>
        <v>-8.5235291180382977E-2</v>
      </c>
      <c r="M585" s="44">
        <f t="shared" si="71"/>
        <v>0.10531958162100419</v>
      </c>
    </row>
    <row r="586" spans="1:13" outlineLevel="1" x14ac:dyDescent="0.25">
      <c r="A586" s="84">
        <v>39876</v>
      </c>
      <c r="B586" s="85">
        <v>17.5</v>
      </c>
      <c r="C586" s="86">
        <v>271403</v>
      </c>
      <c r="D586" s="86">
        <v>38402.239999999998</v>
      </c>
      <c r="E586" s="86">
        <v>3619.95</v>
      </c>
      <c r="F586">
        <v>-0.16666666666666663</v>
      </c>
      <c r="G586">
        <v>-1.2732437817340458E-2</v>
      </c>
      <c r="H586">
        <v>-0.18892849700997283</v>
      </c>
      <c r="I586" s="44">
        <f t="shared" si="67"/>
        <v>-0.16666666666666663</v>
      </c>
      <c r="J586" s="44">
        <f t="shared" si="68"/>
        <v>-1.2732437817340458E-2</v>
      </c>
      <c r="K586" s="44">
        <f t="shared" si="69"/>
        <v>-0.18892849700997283</v>
      </c>
      <c r="L586" s="44">
        <f t="shared" si="70"/>
        <v>-0.15591946372572707</v>
      </c>
      <c r="M586" s="44">
        <f t="shared" si="71"/>
        <v>2.7447432515182335E-2</v>
      </c>
    </row>
    <row r="587" spans="1:13" outlineLevel="1" x14ac:dyDescent="0.25">
      <c r="A587" s="84">
        <v>39877</v>
      </c>
      <c r="B587" s="85">
        <v>17.899999999999999</v>
      </c>
      <c r="C587" s="86">
        <v>4657580</v>
      </c>
      <c r="D587" s="86">
        <v>37368.93</v>
      </c>
      <c r="E587" s="86">
        <v>3524.35</v>
      </c>
      <c r="F587">
        <v>-0.14761904761904765</v>
      </c>
      <c r="G587">
        <v>-3.9297384150652315E-2</v>
      </c>
      <c r="H587">
        <v>-0.21034825023469872</v>
      </c>
      <c r="I587" s="44">
        <f t="shared" si="67"/>
        <v>-0.14761904761904765</v>
      </c>
      <c r="J587" s="44">
        <f t="shared" si="68"/>
        <v>-3.9297384150652315E-2</v>
      </c>
      <c r="K587" s="44">
        <f t="shared" si="69"/>
        <v>-0.21034825023469872</v>
      </c>
      <c r="L587" s="44">
        <f t="shared" si="70"/>
        <v>-0.11275254348363484</v>
      </c>
      <c r="M587" s="44">
        <f t="shared" si="71"/>
        <v>7.9439072520633758E-2</v>
      </c>
    </row>
    <row r="588" spans="1:13" outlineLevel="1" x14ac:dyDescent="0.25">
      <c r="A588" s="84">
        <v>39878</v>
      </c>
      <c r="B588" s="85">
        <v>17.89</v>
      </c>
      <c r="C588" s="86">
        <v>59137</v>
      </c>
      <c r="D588" s="86">
        <v>37105.089999999997</v>
      </c>
      <c r="E588" s="86">
        <v>3517.98</v>
      </c>
      <c r="F588">
        <v>-0.14809523809523806</v>
      </c>
      <c r="G588">
        <v>-4.6080339353428923E-2</v>
      </c>
      <c r="H588">
        <v>-0.2117754869296935</v>
      </c>
      <c r="I588" s="44">
        <f t="shared" si="67"/>
        <v>-0.14809523809523806</v>
      </c>
      <c r="J588" s="44">
        <f t="shared" si="68"/>
        <v>-4.6080339353428923E-2</v>
      </c>
      <c r="K588" s="44">
        <f t="shared" si="69"/>
        <v>-0.2117754869296935</v>
      </c>
      <c r="L588" s="44">
        <f t="shared" si="70"/>
        <v>-0.10694286211971249</v>
      </c>
      <c r="M588" s="44">
        <f t="shared" si="71"/>
        <v>8.0789480380922152E-2</v>
      </c>
    </row>
    <row r="589" spans="1:13" outlineLevel="1" x14ac:dyDescent="0.25">
      <c r="A589" s="84">
        <v>39881</v>
      </c>
      <c r="B589" s="85">
        <v>17.89</v>
      </c>
      <c r="C589" s="86">
        <v>0</v>
      </c>
      <c r="D589" s="86">
        <v>36741.35</v>
      </c>
      <c r="E589" s="86">
        <v>3469.36</v>
      </c>
      <c r="F589">
        <v>-0.14809523809523806</v>
      </c>
      <c r="G589">
        <v>-5.5431583006619989E-2</v>
      </c>
      <c r="H589">
        <v>-0.22266908945883757</v>
      </c>
      <c r="I589" s="44">
        <f t="shared" si="67"/>
        <v>-0.14809523809523806</v>
      </c>
      <c r="J589" s="44">
        <f t="shared" si="68"/>
        <v>-5.5431583006619989E-2</v>
      </c>
      <c r="K589" s="44">
        <f t="shared" si="69"/>
        <v>-0.22266908945883757</v>
      </c>
      <c r="L589" s="44">
        <f t="shared" si="70"/>
        <v>-9.8101581020009321E-2</v>
      </c>
      <c r="M589" s="44">
        <f t="shared" si="71"/>
        <v>9.5935785329420042E-2</v>
      </c>
    </row>
    <row r="590" spans="1:13" outlineLevel="1" x14ac:dyDescent="0.25">
      <c r="A590" s="84">
        <v>39882</v>
      </c>
      <c r="B590" s="85">
        <v>18.3</v>
      </c>
      <c r="C590" s="86">
        <v>1830</v>
      </c>
      <c r="D590" s="86">
        <v>38794.550000000003</v>
      </c>
      <c r="E590" s="86">
        <v>3650.76</v>
      </c>
      <c r="F590">
        <v>-0.12857142857142856</v>
      </c>
      <c r="G590">
        <v>-2.6466996593610403E-3</v>
      </c>
      <c r="H590">
        <v>-0.18202533177091618</v>
      </c>
      <c r="I590" s="44">
        <f t="shared" si="67"/>
        <v>-0.12857142857142856</v>
      </c>
      <c r="J590" s="44">
        <f t="shared" si="68"/>
        <v>-2.6466996593610403E-3</v>
      </c>
      <c r="K590" s="44">
        <f t="shared" si="69"/>
        <v>-0.18202533177091618</v>
      </c>
      <c r="L590" s="44">
        <f t="shared" si="70"/>
        <v>-0.12625889829517667</v>
      </c>
      <c r="M590" s="44">
        <f t="shared" si="71"/>
        <v>6.53490936525154E-2</v>
      </c>
    </row>
    <row r="591" spans="1:13" outlineLevel="1" x14ac:dyDescent="0.25">
      <c r="A591" s="84">
        <v>39883</v>
      </c>
      <c r="B591" s="85">
        <v>17.61</v>
      </c>
      <c r="C591" s="86">
        <v>1765778</v>
      </c>
      <c r="D591" s="86">
        <v>38804.800000000003</v>
      </c>
      <c r="E591" s="86">
        <v>3643.14</v>
      </c>
      <c r="F591">
        <v>-0.16142857142857148</v>
      </c>
      <c r="G591">
        <v>-2.3831865801143826E-3</v>
      </c>
      <c r="H591">
        <v>-0.18373263846100418</v>
      </c>
      <c r="I591" s="44">
        <f t="shared" si="67"/>
        <v>-0.16142857142857148</v>
      </c>
      <c r="J591" s="44">
        <f t="shared" si="68"/>
        <v>-2.3831865801143826E-3</v>
      </c>
      <c r="K591" s="44">
        <f t="shared" si="69"/>
        <v>-0.18373263846100418</v>
      </c>
      <c r="L591" s="44">
        <f t="shared" si="70"/>
        <v>-0.15942532514387031</v>
      </c>
      <c r="M591" s="44">
        <f t="shared" si="71"/>
        <v>2.7324462649566783E-2</v>
      </c>
    </row>
    <row r="592" spans="1:13" outlineLevel="1" x14ac:dyDescent="0.25">
      <c r="A592" s="84">
        <v>39884</v>
      </c>
      <c r="B592" s="85">
        <v>18.5</v>
      </c>
      <c r="C592" s="86">
        <v>73050</v>
      </c>
      <c r="D592" s="86">
        <v>39151.86</v>
      </c>
      <c r="E592" s="86">
        <v>3674.51</v>
      </c>
      <c r="F592">
        <v>-0.11904761904761907</v>
      </c>
      <c r="G592">
        <v>6.5392377402146984E-3</v>
      </c>
      <c r="H592">
        <v>-0.17670400186414581</v>
      </c>
      <c r="I592" s="44">
        <f t="shared" si="67"/>
        <v>-0.11904761904761907</v>
      </c>
      <c r="J592" s="44">
        <f t="shared" si="68"/>
        <v>6.5392377402146984E-3</v>
      </c>
      <c r="K592" s="44">
        <f t="shared" si="69"/>
        <v>-0.17670400186414581</v>
      </c>
      <c r="L592" s="44">
        <f t="shared" si="70"/>
        <v>-0.12477094988347337</v>
      </c>
      <c r="M592" s="44">
        <f t="shared" si="71"/>
        <v>7.003117098476741E-2</v>
      </c>
    </row>
    <row r="593" spans="1:13" outlineLevel="1" x14ac:dyDescent="0.25">
      <c r="A593" s="84">
        <v>39885</v>
      </c>
      <c r="B593" s="85">
        <v>18.989999999999998</v>
      </c>
      <c r="C593" s="86">
        <v>92139</v>
      </c>
      <c r="D593" s="86">
        <v>39015.370000000003</v>
      </c>
      <c r="E593" s="86">
        <v>3668.4</v>
      </c>
      <c r="F593">
        <v>-9.5714285714285752E-2</v>
      </c>
      <c r="G593">
        <v>3.0302718683721253E-3</v>
      </c>
      <c r="H593">
        <v>-0.17807298400016136</v>
      </c>
      <c r="I593" s="44">
        <f t="shared" si="67"/>
        <v>-9.5714285714285752E-2</v>
      </c>
      <c r="J593" s="44">
        <f t="shared" si="68"/>
        <v>3.0302718683721253E-3</v>
      </c>
      <c r="K593" s="44">
        <f t="shared" si="69"/>
        <v>-0.17807298400016136</v>
      </c>
      <c r="L593" s="44">
        <f t="shared" si="70"/>
        <v>-9.8446238714932965E-2</v>
      </c>
      <c r="M593" s="44">
        <f t="shared" si="71"/>
        <v>0.10020196037197993</v>
      </c>
    </row>
    <row r="594" spans="1:13" outlineLevel="1" x14ac:dyDescent="0.25">
      <c r="A594" s="84">
        <v>39888</v>
      </c>
      <c r="B594" s="85">
        <v>18.98</v>
      </c>
      <c r="C594" s="86">
        <v>3795</v>
      </c>
      <c r="D594" s="86">
        <v>38607.199999999997</v>
      </c>
      <c r="E594" s="86">
        <v>3653.8</v>
      </c>
      <c r="F594">
        <v>-9.619047619047616E-2</v>
      </c>
      <c r="G594">
        <v>-7.4632045761297006E-3</v>
      </c>
      <c r="H594">
        <v>-0.18134420154284958</v>
      </c>
      <c r="I594" s="44">
        <f t="shared" si="67"/>
        <v>-9.619047619047616E-2</v>
      </c>
      <c r="J594" s="44">
        <f t="shared" si="68"/>
        <v>-7.4632045761297006E-3</v>
      </c>
      <c r="K594" s="44">
        <f t="shared" si="69"/>
        <v>-0.18134420154284958</v>
      </c>
      <c r="L594" s="44">
        <f t="shared" si="70"/>
        <v>-8.939444061260704E-2</v>
      </c>
      <c r="M594" s="44">
        <f t="shared" si="71"/>
        <v>0.10401651770237907</v>
      </c>
    </row>
    <row r="595" spans="1:13" outlineLevel="1" x14ac:dyDescent="0.25">
      <c r="A595" s="84">
        <v>39889</v>
      </c>
      <c r="B595" s="85">
        <v>19</v>
      </c>
      <c r="C595" s="86">
        <v>26600</v>
      </c>
      <c r="D595" s="86">
        <v>39510.720000000001</v>
      </c>
      <c r="E595" s="86">
        <v>3726.97</v>
      </c>
      <c r="F595">
        <v>-9.5238095238095233E-2</v>
      </c>
      <c r="G595">
        <v>1.5765023459091143E-2</v>
      </c>
      <c r="H595">
        <v>-0.16495002431007566</v>
      </c>
      <c r="I595" s="44">
        <f t="shared" si="67"/>
        <v>-9.5238095238095233E-2</v>
      </c>
      <c r="J595" s="44">
        <f t="shared" si="68"/>
        <v>1.5765023459091143E-2</v>
      </c>
      <c r="K595" s="44">
        <f t="shared" si="69"/>
        <v>-0.16495002431007566</v>
      </c>
      <c r="L595" s="44">
        <f t="shared" si="70"/>
        <v>-0.10928031201465849</v>
      </c>
      <c r="M595" s="44">
        <f t="shared" si="71"/>
        <v>8.3482343693721983E-2</v>
      </c>
    </row>
    <row r="596" spans="1:13" outlineLevel="1" x14ac:dyDescent="0.25">
      <c r="A596" s="84">
        <v>39890</v>
      </c>
      <c r="B596" s="85">
        <v>19</v>
      </c>
      <c r="C596" s="86">
        <v>366750</v>
      </c>
      <c r="D596" s="86">
        <v>40142.29</v>
      </c>
      <c r="E596" s="86">
        <v>3791.86</v>
      </c>
      <c r="F596">
        <v>-9.5238095238095233E-2</v>
      </c>
      <c r="G596">
        <v>3.2001799601516723E-2</v>
      </c>
      <c r="H596">
        <v>-0.15041103072479878</v>
      </c>
      <c r="I596" s="44">
        <f t="shared" si="67"/>
        <v>-9.5238095238095233E-2</v>
      </c>
      <c r="J596" s="44">
        <f t="shared" si="68"/>
        <v>3.2001799601516723E-2</v>
      </c>
      <c r="K596" s="44">
        <f t="shared" si="69"/>
        <v>-0.15041103072479878</v>
      </c>
      <c r="L596" s="44">
        <f t="shared" si="70"/>
        <v>-0.12329425674329508</v>
      </c>
      <c r="M596" s="44">
        <f t="shared" si="71"/>
        <v>6.4940738971425827E-2</v>
      </c>
    </row>
    <row r="597" spans="1:13" outlineLevel="1" x14ac:dyDescent="0.25">
      <c r="A597" s="84">
        <v>39891</v>
      </c>
      <c r="B597" s="85">
        <v>19</v>
      </c>
      <c r="C597" s="86">
        <v>0</v>
      </c>
      <c r="D597" s="86">
        <v>40453.43</v>
      </c>
      <c r="E597" s="86">
        <v>3785.4</v>
      </c>
      <c r="F597">
        <v>-9.5238095238095233E-2</v>
      </c>
      <c r="G597">
        <v>4.0000771257793E-2</v>
      </c>
      <c r="H597">
        <v>-0.15185843245944031</v>
      </c>
      <c r="I597" s="44">
        <f t="shared" si="67"/>
        <v>-9.5238095238095233E-2</v>
      </c>
      <c r="J597" s="44">
        <f t="shared" si="68"/>
        <v>4.0000771257793E-2</v>
      </c>
      <c r="K597" s="44">
        <f t="shared" si="69"/>
        <v>-0.15185843245944031</v>
      </c>
      <c r="L597" s="44">
        <f t="shared" si="70"/>
        <v>-0.13003727519579455</v>
      </c>
      <c r="M597" s="44">
        <f t="shared" si="71"/>
        <v>6.6758120799965903E-2</v>
      </c>
    </row>
    <row r="598" spans="1:13" outlineLevel="1" x14ac:dyDescent="0.25">
      <c r="A598" s="84">
        <v>39892</v>
      </c>
      <c r="B598" s="85">
        <v>19.5</v>
      </c>
      <c r="C598" s="86">
        <v>545808</v>
      </c>
      <c r="D598" s="86">
        <v>40076.410000000003</v>
      </c>
      <c r="E598" s="86">
        <v>3745.34</v>
      </c>
      <c r="F598">
        <v>-7.1428571428571397E-2</v>
      </c>
      <c r="G598">
        <v>3.0308117488270447E-2</v>
      </c>
      <c r="H598">
        <v>-0.16083411566218631</v>
      </c>
      <c r="I598" s="44">
        <f t="shared" si="67"/>
        <v>-7.1428571428571397E-2</v>
      </c>
      <c r="J598" s="44">
        <f t="shared" si="68"/>
        <v>3.0308117488270447E-2</v>
      </c>
      <c r="K598" s="44">
        <f t="shared" si="69"/>
        <v>-0.16083411566218631</v>
      </c>
      <c r="L598" s="44">
        <f t="shared" si="70"/>
        <v>-9.8743945806095246E-2</v>
      </c>
      <c r="M598" s="44">
        <f t="shared" si="71"/>
        <v>0.10654096633607169</v>
      </c>
    </row>
    <row r="599" spans="1:13" outlineLevel="1" x14ac:dyDescent="0.25">
      <c r="A599" s="84">
        <v>39895</v>
      </c>
      <c r="B599" s="85">
        <v>19.989999999999998</v>
      </c>
      <c r="C599" s="86">
        <v>5997</v>
      </c>
      <c r="D599" s="86">
        <v>42438.55</v>
      </c>
      <c r="E599" s="86">
        <v>3938.97</v>
      </c>
      <c r="F599">
        <v>-4.8095238095238191E-2</v>
      </c>
      <c r="G599">
        <v>9.103541358699152E-2</v>
      </c>
      <c r="H599">
        <v>-0.11745015314227336</v>
      </c>
      <c r="I599" s="44">
        <f t="shared" si="67"/>
        <v>-4.8095238095238191E-2</v>
      </c>
      <c r="J599" s="44">
        <f t="shared" si="68"/>
        <v>9.103541358699152E-2</v>
      </c>
      <c r="K599" s="44">
        <f t="shared" si="69"/>
        <v>-0.11745015314227336</v>
      </c>
      <c r="L599" s="44">
        <f t="shared" si="70"/>
        <v>-0.12752166423710354</v>
      </c>
      <c r="M599" s="44">
        <f t="shared" si="71"/>
        <v>7.8584700109540329E-2</v>
      </c>
    </row>
    <row r="600" spans="1:13" outlineLevel="1" x14ac:dyDescent="0.25">
      <c r="A600" s="84">
        <v>39896</v>
      </c>
      <c r="B600" s="85">
        <v>20.079999999999998</v>
      </c>
      <c r="C600" s="86">
        <v>1100009</v>
      </c>
      <c r="D600" s="86">
        <v>41475.83</v>
      </c>
      <c r="E600" s="86">
        <v>3857.35</v>
      </c>
      <c r="F600">
        <v>-4.3809523809523854E-2</v>
      </c>
      <c r="G600">
        <v>6.6285236840413875E-2</v>
      </c>
      <c r="H600">
        <v>-0.13573760354187725</v>
      </c>
      <c r="I600" s="44">
        <f t="shared" si="67"/>
        <v>-4.3809523809523854E-2</v>
      </c>
      <c r="J600" s="44">
        <f t="shared" si="68"/>
        <v>6.6285236840413875E-2</v>
      </c>
      <c r="K600" s="44">
        <f t="shared" si="69"/>
        <v>-0.13573760354187725</v>
      </c>
      <c r="L600" s="44">
        <f t="shared" si="70"/>
        <v>-0.10325075959615404</v>
      </c>
      <c r="M600" s="44">
        <f t="shared" si="71"/>
        <v>0.10636593713794396</v>
      </c>
    </row>
    <row r="601" spans="1:13" outlineLevel="1" x14ac:dyDescent="0.25">
      <c r="A601" s="84">
        <v>39897</v>
      </c>
      <c r="B601" s="85">
        <v>20.190000000000001</v>
      </c>
      <c r="C601" s="86">
        <v>214943</v>
      </c>
      <c r="D601" s="86">
        <v>41799.300000000003</v>
      </c>
      <c r="E601" s="86">
        <v>3886.83</v>
      </c>
      <c r="F601">
        <v>-3.8571428571428479E-2</v>
      </c>
      <c r="G601">
        <v>7.4601195449579105E-2</v>
      </c>
      <c r="H601">
        <v>-0.12913243277759978</v>
      </c>
      <c r="I601" s="44">
        <f t="shared" si="67"/>
        <v>-3.8571428571428479E-2</v>
      </c>
      <c r="J601" s="44">
        <f t="shared" si="68"/>
        <v>7.4601195449579105E-2</v>
      </c>
      <c r="K601" s="44">
        <f t="shared" si="69"/>
        <v>-0.12913243277759978</v>
      </c>
      <c r="L601" s="44">
        <f t="shared" si="70"/>
        <v>-0.10531592976095638</v>
      </c>
      <c r="M601" s="44">
        <f t="shared" si="71"/>
        <v>0.10398940965847681</v>
      </c>
    </row>
    <row r="602" spans="1:13" outlineLevel="1" x14ac:dyDescent="0.25">
      <c r="A602" s="84">
        <v>39898</v>
      </c>
      <c r="B602" s="85">
        <v>20.190000000000001</v>
      </c>
      <c r="C602" s="86">
        <v>0</v>
      </c>
      <c r="D602" s="86">
        <v>42588.66</v>
      </c>
      <c r="E602" s="86">
        <v>3995.63</v>
      </c>
      <c r="F602">
        <v>-3.8571428571428479E-2</v>
      </c>
      <c r="G602">
        <v>9.489453049681873E-2</v>
      </c>
      <c r="H602">
        <v>-0.10475514040468992</v>
      </c>
      <c r="I602" s="44">
        <f t="shared" si="67"/>
        <v>-3.8571428571428479E-2</v>
      </c>
      <c r="J602" s="44">
        <f t="shared" si="68"/>
        <v>9.489453049681873E-2</v>
      </c>
      <c r="K602" s="44">
        <f t="shared" si="69"/>
        <v>-0.10475514040468992</v>
      </c>
      <c r="L602" s="44">
        <f t="shared" si="70"/>
        <v>-0.12189846177027275</v>
      </c>
      <c r="M602" s="44">
        <f t="shared" si="71"/>
        <v>7.392805568655203E-2</v>
      </c>
    </row>
    <row r="603" spans="1:13" outlineLevel="1" x14ac:dyDescent="0.25">
      <c r="A603" s="84">
        <v>39899</v>
      </c>
      <c r="B603" s="85">
        <v>20.100000000000001</v>
      </c>
      <c r="C603" s="86">
        <v>1012850</v>
      </c>
      <c r="D603" s="86">
        <v>41907.29</v>
      </c>
      <c r="E603" s="86">
        <v>3961.72</v>
      </c>
      <c r="F603">
        <v>-4.2857142857142816E-2</v>
      </c>
      <c r="G603">
        <v>7.7377466418150354E-2</v>
      </c>
      <c r="H603">
        <v>-0.11235287923157766</v>
      </c>
      <c r="I603" s="44">
        <f t="shared" si="67"/>
        <v>-4.2857142857142816E-2</v>
      </c>
      <c r="J603" s="44">
        <f t="shared" si="68"/>
        <v>7.7377466418150354E-2</v>
      </c>
      <c r="K603" s="44">
        <f t="shared" si="69"/>
        <v>-0.11235287923157766</v>
      </c>
      <c r="L603" s="44">
        <f t="shared" si="70"/>
        <v>-0.11159933544463785</v>
      </c>
      <c r="M603" s="44">
        <f t="shared" si="71"/>
        <v>7.8292076601649496E-2</v>
      </c>
    </row>
    <row r="604" spans="1:13" outlineLevel="1" x14ac:dyDescent="0.25">
      <c r="A604" s="84">
        <v>39902</v>
      </c>
      <c r="B604" s="85">
        <v>20.03</v>
      </c>
      <c r="C604" s="86">
        <v>106193</v>
      </c>
      <c r="D604" s="86">
        <v>40653.129999999997</v>
      </c>
      <c r="E604" s="86">
        <v>3846.27</v>
      </c>
      <c r="F604">
        <v>-4.6190476190476115E-2</v>
      </c>
      <c r="G604">
        <v>4.5134777299312256E-2</v>
      </c>
      <c r="H604">
        <v>-0.13822014397838311</v>
      </c>
      <c r="I604" s="44">
        <f t="shared" si="67"/>
        <v>-4.6190476190476115E-2</v>
      </c>
      <c r="J604" s="44">
        <f t="shared" si="68"/>
        <v>4.5134777299312256E-2</v>
      </c>
      <c r="K604" s="44">
        <f t="shared" si="69"/>
        <v>-0.13822014397838311</v>
      </c>
      <c r="L604" s="44">
        <f t="shared" si="70"/>
        <v>-8.7381317197938846E-2</v>
      </c>
      <c r="M604" s="44">
        <f t="shared" si="71"/>
        <v>0.10679022855414533</v>
      </c>
    </row>
    <row r="605" spans="1:13" outlineLevel="1" x14ac:dyDescent="0.25">
      <c r="A605" s="84">
        <v>39903</v>
      </c>
      <c r="B605" s="85">
        <v>18</v>
      </c>
      <c r="C605" s="86">
        <v>4784805</v>
      </c>
      <c r="D605" s="86">
        <v>40925.870000000003</v>
      </c>
      <c r="E605" s="86">
        <v>3878</v>
      </c>
      <c r="F605">
        <v>-0.1428571428571429</v>
      </c>
      <c r="G605">
        <v>5.2146538980654356E-2</v>
      </c>
      <c r="H605">
        <v>-0.13111084722293798</v>
      </c>
      <c r="I605" s="44">
        <f t="shared" si="67"/>
        <v>-0.1428571428571429</v>
      </c>
      <c r="J605" s="44">
        <f t="shared" si="68"/>
        <v>5.2146538980654356E-2</v>
      </c>
      <c r="K605" s="44">
        <f t="shared" si="69"/>
        <v>-0.13111084722293798</v>
      </c>
      <c r="L605" s="44">
        <f t="shared" si="70"/>
        <v>-0.18533889968095285</v>
      </c>
      <c r="M605" s="44">
        <f t="shared" si="71"/>
        <v>-1.3518750460473017E-2</v>
      </c>
    </row>
    <row r="606" spans="1:13" outlineLevel="1" x14ac:dyDescent="0.25">
      <c r="A606" s="84">
        <v>39904</v>
      </c>
      <c r="B606" s="85">
        <v>18.36</v>
      </c>
      <c r="C606" s="86">
        <v>349605</v>
      </c>
      <c r="D606" s="86">
        <v>41976.33</v>
      </c>
      <c r="E606" s="86">
        <v>3951.8</v>
      </c>
      <c r="F606">
        <v>-0.12571428571428578</v>
      </c>
      <c r="G606">
        <v>7.9152387685583969E-2</v>
      </c>
      <c r="H606">
        <v>-0.11457551471263694</v>
      </c>
      <c r="I606" s="44">
        <f t="shared" si="67"/>
        <v>-0.12571428571428578</v>
      </c>
      <c r="J606" s="44">
        <f t="shared" si="68"/>
        <v>7.9152387685583969E-2</v>
      </c>
      <c r="K606" s="44">
        <f t="shared" si="69"/>
        <v>-0.11457551471263694</v>
      </c>
      <c r="L606" s="44">
        <f t="shared" si="70"/>
        <v>-0.18984035594754078</v>
      </c>
      <c r="M606" s="44">
        <f t="shared" si="71"/>
        <v>-1.2580147925357776E-2</v>
      </c>
    </row>
    <row r="607" spans="1:13" outlineLevel="1" x14ac:dyDescent="0.25">
      <c r="A607" s="84">
        <v>39905</v>
      </c>
      <c r="B607" s="85">
        <v>18.399999999999999</v>
      </c>
      <c r="C607" s="86">
        <v>206726</v>
      </c>
      <c r="D607" s="86">
        <v>43736.45</v>
      </c>
      <c r="E607" s="86">
        <v>4098.2299999999996</v>
      </c>
      <c r="F607">
        <v>-0.12380952380952392</v>
      </c>
      <c r="G607">
        <v>0.12440259656790276</v>
      </c>
      <c r="H607">
        <v>-8.176699520744235E-2</v>
      </c>
      <c r="I607" s="44">
        <f t="shared" si="67"/>
        <v>-0.12380952380952392</v>
      </c>
      <c r="J607" s="44">
        <f t="shared" si="68"/>
        <v>0.12440259656790276</v>
      </c>
      <c r="K607" s="44">
        <f t="shared" si="69"/>
        <v>-8.176699520744235E-2</v>
      </c>
      <c r="L607" s="44">
        <f t="shared" si="70"/>
        <v>-0.2207502198367941</v>
      </c>
      <c r="M607" s="44">
        <f t="shared" si="71"/>
        <v>-4.5786340049473129E-2</v>
      </c>
    </row>
    <row r="608" spans="1:13" outlineLevel="1" x14ac:dyDescent="0.25">
      <c r="A608" s="84">
        <v>39906</v>
      </c>
      <c r="B608" s="85">
        <v>17.899999999999999</v>
      </c>
      <c r="C608" s="86">
        <v>201260</v>
      </c>
      <c r="D608" s="86">
        <v>44390.98</v>
      </c>
      <c r="E608" s="86">
        <v>4192.7700000000004</v>
      </c>
      <c r="F608">
        <v>-0.14761904761904765</v>
      </c>
      <c r="G608">
        <v>0.14122964200784116</v>
      </c>
      <c r="H608">
        <v>-6.0584741338555292E-2</v>
      </c>
      <c r="I608" s="44">
        <f t="shared" si="67"/>
        <v>-0.14761904761904765</v>
      </c>
      <c r="J608" s="44">
        <f t="shared" si="68"/>
        <v>0.14122964200784116</v>
      </c>
      <c r="K608" s="44">
        <f t="shared" si="69"/>
        <v>-6.0584741338555292E-2</v>
      </c>
      <c r="L608" s="44">
        <f t="shared" si="70"/>
        <v>-0.25310303815689372</v>
      </c>
      <c r="M608" s="44">
        <f t="shared" si="71"/>
        <v>-9.2647320211198148E-2</v>
      </c>
    </row>
    <row r="609" spans="1:13" outlineLevel="1" x14ac:dyDescent="0.25">
      <c r="A609" s="84">
        <v>39909</v>
      </c>
      <c r="B609" s="85">
        <v>17.8</v>
      </c>
      <c r="C609" s="86">
        <v>1008493</v>
      </c>
      <c r="D609" s="86">
        <v>44167.26</v>
      </c>
      <c r="E609" s="86">
        <v>4172.58</v>
      </c>
      <c r="F609">
        <v>-0.15238095238095239</v>
      </c>
      <c r="G609">
        <v>0.13547811556012612</v>
      </c>
      <c r="H609">
        <v>-6.5108431899300268E-2</v>
      </c>
      <c r="I609" s="44">
        <f t="shared" si="67"/>
        <v>-0.15238095238095239</v>
      </c>
      <c r="J609" s="44">
        <f t="shared" si="68"/>
        <v>0.13547811556012612</v>
      </c>
      <c r="K609" s="44">
        <f t="shared" si="69"/>
        <v>-6.5108431899300268E-2</v>
      </c>
      <c r="L609" s="44">
        <f t="shared" si="70"/>
        <v>-0.2535135323141644</v>
      </c>
      <c r="M609" s="44">
        <f t="shared" si="71"/>
        <v>-9.3350419941162333E-2</v>
      </c>
    </row>
    <row r="610" spans="1:13" outlineLevel="1" x14ac:dyDescent="0.25">
      <c r="A610" s="84">
        <v>39910</v>
      </c>
      <c r="B610" s="85">
        <v>18.170000000000002</v>
      </c>
      <c r="C610" s="86">
        <v>202206</v>
      </c>
      <c r="D610" s="86">
        <v>43824.53</v>
      </c>
      <c r="E610" s="86">
        <v>4150.9399999999996</v>
      </c>
      <c r="F610">
        <v>-0.13476190476190464</v>
      </c>
      <c r="G610">
        <v>0.12666700944790787</v>
      </c>
      <c r="H610">
        <v>-6.9957003654353422E-2</v>
      </c>
      <c r="I610" s="44">
        <f t="shared" si="67"/>
        <v>-0.13476190476190464</v>
      </c>
      <c r="J610" s="44">
        <f t="shared" si="68"/>
        <v>0.12666700944790787</v>
      </c>
      <c r="K610" s="44">
        <f t="shared" si="69"/>
        <v>-6.9957003654353422E-2</v>
      </c>
      <c r="L610" s="44">
        <f t="shared" si="70"/>
        <v>-0.23203742722343357</v>
      </c>
      <c r="M610" s="44">
        <f t="shared" si="71"/>
        <v>-6.9679467897919345E-2</v>
      </c>
    </row>
    <row r="611" spans="1:13" outlineLevel="1" x14ac:dyDescent="0.25">
      <c r="A611" s="84">
        <v>39911</v>
      </c>
      <c r="B611" s="85">
        <v>17.7</v>
      </c>
      <c r="C611" s="86">
        <v>1056588</v>
      </c>
      <c r="D611" s="86">
        <v>44181.98</v>
      </c>
      <c r="E611" s="86">
        <v>4197.76</v>
      </c>
      <c r="F611">
        <v>-0.15714285714285714</v>
      </c>
      <c r="G611">
        <v>0.13585654605051745</v>
      </c>
      <c r="H611">
        <v>-5.9466701918143294E-2</v>
      </c>
      <c r="I611" s="44">
        <f t="shared" si="67"/>
        <v>-0.15714285714285714</v>
      </c>
      <c r="J611" s="44">
        <f t="shared" si="68"/>
        <v>0.13585654605051745</v>
      </c>
      <c r="K611" s="44">
        <f t="shared" si="69"/>
        <v>-5.9466701918143294E-2</v>
      </c>
      <c r="L611" s="44">
        <f t="shared" si="70"/>
        <v>-0.25795458432859475</v>
      </c>
      <c r="M611" s="44">
        <f t="shared" si="71"/>
        <v>-0.10385188427025038</v>
      </c>
    </row>
    <row r="612" spans="1:13" outlineLevel="1" x14ac:dyDescent="0.25">
      <c r="A612" s="84">
        <v>39912</v>
      </c>
      <c r="B612" s="85">
        <v>18.7</v>
      </c>
      <c r="C612" s="86">
        <v>2333083</v>
      </c>
      <c r="D612" s="86">
        <v>45538.71</v>
      </c>
      <c r="E612" s="86">
        <v>4322.07</v>
      </c>
      <c r="F612">
        <v>-0.10952380952380958</v>
      </c>
      <c r="G612">
        <v>0.17073616556333948</v>
      </c>
      <c r="H612">
        <v>-3.161430104611751E-2</v>
      </c>
      <c r="I612" s="44">
        <f t="shared" si="67"/>
        <v>-0.10952380952380958</v>
      </c>
      <c r="J612" s="44">
        <f t="shared" si="68"/>
        <v>0.17073616556333948</v>
      </c>
      <c r="K612" s="44">
        <f t="shared" si="69"/>
        <v>-3.161430104611751E-2</v>
      </c>
      <c r="L612" s="44">
        <f t="shared" si="70"/>
        <v>-0.2393878171110333</v>
      </c>
      <c r="M612" s="44">
        <f t="shared" si="71"/>
        <v>-8.0452972985717741E-2</v>
      </c>
    </row>
    <row r="613" spans="1:13" outlineLevel="1" x14ac:dyDescent="0.25">
      <c r="A613" s="84">
        <v>39916</v>
      </c>
      <c r="B613" s="85">
        <v>18.579999999999998</v>
      </c>
      <c r="C613" s="86">
        <v>1205354</v>
      </c>
      <c r="D613" s="86">
        <v>45991.89</v>
      </c>
      <c r="E613" s="86">
        <v>4343.59</v>
      </c>
      <c r="F613">
        <v>-0.11523809523809536</v>
      </c>
      <c r="G613">
        <v>0.18238678578314804</v>
      </c>
      <c r="H613">
        <v>-2.6792616010593351E-2</v>
      </c>
      <c r="I613" s="44">
        <f t="shared" si="67"/>
        <v>-0.11523809523809536</v>
      </c>
      <c r="J613" s="44">
        <f t="shared" si="68"/>
        <v>0.18238678578314804</v>
      </c>
      <c r="K613" s="44">
        <f t="shared" si="69"/>
        <v>-2.6792616010593351E-2</v>
      </c>
      <c r="L613" s="44">
        <f t="shared" si="70"/>
        <v>-0.25171533088820253</v>
      </c>
      <c r="M613" s="44">
        <f t="shared" si="71"/>
        <v>-9.0880402967087215E-2</v>
      </c>
    </row>
    <row r="614" spans="1:13" outlineLevel="1" x14ac:dyDescent="0.25">
      <c r="A614" s="84">
        <v>39917</v>
      </c>
      <c r="B614" s="85">
        <v>19.5</v>
      </c>
      <c r="C614" s="86">
        <v>925848</v>
      </c>
      <c r="D614" s="86">
        <v>45418.18</v>
      </c>
      <c r="E614" s="86">
        <v>4283.03</v>
      </c>
      <c r="I614" s="44">
        <f t="shared" si="67"/>
        <v>-7.1428571428571397E-2</v>
      </c>
      <c r="J614" s="44">
        <f t="shared" si="68"/>
        <v>0.16763750883732897</v>
      </c>
      <c r="K614" s="44">
        <f t="shared" si="69"/>
        <v>-4.036144713286749E-2</v>
      </c>
      <c r="L614" s="44">
        <f t="shared" si="70"/>
        <v>-0.2047434057714963</v>
      </c>
      <c r="M614" s="44">
        <f t="shared" si="71"/>
        <v>-3.2373776775520335E-2</v>
      </c>
    </row>
    <row r="615" spans="1:13" outlineLevel="1" x14ac:dyDescent="0.25">
      <c r="A615" s="84">
        <v>39918</v>
      </c>
      <c r="B615" s="85">
        <v>18.73</v>
      </c>
      <c r="C615" s="86">
        <v>8872518</v>
      </c>
      <c r="D615" s="86">
        <v>45272.65</v>
      </c>
      <c r="E615" s="86">
        <v>4290.4399999999996</v>
      </c>
      <c r="I615" s="44">
        <f t="shared" si="67"/>
        <v>-0.10809523809523802</v>
      </c>
      <c r="J615" s="44">
        <f t="shared" si="68"/>
        <v>0.16389613728388719</v>
      </c>
      <c r="K615" s="44">
        <f t="shared" si="69"/>
        <v>-3.8701192201955226E-2</v>
      </c>
      <c r="L615" s="44">
        <f t="shared" si="70"/>
        <v>-0.23369041847140648</v>
      </c>
      <c r="M615" s="44">
        <f t="shared" si="71"/>
        <v>-7.2187799808300035E-2</v>
      </c>
    </row>
    <row r="616" spans="1:13" outlineLevel="1" x14ac:dyDescent="0.25">
      <c r="A616" s="84">
        <v>39919</v>
      </c>
      <c r="B616" s="85">
        <v>18.8</v>
      </c>
      <c r="C616" s="86">
        <v>384666</v>
      </c>
      <c r="D616" s="86">
        <v>46024.78</v>
      </c>
      <c r="E616" s="86">
        <v>4390.84</v>
      </c>
      <c r="I616" s="44">
        <f t="shared" si="67"/>
        <v>-0.10476190476190472</v>
      </c>
      <c r="J616" s="44">
        <f t="shared" si="68"/>
        <v>0.18323234141011624</v>
      </c>
      <c r="K616" s="44">
        <f t="shared" si="69"/>
        <v>-1.6205970196071395E-2</v>
      </c>
      <c r="L616" s="44">
        <f t="shared" si="70"/>
        <v>-0.24339619201821683</v>
      </c>
      <c r="M616" s="44">
        <f t="shared" si="71"/>
        <v>-9.0014710277803389E-2</v>
      </c>
    </row>
    <row r="617" spans="1:13" outlineLevel="1" x14ac:dyDescent="0.25">
      <c r="A617" s="84">
        <v>39920</v>
      </c>
      <c r="B617" s="85">
        <v>20</v>
      </c>
      <c r="C617" s="86">
        <v>4495964</v>
      </c>
      <c r="D617" s="86">
        <v>45778.28</v>
      </c>
      <c r="E617" s="86">
        <v>4383.4799999999996</v>
      </c>
      <c r="I617" s="44">
        <f t="shared" si="67"/>
        <v>-4.7619047619047672E-2</v>
      </c>
      <c r="J617" s="44">
        <f t="shared" si="68"/>
        <v>0.17689517321164594</v>
      </c>
      <c r="K617" s="44">
        <f t="shared" si="69"/>
        <v>-1.785502232718017E-2</v>
      </c>
      <c r="L617" s="44">
        <f t="shared" si="70"/>
        <v>-0.1907682399767292</v>
      </c>
      <c r="M617" s="44">
        <f t="shared" si="71"/>
        <v>-3.0305123956743119E-2</v>
      </c>
    </row>
    <row r="618" spans="1:13" outlineLevel="1" x14ac:dyDescent="0.25">
      <c r="A618" s="84">
        <v>39923</v>
      </c>
      <c r="B618" s="85">
        <v>20</v>
      </c>
      <c r="C618" s="86">
        <v>607969</v>
      </c>
      <c r="D618" s="86">
        <v>44433.15</v>
      </c>
      <c r="E618" s="86">
        <v>4263.51</v>
      </c>
      <c r="I618" s="44">
        <f t="shared" si="67"/>
        <v>-4.7619047619047672E-2</v>
      </c>
      <c r="J618" s="44">
        <f t="shared" si="68"/>
        <v>0.14231377337875184</v>
      </c>
      <c r="K618" s="44">
        <f t="shared" si="69"/>
        <v>-4.4735020176242424E-2</v>
      </c>
      <c r="L618" s="44">
        <f t="shared" si="70"/>
        <v>-0.1662702712898344</v>
      </c>
      <c r="M618" s="44">
        <f t="shared" si="71"/>
        <v>-3.0190863307240079E-3</v>
      </c>
    </row>
    <row r="619" spans="1:13" outlineLevel="1" x14ac:dyDescent="0.25">
      <c r="A619" s="84">
        <v>39925</v>
      </c>
      <c r="B619" s="85">
        <v>20.16</v>
      </c>
      <c r="C619" s="86">
        <v>6224170</v>
      </c>
      <c r="D619" s="86">
        <v>44888.2</v>
      </c>
      <c r="E619" s="86">
        <v>4302.97</v>
      </c>
      <c r="I619" s="44">
        <f t="shared" si="67"/>
        <v>-4.0000000000000036E-2</v>
      </c>
      <c r="J619" s="44">
        <f t="shared" si="68"/>
        <v>0.15401246866765206</v>
      </c>
      <c r="K619" s="44">
        <f t="shared" si="69"/>
        <v>-3.589377057114107E-2</v>
      </c>
      <c r="L619" s="44">
        <f t="shared" si="70"/>
        <v>-0.1681199067906487</v>
      </c>
      <c r="M619" s="44">
        <f t="shared" si="71"/>
        <v>-4.2591047578766084E-3</v>
      </c>
    </row>
    <row r="620" spans="1:13" outlineLevel="1" x14ac:dyDescent="0.25">
      <c r="A620" s="84">
        <v>39926</v>
      </c>
      <c r="B620" s="85">
        <v>20.2</v>
      </c>
      <c r="C620" s="86">
        <v>169698</v>
      </c>
      <c r="D620" s="86">
        <v>45801.17</v>
      </c>
      <c r="E620" s="86">
        <v>4393.17</v>
      </c>
      <c r="I620" s="44">
        <f t="shared" si="67"/>
        <v>-3.8095238095238182E-2</v>
      </c>
      <c r="J620" s="44">
        <f t="shared" si="68"/>
        <v>0.17748364290764185</v>
      </c>
      <c r="K620" s="44">
        <f t="shared" si="69"/>
        <v>-1.5683919725217765E-2</v>
      </c>
      <c r="L620" s="44">
        <f t="shared" si="70"/>
        <v>-0.18308439552547517</v>
      </c>
      <c r="M620" s="44">
        <f t="shared" si="71"/>
        <v>-2.2768416384871037E-2</v>
      </c>
    </row>
    <row r="621" spans="1:13" outlineLevel="1" x14ac:dyDescent="0.25">
      <c r="A621" s="84">
        <v>39927</v>
      </c>
      <c r="B621" s="85">
        <v>21.72</v>
      </c>
      <c r="C621" s="86">
        <v>2481296</v>
      </c>
      <c r="D621" s="86">
        <v>46771.79</v>
      </c>
      <c r="E621" s="86">
        <v>4503.79</v>
      </c>
      <c r="I621" s="44">
        <f t="shared" si="67"/>
        <v>3.4285714285714253E-2</v>
      </c>
      <c r="J621" s="44">
        <f t="shared" si="68"/>
        <v>0.20243691753968762</v>
      </c>
      <c r="K621" s="44">
        <f t="shared" si="69"/>
        <v>9.1011545605477195E-3</v>
      </c>
      <c r="L621" s="44">
        <f t="shared" si="70"/>
        <v>-0.13984201649266426</v>
      </c>
      <c r="M621" s="44">
        <f t="shared" si="71"/>
        <v>2.495741840285004E-2</v>
      </c>
    </row>
    <row r="622" spans="1:13" outlineLevel="1" x14ac:dyDescent="0.25">
      <c r="A622" s="84">
        <v>39930</v>
      </c>
      <c r="B622" s="85">
        <v>21.72</v>
      </c>
      <c r="C622" s="86">
        <v>1744152</v>
      </c>
      <c r="D622" s="86">
        <v>45819.71</v>
      </c>
      <c r="E622" s="86">
        <v>4428.88</v>
      </c>
      <c r="I622" s="44">
        <f t="shared" si="67"/>
        <v>3.4285714285714253E-2</v>
      </c>
      <c r="J622" s="44">
        <f t="shared" si="68"/>
        <v>0.17796028022366484</v>
      </c>
      <c r="K622" s="44">
        <f t="shared" si="69"/>
        <v>-7.6828801053959728E-3</v>
      </c>
      <c r="L622" s="44">
        <f t="shared" si="70"/>
        <v>-0.12196893931828534</v>
      </c>
      <c r="M622" s="44">
        <f t="shared" si="71"/>
        <v>4.2293530515293165E-2</v>
      </c>
    </row>
    <row r="623" spans="1:13" outlineLevel="1" x14ac:dyDescent="0.25">
      <c r="A623" s="84">
        <v>39931</v>
      </c>
      <c r="B623" s="85">
        <v>21.1</v>
      </c>
      <c r="C623" s="86">
        <v>2101913</v>
      </c>
      <c r="D623" s="86">
        <v>45821.440000000002</v>
      </c>
      <c r="E623" s="86">
        <v>4431.5600000000004</v>
      </c>
      <c r="I623" s="44">
        <f t="shared" si="67"/>
        <v>4.761904761904745E-3</v>
      </c>
      <c r="J623" s="44">
        <f t="shared" si="68"/>
        <v>0.1780047560897231</v>
      </c>
      <c r="K623" s="44">
        <f t="shared" si="69"/>
        <v>-7.0824100359161424E-3</v>
      </c>
      <c r="L623" s="44">
        <f t="shared" si="70"/>
        <v>-0.14706464505532379</v>
      </c>
      <c r="M623" s="44">
        <f t="shared" si="71"/>
        <v>1.1928799446738969E-2</v>
      </c>
    </row>
    <row r="624" spans="1:13" outlineLevel="1" x14ac:dyDescent="0.25">
      <c r="A624" s="84">
        <v>39932</v>
      </c>
      <c r="B624" s="85">
        <v>21.98</v>
      </c>
      <c r="C624" s="86">
        <v>39021</v>
      </c>
      <c r="D624" s="86">
        <v>47226.79</v>
      </c>
      <c r="E624" s="86">
        <v>4578.46</v>
      </c>
      <c r="I624" s="44">
        <f t="shared" si="67"/>
        <v>4.6666666666666634E-2</v>
      </c>
      <c r="J624" s="44">
        <f t="shared" si="68"/>
        <v>0.21413432739893312</v>
      </c>
      <c r="K624" s="44">
        <f t="shared" si="69"/>
        <v>2.5831415787433532E-2</v>
      </c>
      <c r="L624" s="44">
        <f t="shared" si="70"/>
        <v>-0.13793174029683863</v>
      </c>
      <c r="M624" s="44">
        <f t="shared" si="71"/>
        <v>2.0310599342719282E-2</v>
      </c>
    </row>
    <row r="625" spans="1:13" outlineLevel="1" x14ac:dyDescent="0.25">
      <c r="A625" s="84">
        <v>39933</v>
      </c>
      <c r="B625" s="85">
        <v>22.6</v>
      </c>
      <c r="C625" s="86">
        <v>416326</v>
      </c>
      <c r="D625" s="86">
        <v>47289.53</v>
      </c>
      <c r="E625" s="86">
        <v>4582.01</v>
      </c>
      <c r="I625" s="44">
        <f t="shared" si="67"/>
        <v>7.6190476190476364E-2</v>
      </c>
      <c r="J625" s="44">
        <f t="shared" si="68"/>
        <v>0.21574728452985403</v>
      </c>
      <c r="K625" s="44">
        <f t="shared" si="69"/>
        <v>2.6626814573498248E-2</v>
      </c>
      <c r="L625" s="44">
        <f t="shared" si="70"/>
        <v>-0.11479096857974569</v>
      </c>
      <c r="M625" s="44">
        <f t="shared" si="71"/>
        <v>4.8278167795148486E-2</v>
      </c>
    </row>
    <row r="626" spans="1:13" outlineLevel="1" x14ac:dyDescent="0.25">
      <c r="A626" s="84">
        <v>39937</v>
      </c>
      <c r="B626" s="85">
        <v>23.5</v>
      </c>
      <c r="C626" s="86">
        <v>62666</v>
      </c>
      <c r="D626" s="86">
        <v>50404.53</v>
      </c>
      <c r="E626" s="86">
        <v>4839.2</v>
      </c>
      <c r="I626" s="44">
        <f t="shared" si="67"/>
        <v>0.11904761904761907</v>
      </c>
      <c r="J626" s="44">
        <f t="shared" si="68"/>
        <v>0.29582955202776517</v>
      </c>
      <c r="K626" s="44">
        <f t="shared" si="69"/>
        <v>8.4251776203908779E-2</v>
      </c>
      <c r="L626" s="44">
        <f t="shared" si="70"/>
        <v>-0.13642375473187096</v>
      </c>
      <c r="M626" s="44">
        <f t="shared" si="71"/>
        <v>3.209203213439471E-2</v>
      </c>
    </row>
    <row r="627" spans="1:13" outlineLevel="1" x14ac:dyDescent="0.25">
      <c r="A627" s="84">
        <v>39938</v>
      </c>
      <c r="B627" s="85">
        <v>24.85</v>
      </c>
      <c r="C627" s="86">
        <v>913998</v>
      </c>
      <c r="D627" s="86">
        <v>50669.78</v>
      </c>
      <c r="E627" s="86">
        <v>4837.3500000000004</v>
      </c>
      <c r="I627" s="44">
        <f t="shared" si="67"/>
        <v>0.18333333333333335</v>
      </c>
      <c r="J627" s="44">
        <f t="shared" si="68"/>
        <v>0.30264875634680899</v>
      </c>
      <c r="K627" s="44">
        <f t="shared" si="69"/>
        <v>8.3837272611171132E-2</v>
      </c>
      <c r="L627" s="44">
        <f t="shared" si="70"/>
        <v>-9.1594470445039766E-2</v>
      </c>
      <c r="M627" s="44">
        <f t="shared" si="71"/>
        <v>9.1799814636801758E-2</v>
      </c>
    </row>
    <row r="628" spans="1:13" outlineLevel="1" x14ac:dyDescent="0.25">
      <c r="A628" s="84">
        <v>39939</v>
      </c>
      <c r="B628" s="85">
        <v>24.85</v>
      </c>
      <c r="C628" s="86">
        <v>200492</v>
      </c>
      <c r="D628" s="86">
        <v>51499.48</v>
      </c>
      <c r="E628" s="86">
        <v>4895.2</v>
      </c>
      <c r="I628" s="44">
        <f t="shared" si="67"/>
        <v>0.18333333333333335</v>
      </c>
      <c r="J628" s="44">
        <f t="shared" si="68"/>
        <v>0.32397917603959137</v>
      </c>
      <c r="K628" s="44">
        <f t="shared" si="69"/>
        <v>9.679891198408308E-2</v>
      </c>
      <c r="L628" s="44">
        <f t="shared" si="70"/>
        <v>-0.10622964866182472</v>
      </c>
      <c r="M628" s="44">
        <f t="shared" si="71"/>
        <v>7.8897253091463782E-2</v>
      </c>
    </row>
    <row r="629" spans="1:13" outlineLevel="1" x14ac:dyDescent="0.25">
      <c r="A629" s="84">
        <v>39940</v>
      </c>
      <c r="B629" s="85">
        <v>23.5</v>
      </c>
      <c r="C629" s="86">
        <v>954274</v>
      </c>
      <c r="D629" s="86">
        <v>50058.06</v>
      </c>
      <c r="E629" s="86">
        <v>4743.08</v>
      </c>
      <c r="I629" s="44">
        <f t="shared" si="67"/>
        <v>0.11904761904761907</v>
      </c>
      <c r="J629" s="44">
        <f t="shared" si="68"/>
        <v>0.28692229577736361</v>
      </c>
      <c r="K629" s="44">
        <f t="shared" si="69"/>
        <v>6.2715513861224093E-2</v>
      </c>
      <c r="L629" s="44">
        <f t="shared" si="70"/>
        <v>-0.13044663013499203</v>
      </c>
      <c r="M629" s="44">
        <f t="shared" si="71"/>
        <v>5.300770003979749E-2</v>
      </c>
    </row>
    <row r="630" spans="1:13" outlineLevel="1" x14ac:dyDescent="0.25">
      <c r="A630" s="84">
        <v>39941</v>
      </c>
      <c r="B630" s="85">
        <v>24.39</v>
      </c>
      <c r="C630" s="86">
        <v>3389836</v>
      </c>
      <c r="D630" s="86">
        <v>51395.99</v>
      </c>
      <c r="E630" s="86">
        <v>4852.53</v>
      </c>
      <c r="I630" s="44">
        <f t="shared" si="67"/>
        <v>0.16142857142857148</v>
      </c>
      <c r="J630" s="44">
        <f t="shared" si="68"/>
        <v>0.32131859373995764</v>
      </c>
      <c r="K630" s="44">
        <f t="shared" si="69"/>
        <v>8.7238442631582425E-2</v>
      </c>
      <c r="L630" s="44">
        <f t="shared" si="70"/>
        <v>-0.12100792577119623</v>
      </c>
      <c r="M630" s="44">
        <f t="shared" si="71"/>
        <v>6.8237219995107123E-2</v>
      </c>
    </row>
    <row r="631" spans="1:13" outlineLevel="1" x14ac:dyDescent="0.25">
      <c r="A631" s="84">
        <v>39944</v>
      </c>
      <c r="B631" s="85">
        <v>23.8</v>
      </c>
      <c r="C631" s="86">
        <v>1426081</v>
      </c>
      <c r="D631" s="86">
        <v>50976.39</v>
      </c>
      <c r="E631" s="86">
        <v>4813.3999999999996</v>
      </c>
      <c r="I631" s="44">
        <f t="shared" si="67"/>
        <v>0.1333333333333333</v>
      </c>
      <c r="J631" s="44">
        <f t="shared" si="68"/>
        <v>0.31053126807635456</v>
      </c>
      <c r="K631" s="44">
        <f t="shared" si="69"/>
        <v>7.8471131505185587E-2</v>
      </c>
      <c r="L631" s="44">
        <f t="shared" si="70"/>
        <v>-0.13521076456505976</v>
      </c>
      <c r="M631" s="44">
        <f t="shared" si="71"/>
        <v>5.0870348056121228E-2</v>
      </c>
    </row>
    <row r="632" spans="1:13" outlineLevel="1" x14ac:dyDescent="0.25">
      <c r="A632" s="84">
        <v>39945</v>
      </c>
      <c r="B632" s="85">
        <v>23.9</v>
      </c>
      <c r="C632" s="86">
        <v>1397259</v>
      </c>
      <c r="D632" s="86">
        <v>50325.78</v>
      </c>
      <c r="E632" s="86">
        <v>4771.3</v>
      </c>
      <c r="I632" s="44">
        <f t="shared" si="67"/>
        <v>0.13809523809523805</v>
      </c>
      <c r="J632" s="44">
        <f t="shared" si="68"/>
        <v>0.29380500032135748</v>
      </c>
      <c r="K632" s="44">
        <f t="shared" si="69"/>
        <v>6.9038374070447661E-2</v>
      </c>
      <c r="L632" s="44">
        <f t="shared" si="70"/>
        <v>-0.1203502553997271</v>
      </c>
      <c r="M632" s="44">
        <f t="shared" si="71"/>
        <v>6.4597179764324997E-2</v>
      </c>
    </row>
    <row r="633" spans="1:13" outlineLevel="1" x14ac:dyDescent="0.25">
      <c r="A633" s="84">
        <v>39946</v>
      </c>
      <c r="B633" s="85">
        <v>23.9</v>
      </c>
      <c r="C633" s="86">
        <v>987300</v>
      </c>
      <c r="D633" s="86">
        <v>48679.19</v>
      </c>
      <c r="E633" s="86">
        <v>4636.8100000000004</v>
      </c>
      <c r="I633" s="44">
        <f t="shared" si="67"/>
        <v>0.13809523809523805</v>
      </c>
      <c r="J633" s="44">
        <f t="shared" si="68"/>
        <v>0.25147348801336844</v>
      </c>
      <c r="K633" s="44">
        <f t="shared" si="69"/>
        <v>3.8905083158383036E-2</v>
      </c>
      <c r="L633" s="44">
        <f t="shared" si="70"/>
        <v>-9.0595806466592377E-2</v>
      </c>
      <c r="M633" s="44">
        <f t="shared" si="71"/>
        <v>9.5475666203601817E-2</v>
      </c>
    </row>
    <row r="634" spans="1:13" outlineLevel="1" x14ac:dyDescent="0.25">
      <c r="A634" s="84">
        <v>39947</v>
      </c>
      <c r="B634" s="85">
        <v>23.7</v>
      </c>
      <c r="C634" s="86">
        <v>4399727</v>
      </c>
      <c r="D634" s="86">
        <v>49446.02</v>
      </c>
      <c r="E634" s="86">
        <v>4711.59</v>
      </c>
      <c r="I634" s="44">
        <f t="shared" si="67"/>
        <v>0.12857142857142856</v>
      </c>
      <c r="J634" s="44">
        <f t="shared" si="68"/>
        <v>0.27118760845812706</v>
      </c>
      <c r="K634" s="44">
        <f t="shared" si="69"/>
        <v>5.5659990544836946E-2</v>
      </c>
      <c r="L634" s="44">
        <f t="shared" si="70"/>
        <v>-0.11219129177925458</v>
      </c>
      <c r="M634" s="44">
        <f t="shared" si="71"/>
        <v>6.9067160524821425E-2</v>
      </c>
    </row>
    <row r="635" spans="1:13" outlineLevel="1" x14ac:dyDescent="0.25">
      <c r="A635" s="84">
        <v>39948</v>
      </c>
      <c r="B635" s="85">
        <v>23.7</v>
      </c>
      <c r="C635" s="86">
        <v>2465345</v>
      </c>
      <c r="D635" s="86">
        <v>49007.21</v>
      </c>
      <c r="E635" s="86">
        <v>4679.79</v>
      </c>
      <c r="I635" s="44">
        <f t="shared" si="67"/>
        <v>0.12857142857142856</v>
      </c>
      <c r="J635" s="44">
        <f t="shared" si="68"/>
        <v>0.25990642072112591</v>
      </c>
      <c r="K635" s="44">
        <f t="shared" si="69"/>
        <v>4.8535009869666634E-2</v>
      </c>
      <c r="L635" s="44">
        <f t="shared" si="70"/>
        <v>-0.10424186272066605</v>
      </c>
      <c r="M635" s="44">
        <f t="shared" si="71"/>
        <v>7.6331660791860934E-2</v>
      </c>
    </row>
    <row r="636" spans="1:13" outlineLevel="1" x14ac:dyDescent="0.25">
      <c r="A636" s="84">
        <v>39951</v>
      </c>
      <c r="B636" s="85">
        <v>23.8</v>
      </c>
      <c r="C636" s="86">
        <v>849616</v>
      </c>
      <c r="D636" s="86">
        <v>51463.02</v>
      </c>
      <c r="E636" s="86">
        <v>4899.6400000000003</v>
      </c>
      <c r="I636" s="44">
        <f t="shared" si="67"/>
        <v>0.1333333333333333</v>
      </c>
      <c r="J636" s="44">
        <f t="shared" si="68"/>
        <v>0.32304184073526576</v>
      </c>
      <c r="K636" s="44">
        <f t="shared" si="69"/>
        <v>9.7793720606654144E-2</v>
      </c>
      <c r="L636" s="44">
        <f t="shared" si="70"/>
        <v>-0.1433881390300582</v>
      </c>
      <c r="M636" s="44">
        <f t="shared" si="71"/>
        <v>3.2373670990793801E-2</v>
      </c>
    </row>
    <row r="637" spans="1:13" outlineLevel="1" x14ac:dyDescent="0.25">
      <c r="A637" s="84">
        <v>39952</v>
      </c>
      <c r="B637" s="85">
        <v>23.8</v>
      </c>
      <c r="C637" s="86">
        <v>3392772</v>
      </c>
      <c r="D637" s="86">
        <v>51346.61</v>
      </c>
      <c r="E637" s="86">
        <v>4878.17</v>
      </c>
      <c r="I637" s="44">
        <f t="shared" si="67"/>
        <v>0.1333333333333333</v>
      </c>
      <c r="J637" s="44">
        <f t="shared" si="68"/>
        <v>0.32004910341281567</v>
      </c>
      <c r="K637" s="44">
        <f t="shared" si="69"/>
        <v>9.2983238370933696E-2</v>
      </c>
      <c r="L637" s="44">
        <f t="shared" si="70"/>
        <v>-0.14144607923807762</v>
      </c>
      <c r="M637" s="44">
        <f t="shared" si="71"/>
        <v>3.6917395936044262E-2</v>
      </c>
    </row>
    <row r="638" spans="1:13" outlineLevel="1" x14ac:dyDescent="0.25">
      <c r="A638" s="84">
        <v>39953</v>
      </c>
      <c r="B638" s="85">
        <v>24.3</v>
      </c>
      <c r="C638" s="86">
        <v>2841575</v>
      </c>
      <c r="D638" s="86">
        <v>51245.09</v>
      </c>
      <c r="E638" s="86">
        <v>4859.05</v>
      </c>
      <c r="I638" s="44">
        <f t="shared" si="67"/>
        <v>0.15714285714285725</v>
      </c>
      <c r="J638" s="44">
        <f t="shared" si="68"/>
        <v>0.31743916704158348</v>
      </c>
      <c r="K638" s="44">
        <f t="shared" si="69"/>
        <v>8.8699287725988452E-2</v>
      </c>
      <c r="L638" s="44">
        <f t="shared" si="70"/>
        <v>-0.12167264638008646</v>
      </c>
      <c r="M638" s="44">
        <f t="shared" si="71"/>
        <v>6.2867285933317474E-2</v>
      </c>
    </row>
    <row r="639" spans="1:13" outlineLevel="1" x14ac:dyDescent="0.25">
      <c r="A639" s="84">
        <v>39954</v>
      </c>
      <c r="B639" s="85">
        <v>23.3</v>
      </c>
      <c r="C639" s="86">
        <v>1654273</v>
      </c>
      <c r="D639" s="86">
        <v>50087.33</v>
      </c>
      <c r="E639" s="86">
        <v>4760.03</v>
      </c>
      <c r="I639" s="44">
        <f t="shared" si="67"/>
        <v>0.10952380952380958</v>
      </c>
      <c r="J639" s="44">
        <f t="shared" si="68"/>
        <v>0.28767478629731991</v>
      </c>
      <c r="K639" s="44">
        <f t="shared" si="69"/>
        <v>6.6513262994687627E-2</v>
      </c>
      <c r="L639" s="44">
        <f t="shared" si="70"/>
        <v>-0.13835090868384514</v>
      </c>
      <c r="M639" s="44">
        <f t="shared" si="71"/>
        <v>4.0328187207303579E-2</v>
      </c>
    </row>
    <row r="640" spans="1:13" outlineLevel="1" x14ac:dyDescent="0.25">
      <c r="A640" s="84">
        <v>39955</v>
      </c>
      <c r="B640" s="85">
        <v>23.75</v>
      </c>
      <c r="C640" s="86">
        <v>694153</v>
      </c>
      <c r="D640" s="86">
        <v>50568.49</v>
      </c>
      <c r="E640" s="86">
        <v>4818.6499999999996</v>
      </c>
      <c r="I640" s="44">
        <f t="shared" si="67"/>
        <v>0.13095238095238093</v>
      </c>
      <c r="J640" s="44">
        <f t="shared" si="68"/>
        <v>0.30004473295198908</v>
      </c>
      <c r="K640" s="44">
        <f t="shared" si="69"/>
        <v>7.9647425484576928E-2</v>
      </c>
      <c r="L640" s="44">
        <f t="shared" si="70"/>
        <v>-0.13006656441402065</v>
      </c>
      <c r="M640" s="44">
        <f t="shared" si="71"/>
        <v>4.752010170799692E-2</v>
      </c>
    </row>
    <row r="641" spans="1:13" outlineLevel="1" x14ac:dyDescent="0.25">
      <c r="A641" s="84">
        <v>39958</v>
      </c>
      <c r="B641" s="85">
        <v>23.85</v>
      </c>
      <c r="C641" s="86">
        <v>2426275</v>
      </c>
      <c r="D641" s="86">
        <v>50816.24</v>
      </c>
      <c r="E641" s="86">
        <v>4850.7299999999996</v>
      </c>
      <c r="I641" s="44">
        <f t="shared" si="67"/>
        <v>0.13571428571428568</v>
      </c>
      <c r="J641" s="44">
        <f t="shared" si="68"/>
        <v>0.30641403689183111</v>
      </c>
      <c r="K641" s="44">
        <f t="shared" si="69"/>
        <v>8.6835141838648155E-2</v>
      </c>
      <c r="L641" s="44">
        <f t="shared" si="70"/>
        <v>-0.13066282691180164</v>
      </c>
      <c r="M641" s="44">
        <f t="shared" si="71"/>
        <v>4.4973834571585991E-2</v>
      </c>
    </row>
    <row r="642" spans="1:13" outlineLevel="1" x14ac:dyDescent="0.25">
      <c r="A642" s="84">
        <v>39959</v>
      </c>
      <c r="B642" s="85">
        <v>23.9</v>
      </c>
      <c r="C642" s="86">
        <v>1548630</v>
      </c>
      <c r="D642" s="86">
        <v>51840.800000000003</v>
      </c>
      <c r="E642" s="86">
        <v>4928.17</v>
      </c>
      <c r="I642" s="44">
        <f t="shared" si="67"/>
        <v>0.13809523809523805</v>
      </c>
      <c r="J642" s="44">
        <f t="shared" si="68"/>
        <v>0.3327540330355423</v>
      </c>
      <c r="K642" s="44">
        <f t="shared" si="69"/>
        <v>0.10418603817466066</v>
      </c>
      <c r="L642" s="44">
        <f t="shared" si="70"/>
        <v>-0.14605755459388137</v>
      </c>
      <c r="M642" s="44">
        <f t="shared" si="71"/>
        <v>3.0709680025145847E-2</v>
      </c>
    </row>
    <row r="643" spans="1:13" outlineLevel="1" x14ac:dyDescent="0.25">
      <c r="A643" s="84">
        <v>39960</v>
      </c>
      <c r="B643" s="85">
        <v>23.9</v>
      </c>
      <c r="C643" s="86">
        <v>5607735</v>
      </c>
      <c r="D643" s="86">
        <v>51791.61</v>
      </c>
      <c r="E643" s="86">
        <v>4915.3599999999997</v>
      </c>
      <c r="I643" s="44">
        <f t="shared" ref="I643:I706" si="72">B643/$B$2-1</f>
        <v>0.13809523809523805</v>
      </c>
      <c r="J643" s="44">
        <f t="shared" ref="J643:J706" si="73">D643/$D$2-1</f>
        <v>0.33148942734108888</v>
      </c>
      <c r="K643" s="44">
        <f t="shared" ref="K643:K706" si="74">E643/$E$2-1</f>
        <v>0.1013158808649457</v>
      </c>
      <c r="L643" s="44">
        <f t="shared" ref="L643:L706" si="75">(B643/$B$2)/(D643/$D$2)-1</f>
        <v>-0.14524650761369418</v>
      </c>
      <c r="M643" s="44">
        <f t="shared" ref="M643:M706" si="76">(B643/$B$2)/(E643/$E$2)-1</f>
        <v>3.3395829361333451E-2</v>
      </c>
    </row>
    <row r="644" spans="1:13" outlineLevel="1" x14ac:dyDescent="0.25">
      <c r="A644" s="84">
        <v>39961</v>
      </c>
      <c r="B644" s="85">
        <v>23.85</v>
      </c>
      <c r="C644" s="86">
        <v>2384923</v>
      </c>
      <c r="D644" s="86">
        <v>53040.74</v>
      </c>
      <c r="E644" s="86">
        <v>5021.29</v>
      </c>
      <c r="I644" s="44">
        <f t="shared" si="72"/>
        <v>0.13571428571428568</v>
      </c>
      <c r="J644" s="44">
        <f t="shared" si="73"/>
        <v>0.36360280223664754</v>
      </c>
      <c r="K644" s="44">
        <f t="shared" si="74"/>
        <v>0.12505013252912156</v>
      </c>
      <c r="L644" s="44">
        <f t="shared" si="75"/>
        <v>-0.16712235861393654</v>
      </c>
      <c r="M644" s="44">
        <f t="shared" si="76"/>
        <v>9.4788248779553719E-3</v>
      </c>
    </row>
    <row r="645" spans="1:13" outlineLevel="1" x14ac:dyDescent="0.25">
      <c r="A645" s="84">
        <v>39962</v>
      </c>
      <c r="B645" s="85">
        <v>24.35</v>
      </c>
      <c r="C645" s="86">
        <v>1221863</v>
      </c>
      <c r="D645" s="86">
        <v>53197.73</v>
      </c>
      <c r="E645" s="86">
        <v>5032.8100000000004</v>
      </c>
      <c r="I645" s="44">
        <f t="shared" si="72"/>
        <v>0.15952380952380962</v>
      </c>
      <c r="J645" s="44">
        <f t="shared" si="73"/>
        <v>0.36763879426698387</v>
      </c>
      <c r="K645" s="44">
        <f t="shared" si="74"/>
        <v>0.12763125760390048</v>
      </c>
      <c r="L645" s="44">
        <f t="shared" si="75"/>
        <v>-0.15217101592582272</v>
      </c>
      <c r="M645" s="44">
        <f t="shared" si="76"/>
        <v>2.828278455820521E-2</v>
      </c>
    </row>
    <row r="646" spans="1:13" outlineLevel="1" x14ac:dyDescent="0.25">
      <c r="A646" s="84">
        <v>39965</v>
      </c>
      <c r="B646" s="85">
        <v>24.95</v>
      </c>
      <c r="C646" s="86">
        <v>595728</v>
      </c>
      <c r="D646" s="86">
        <v>54486.29</v>
      </c>
      <c r="E646" s="86">
        <v>5143.25</v>
      </c>
      <c r="I646" s="44">
        <f t="shared" si="72"/>
        <v>0.18809523809523809</v>
      </c>
      <c r="J646" s="44">
        <f t="shared" si="73"/>
        <v>0.40076585898836692</v>
      </c>
      <c r="K646" s="44">
        <f t="shared" si="74"/>
        <v>0.15237600181037236</v>
      </c>
      <c r="L646" s="44">
        <f t="shared" si="75"/>
        <v>-0.15182453193620782</v>
      </c>
      <c r="M646" s="44">
        <f t="shared" si="76"/>
        <v>3.099616464483046E-2</v>
      </c>
    </row>
    <row r="647" spans="1:13" outlineLevel="1" x14ac:dyDescent="0.25">
      <c r="A647" s="84">
        <v>39966</v>
      </c>
      <c r="B647" s="85">
        <v>25.3</v>
      </c>
      <c r="C647" s="86">
        <v>744189</v>
      </c>
      <c r="D647" s="86">
        <v>53999.519999999997</v>
      </c>
      <c r="E647" s="86">
        <v>5123.75</v>
      </c>
      <c r="I647" s="44">
        <f t="shared" si="72"/>
        <v>0.2047619047619047</v>
      </c>
      <c r="J647" s="44">
        <f t="shared" si="73"/>
        <v>0.38825168712642188</v>
      </c>
      <c r="K647" s="44">
        <f t="shared" si="74"/>
        <v>0.148006909886919</v>
      </c>
      <c r="L647" s="44">
        <f t="shared" si="75"/>
        <v>-0.13217328245739601</v>
      </c>
      <c r="M647" s="44">
        <f t="shared" si="76"/>
        <v>4.94378512761533E-2</v>
      </c>
    </row>
    <row r="648" spans="1:13" outlineLevel="1" x14ac:dyDescent="0.25">
      <c r="A648" s="84">
        <v>39967</v>
      </c>
      <c r="B648" s="85">
        <v>25</v>
      </c>
      <c r="C648" s="86">
        <v>803941</v>
      </c>
      <c r="D648" s="86">
        <v>52086.63</v>
      </c>
      <c r="E648" s="86">
        <v>4967.34</v>
      </c>
      <c r="I648" s="44">
        <f t="shared" si="72"/>
        <v>0.19047619047619047</v>
      </c>
      <c r="J648" s="44">
        <f t="shared" si="73"/>
        <v>0.33907397647663728</v>
      </c>
      <c r="K648" s="44">
        <f t="shared" si="74"/>
        <v>0.11296231154090042</v>
      </c>
      <c r="L648" s="44">
        <f t="shared" si="75"/>
        <v>-0.11097055772186415</v>
      </c>
      <c r="M648" s="44">
        <f t="shared" si="76"/>
        <v>6.9646454449991069E-2</v>
      </c>
    </row>
    <row r="649" spans="1:13" outlineLevel="1" x14ac:dyDescent="0.25">
      <c r="A649" s="84">
        <v>39968</v>
      </c>
      <c r="B649" s="85">
        <v>25</v>
      </c>
      <c r="C649" s="86">
        <v>390650</v>
      </c>
      <c r="D649" s="86">
        <v>53463.9</v>
      </c>
      <c r="E649" s="86">
        <v>5088.24</v>
      </c>
      <c r="I649" s="44">
        <f t="shared" si="72"/>
        <v>0.19047619047619047</v>
      </c>
      <c r="J649" s="44">
        <f t="shared" si="73"/>
        <v>0.37448165049167681</v>
      </c>
      <c r="K649" s="44">
        <f t="shared" si="74"/>
        <v>0.14005068146631205</v>
      </c>
      <c r="L649" s="44">
        <f t="shared" si="75"/>
        <v>-0.13387262023444568</v>
      </c>
      <c r="M649" s="44">
        <f t="shared" si="76"/>
        <v>4.4230936246643093E-2</v>
      </c>
    </row>
    <row r="650" spans="1:13" outlineLevel="1" x14ac:dyDescent="0.25">
      <c r="A650" s="84">
        <v>39969</v>
      </c>
      <c r="B650" s="85">
        <v>25.45</v>
      </c>
      <c r="C650" s="86">
        <v>761109</v>
      </c>
      <c r="D650" s="86">
        <v>53341.01</v>
      </c>
      <c r="E650" s="86">
        <v>5071.32</v>
      </c>
      <c r="I650" s="44">
        <f t="shared" si="72"/>
        <v>0.21190476190476182</v>
      </c>
      <c r="J650" s="44">
        <f t="shared" si="73"/>
        <v>0.37132232148595667</v>
      </c>
      <c r="K650" s="44">
        <f t="shared" si="74"/>
        <v>0.13625965401273077</v>
      </c>
      <c r="L650" s="44">
        <f t="shared" si="75"/>
        <v>-0.11625097694643438</v>
      </c>
      <c r="M650" s="44">
        <f t="shared" si="76"/>
        <v>6.6573786743979069E-2</v>
      </c>
    </row>
    <row r="651" spans="1:13" outlineLevel="1" x14ac:dyDescent="0.25">
      <c r="A651" s="84">
        <v>39972</v>
      </c>
      <c r="B651" s="85">
        <v>25.6</v>
      </c>
      <c r="C651" s="86">
        <v>1347827</v>
      </c>
      <c r="D651" s="86">
        <v>53630.39</v>
      </c>
      <c r="E651" s="86">
        <v>5102.84</v>
      </c>
      <c r="I651" s="44">
        <f t="shared" si="72"/>
        <v>0.21904761904761916</v>
      </c>
      <c r="J651" s="44">
        <f t="shared" si="73"/>
        <v>0.3787618741564367</v>
      </c>
      <c r="K651" s="44">
        <f t="shared" si="74"/>
        <v>0.14332189900900039</v>
      </c>
      <c r="L651" s="44">
        <f t="shared" si="75"/>
        <v>-0.11583889727625007</v>
      </c>
      <c r="M651" s="44">
        <f t="shared" si="76"/>
        <v>6.6233070585156817E-2</v>
      </c>
    </row>
    <row r="652" spans="1:13" outlineLevel="1" x14ac:dyDescent="0.25">
      <c r="A652" s="84">
        <v>39973</v>
      </c>
      <c r="B652" s="85">
        <v>25.6</v>
      </c>
      <c r="C652" s="86">
        <v>1762023</v>
      </c>
      <c r="D652" s="86">
        <v>53157.13</v>
      </c>
      <c r="E652" s="86">
        <v>5060.79</v>
      </c>
      <c r="I652" s="44">
        <f t="shared" si="72"/>
        <v>0.21904761904761916</v>
      </c>
      <c r="J652" s="44">
        <f t="shared" si="73"/>
        <v>0.36659502538723565</v>
      </c>
      <c r="K652" s="44">
        <f t="shared" si="74"/>
        <v>0.13390034437406584</v>
      </c>
      <c r="L652" s="44">
        <f t="shared" si="75"/>
        <v>-0.10796717652166765</v>
      </c>
      <c r="M652" s="44">
        <f t="shared" si="76"/>
        <v>7.509237923422285E-2</v>
      </c>
    </row>
    <row r="653" spans="1:13" outlineLevel="1" x14ac:dyDescent="0.25">
      <c r="A653" s="84">
        <v>39974</v>
      </c>
      <c r="B653" s="85">
        <v>25.3</v>
      </c>
      <c r="C653" s="86">
        <v>1932792</v>
      </c>
      <c r="D653" s="86">
        <v>53410.93</v>
      </c>
      <c r="E653" s="86">
        <v>5079.13</v>
      </c>
      <c r="I653" s="44">
        <f t="shared" si="72"/>
        <v>0.2047619047619047</v>
      </c>
      <c r="J653" s="44">
        <f t="shared" si="73"/>
        <v>0.37311986631531591</v>
      </c>
      <c r="K653" s="44">
        <f t="shared" si="74"/>
        <v>0.13800953134207306</v>
      </c>
      <c r="L653" s="44">
        <f t="shared" si="75"/>
        <v>-0.12260980682275735</v>
      </c>
      <c r="M653" s="44">
        <f t="shared" si="76"/>
        <v>5.8657130350313835E-2</v>
      </c>
    </row>
    <row r="654" spans="1:13" outlineLevel="1" x14ac:dyDescent="0.25">
      <c r="A654" s="84">
        <v>39976</v>
      </c>
      <c r="B654" s="85">
        <v>25.66</v>
      </c>
      <c r="C654" s="86">
        <v>2368505</v>
      </c>
      <c r="D654" s="86">
        <v>53558.23</v>
      </c>
      <c r="E654" s="86">
        <v>5117.74</v>
      </c>
      <c r="I654" s="44">
        <f t="shared" si="72"/>
        <v>0.22190476190476183</v>
      </c>
      <c r="J654" s="44">
        <f t="shared" si="73"/>
        <v>0.37690674207853991</v>
      </c>
      <c r="K654" s="44">
        <f t="shared" si="74"/>
        <v>0.14666033335051099</v>
      </c>
      <c r="L654" s="44">
        <f t="shared" si="75"/>
        <v>-0.11257260599929331</v>
      </c>
      <c r="M654" s="44">
        <f t="shared" si="76"/>
        <v>6.5620503618877724E-2</v>
      </c>
    </row>
    <row r="655" spans="1:13" outlineLevel="1" x14ac:dyDescent="0.25">
      <c r="A655" s="84">
        <v>39979</v>
      </c>
      <c r="B655" s="85">
        <v>25.39</v>
      </c>
      <c r="C655" s="86">
        <v>2527262</v>
      </c>
      <c r="D655" s="86">
        <v>52033.82</v>
      </c>
      <c r="E655" s="86">
        <v>4970.26</v>
      </c>
      <c r="I655" s="44">
        <f t="shared" si="72"/>
        <v>0.20904761904761915</v>
      </c>
      <c r="J655" s="44">
        <f t="shared" si="73"/>
        <v>0.33771630567517197</v>
      </c>
      <c r="K655" s="44">
        <f t="shared" si="74"/>
        <v>0.11361655504943791</v>
      </c>
      <c r="L655" s="44">
        <f t="shared" si="75"/>
        <v>-9.6185331734153556E-2</v>
      </c>
      <c r="M655" s="44">
        <f t="shared" si="76"/>
        <v>8.5694724602890515E-2</v>
      </c>
    </row>
    <row r="656" spans="1:13" outlineLevel="1" x14ac:dyDescent="0.25">
      <c r="A656" s="84">
        <v>39980</v>
      </c>
      <c r="B656" s="85">
        <v>25.45</v>
      </c>
      <c r="C656" s="86">
        <v>2466135</v>
      </c>
      <c r="D656" s="86">
        <v>51205.78</v>
      </c>
      <c r="E656" s="86">
        <v>4926.5600000000004</v>
      </c>
      <c r="I656" s="44">
        <f t="shared" si="72"/>
        <v>0.21190476190476182</v>
      </c>
      <c r="J656" s="44">
        <f t="shared" si="73"/>
        <v>0.31642856224693094</v>
      </c>
      <c r="K656" s="44">
        <f t="shared" si="74"/>
        <v>0.10382530802098078</v>
      </c>
      <c r="L656" s="44">
        <f t="shared" si="75"/>
        <v>-7.9399523331341149E-2</v>
      </c>
      <c r="M656" s="44">
        <f t="shared" si="76"/>
        <v>9.7913549452452564E-2</v>
      </c>
    </row>
    <row r="657" spans="1:13" outlineLevel="1" x14ac:dyDescent="0.25">
      <c r="A657" s="84">
        <v>39981</v>
      </c>
      <c r="B657" s="85">
        <v>25.25</v>
      </c>
      <c r="C657" s="86">
        <v>2607633</v>
      </c>
      <c r="D657" s="86">
        <v>51045.84</v>
      </c>
      <c r="E657" s="86">
        <v>4913.1899999999996</v>
      </c>
      <c r="I657" s="44">
        <f t="shared" si="72"/>
        <v>0.20238095238095233</v>
      </c>
      <c r="J657" s="44">
        <f t="shared" si="73"/>
        <v>0.31231672986695802</v>
      </c>
      <c r="K657" s="44">
        <f t="shared" si="74"/>
        <v>0.10082967935346399</v>
      </c>
      <c r="L657" s="44">
        <f t="shared" si="75"/>
        <v>-8.3772289862639293E-2</v>
      </c>
      <c r="M657" s="44">
        <f t="shared" si="76"/>
        <v>9.2249759369797513E-2</v>
      </c>
    </row>
    <row r="658" spans="1:13" outlineLevel="1" x14ac:dyDescent="0.25">
      <c r="A658" s="84">
        <v>39982</v>
      </c>
      <c r="B658" s="85">
        <v>25.35</v>
      </c>
      <c r="C658" s="86">
        <v>58245</v>
      </c>
      <c r="D658" s="86">
        <v>50903.02</v>
      </c>
      <c r="E658" s="86">
        <v>4928.09</v>
      </c>
      <c r="I658" s="44">
        <f t="shared" si="72"/>
        <v>0.2071428571428573</v>
      </c>
      <c r="J658" s="44">
        <f t="shared" si="73"/>
        <v>0.30864502860080978</v>
      </c>
      <c r="K658" s="44">
        <f t="shared" si="74"/>
        <v>0.10416811369497458</v>
      </c>
      <c r="L658" s="44">
        <f t="shared" si="75"/>
        <v>-7.7562799108691571E-2</v>
      </c>
      <c r="M658" s="44">
        <f t="shared" si="76"/>
        <v>9.3260022790632169E-2</v>
      </c>
    </row>
    <row r="659" spans="1:13" outlineLevel="1" x14ac:dyDescent="0.25">
      <c r="A659" s="84">
        <v>39983</v>
      </c>
      <c r="B659" s="85">
        <v>25.6</v>
      </c>
      <c r="C659" s="86">
        <v>1961607</v>
      </c>
      <c r="D659" s="86">
        <v>51373.77</v>
      </c>
      <c r="E659" s="86">
        <v>4986.4799999999996</v>
      </c>
      <c r="I659" s="44">
        <f t="shared" si="72"/>
        <v>0.21904761904761916</v>
      </c>
      <c r="J659" s="44">
        <f t="shared" si="73"/>
        <v>0.32074734880133682</v>
      </c>
      <c r="K659" s="44">
        <f t="shared" si="74"/>
        <v>0.11725074330576679</v>
      </c>
      <c r="L659" s="44">
        <f t="shared" si="75"/>
        <v>-7.7001653530492931E-2</v>
      </c>
      <c r="M659" s="44">
        <f t="shared" si="76"/>
        <v>9.1113723890352105E-2</v>
      </c>
    </row>
    <row r="660" spans="1:13" outlineLevel="1" x14ac:dyDescent="0.25">
      <c r="A660" s="84">
        <v>39986</v>
      </c>
      <c r="B660" s="85">
        <v>25.6</v>
      </c>
      <c r="C660" s="86">
        <v>4363589</v>
      </c>
      <c r="D660" s="86">
        <v>49494.8</v>
      </c>
      <c r="E660" s="86">
        <v>4821.51</v>
      </c>
      <c r="I660" s="44">
        <f t="shared" si="72"/>
        <v>0.21904761904761916</v>
      </c>
      <c r="J660" s="44">
        <f t="shared" si="73"/>
        <v>0.27244167362941063</v>
      </c>
      <c r="K660" s="44">
        <f t="shared" si="74"/>
        <v>8.0288225633350363E-2</v>
      </c>
      <c r="L660" s="44">
        <f t="shared" si="75"/>
        <v>-4.1961887674972553E-2</v>
      </c>
      <c r="M660" s="44">
        <f t="shared" si="76"/>
        <v>0.1284466405555027</v>
      </c>
    </row>
    <row r="661" spans="1:13" outlineLevel="1" x14ac:dyDescent="0.25">
      <c r="A661" s="84">
        <v>39987</v>
      </c>
      <c r="B661" s="85">
        <v>26.49</v>
      </c>
      <c r="C661" s="86">
        <v>2917993</v>
      </c>
      <c r="D661" s="86">
        <v>49813.58</v>
      </c>
      <c r="E661" s="86">
        <v>4802.54</v>
      </c>
      <c r="I661" s="44">
        <f t="shared" si="72"/>
        <v>0.26142857142857134</v>
      </c>
      <c r="J661" s="44">
        <f t="shared" si="73"/>
        <v>0.28063705893694979</v>
      </c>
      <c r="K661" s="44">
        <f t="shared" si="74"/>
        <v>7.6037883387816363E-2</v>
      </c>
      <c r="L661" s="44">
        <f t="shared" si="75"/>
        <v>-1.4999165746713006E-2</v>
      </c>
      <c r="M661" s="44">
        <f t="shared" si="76"/>
        <v>0.17229011255353543</v>
      </c>
    </row>
    <row r="662" spans="1:13" outlineLevel="1" x14ac:dyDescent="0.25">
      <c r="A662" s="84">
        <v>39988</v>
      </c>
      <c r="B662" s="85">
        <v>27.05</v>
      </c>
      <c r="C662" s="86">
        <v>1164850</v>
      </c>
      <c r="D662" s="86">
        <v>49672.12</v>
      </c>
      <c r="E662" s="86">
        <v>4807.47</v>
      </c>
      <c r="I662" s="44">
        <f t="shared" si="72"/>
        <v>0.28809523809523818</v>
      </c>
      <c r="J662" s="44">
        <f t="shared" si="73"/>
        <v>0.2770003213574137</v>
      </c>
      <c r="K662" s="44">
        <f t="shared" si="74"/>
        <v>7.7142479448463863E-2</v>
      </c>
      <c r="L662" s="44">
        <f t="shared" si="75"/>
        <v>8.6882646403965147E-3</v>
      </c>
      <c r="M662" s="44">
        <f t="shared" si="76"/>
        <v>0.19584480481615563</v>
      </c>
    </row>
    <row r="663" spans="1:13" outlineLevel="1" x14ac:dyDescent="0.25">
      <c r="A663" s="84">
        <v>39989</v>
      </c>
      <c r="B663" s="85">
        <v>27.31</v>
      </c>
      <c r="C663" s="86">
        <v>2181627</v>
      </c>
      <c r="D663" s="86">
        <v>51514.81</v>
      </c>
      <c r="E663" s="86">
        <v>4940.4399999999996</v>
      </c>
      <c r="I663" s="44">
        <f t="shared" si="72"/>
        <v>0.30047619047619034</v>
      </c>
      <c r="J663" s="44">
        <f t="shared" si="73"/>
        <v>0.32437328877177185</v>
      </c>
      <c r="K663" s="44">
        <f t="shared" si="74"/>
        <v>0.10693520524649514</v>
      </c>
      <c r="L663" s="44">
        <f t="shared" si="75"/>
        <v>-1.8044080546009589E-2</v>
      </c>
      <c r="M663" s="44">
        <f t="shared" si="76"/>
        <v>0.17484400560428193</v>
      </c>
    </row>
    <row r="664" spans="1:13" outlineLevel="1" x14ac:dyDescent="0.25">
      <c r="A664" s="84">
        <v>39990</v>
      </c>
      <c r="B664" s="85">
        <v>27.7</v>
      </c>
      <c r="C664" s="86">
        <v>1705525</v>
      </c>
      <c r="D664" s="86">
        <v>51485.61</v>
      </c>
      <c r="E664" s="86">
        <v>4953.9399999999996</v>
      </c>
      <c r="I664" s="44">
        <f t="shared" si="72"/>
        <v>0.31904761904761902</v>
      </c>
      <c r="J664" s="44">
        <f t="shared" si="73"/>
        <v>0.32362259785333247</v>
      </c>
      <c r="K664" s="44">
        <f t="shared" si="74"/>
        <v>0.10995996119350138</v>
      </c>
      <c r="L664" s="44">
        <f t="shared" si="75"/>
        <v>-3.4564072970144633E-3</v>
      </c>
      <c r="M664" s="44">
        <f t="shared" si="76"/>
        <v>0.1883740541679475</v>
      </c>
    </row>
    <row r="665" spans="1:13" outlineLevel="1" x14ac:dyDescent="0.25">
      <c r="A665" s="84">
        <v>39993</v>
      </c>
      <c r="B665" s="85">
        <v>28.5</v>
      </c>
      <c r="C665" s="86">
        <v>488801</v>
      </c>
      <c r="D665" s="86">
        <v>52137.58</v>
      </c>
      <c r="E665" s="86">
        <v>4991.62</v>
      </c>
      <c r="I665" s="44">
        <f t="shared" si="72"/>
        <v>0.35714285714285721</v>
      </c>
      <c r="J665" s="44">
        <f t="shared" si="73"/>
        <v>0.34038382929494193</v>
      </c>
      <c r="K665" s="44">
        <f t="shared" si="74"/>
        <v>0.11840239112559003</v>
      </c>
      <c r="L665" s="44">
        <f t="shared" si="75"/>
        <v>1.2503155798836207E-2</v>
      </c>
      <c r="M665" s="44">
        <f t="shared" si="76"/>
        <v>0.2134656255312477</v>
      </c>
    </row>
    <row r="666" spans="1:13" outlineLevel="1" x14ac:dyDescent="0.25">
      <c r="A666" s="84">
        <v>39994</v>
      </c>
      <c r="B666" s="85">
        <v>28.7</v>
      </c>
      <c r="C666" s="86">
        <v>5407456</v>
      </c>
      <c r="D666" s="86">
        <v>51465.46</v>
      </c>
      <c r="E666" s="86">
        <v>4944.5200000000004</v>
      </c>
      <c r="I666" s="44">
        <f t="shared" si="72"/>
        <v>0.3666666666666667</v>
      </c>
      <c r="J666" s="44">
        <f t="shared" si="73"/>
        <v>0.32310456970242307</v>
      </c>
      <c r="K666" s="44">
        <f t="shared" si="74"/>
        <v>0.10784935371047943</v>
      </c>
      <c r="L666" s="44">
        <f t="shared" si="75"/>
        <v>3.2924152755394953E-2</v>
      </c>
      <c r="M666" s="44">
        <f t="shared" si="76"/>
        <v>0.2336213963472018</v>
      </c>
    </row>
    <row r="667" spans="1:13" outlineLevel="1" x14ac:dyDescent="0.25">
      <c r="A667" s="84">
        <v>39995</v>
      </c>
      <c r="B667" s="85">
        <v>29</v>
      </c>
      <c r="C667" s="86">
        <v>934406</v>
      </c>
      <c r="D667" s="86">
        <v>51543.78</v>
      </c>
      <c r="E667" s="86">
        <v>4982.8100000000004</v>
      </c>
      <c r="I667" s="44">
        <f t="shared" si="72"/>
        <v>0.38095238095238093</v>
      </c>
      <c r="J667" s="44">
        <f t="shared" si="73"/>
        <v>0.32511806671379895</v>
      </c>
      <c r="K667" s="44">
        <f t="shared" si="74"/>
        <v>0.11642845780017352</v>
      </c>
      <c r="L667" s="44">
        <f t="shared" si="75"/>
        <v>4.2135350532988447E-2</v>
      </c>
      <c r="M667" s="44">
        <f t="shared" si="76"/>
        <v>0.23693763922269517</v>
      </c>
    </row>
    <row r="668" spans="1:13" outlineLevel="1" x14ac:dyDescent="0.25">
      <c r="A668" s="84">
        <v>39996</v>
      </c>
      <c r="B668" s="85">
        <v>28.51</v>
      </c>
      <c r="C668" s="86">
        <v>947953</v>
      </c>
      <c r="D668" s="86">
        <v>51024.94</v>
      </c>
      <c r="E668" s="86">
        <v>4956.18</v>
      </c>
      <c r="I668" s="44">
        <f t="shared" si="72"/>
        <v>0.35761904761904773</v>
      </c>
      <c r="J668" s="44">
        <f t="shared" si="73"/>
        <v>0.31177942027122563</v>
      </c>
      <c r="K668" s="44">
        <f t="shared" si="74"/>
        <v>0.11046184662470848</v>
      </c>
      <c r="L668" s="44">
        <f t="shared" si="75"/>
        <v>3.4944615412813906E-2</v>
      </c>
      <c r="M668" s="44">
        <f t="shared" si="76"/>
        <v>0.22257153791062967</v>
      </c>
    </row>
    <row r="669" spans="1:13" outlineLevel="1" x14ac:dyDescent="0.25">
      <c r="A669" s="84">
        <v>39997</v>
      </c>
      <c r="B669" s="85">
        <v>29</v>
      </c>
      <c r="C669" s="86">
        <v>60895</v>
      </c>
      <c r="D669" s="86">
        <v>50934.69</v>
      </c>
      <c r="E669" s="86">
        <v>4949.43</v>
      </c>
      <c r="I669" s="44">
        <f t="shared" si="72"/>
        <v>0.38095238095238093</v>
      </c>
      <c r="J669" s="44">
        <f t="shared" si="73"/>
        <v>0.30945921974419965</v>
      </c>
      <c r="K669" s="44">
        <f t="shared" si="74"/>
        <v>0.10894946865120536</v>
      </c>
      <c r="L669" s="44">
        <f t="shared" si="75"/>
        <v>5.4597470566626116E-2</v>
      </c>
      <c r="M669" s="44">
        <f t="shared" si="76"/>
        <v>0.24527980759304358</v>
      </c>
    </row>
    <row r="670" spans="1:13" outlineLevel="1" x14ac:dyDescent="0.25">
      <c r="A670" s="84">
        <v>40000</v>
      </c>
      <c r="B670" s="85">
        <v>29</v>
      </c>
      <c r="C670" s="86">
        <v>191386</v>
      </c>
      <c r="D670" s="86">
        <v>50622.47</v>
      </c>
      <c r="E670" s="86">
        <v>4944.4399999999996</v>
      </c>
      <c r="I670" s="44">
        <f t="shared" si="72"/>
        <v>0.38095238095238093</v>
      </c>
      <c r="J670" s="44">
        <f t="shared" si="73"/>
        <v>0.30143248280737844</v>
      </c>
      <c r="K670" s="44">
        <f t="shared" si="74"/>
        <v>0.10783142923079336</v>
      </c>
      <c r="L670" s="44">
        <f t="shared" si="75"/>
        <v>6.1101823717713444E-2</v>
      </c>
      <c r="M670" s="44">
        <f t="shared" si="76"/>
        <v>0.24653656189482276</v>
      </c>
    </row>
    <row r="671" spans="1:13" outlineLevel="1" x14ac:dyDescent="0.25">
      <c r="A671" s="84">
        <v>40001</v>
      </c>
      <c r="B671" s="85">
        <v>29</v>
      </c>
      <c r="C671" s="86">
        <v>2470751</v>
      </c>
      <c r="D671" s="86">
        <v>49456.7</v>
      </c>
      <c r="E671" s="86">
        <v>4840.28</v>
      </c>
      <c r="I671" s="44">
        <f t="shared" si="72"/>
        <v>0.38095238095238093</v>
      </c>
      <c r="J671" s="44">
        <f t="shared" si="73"/>
        <v>0.27146217623240565</v>
      </c>
      <c r="K671" s="44">
        <f t="shared" si="74"/>
        <v>8.4493756679669296E-2</v>
      </c>
      <c r="L671" s="44">
        <f t="shared" si="75"/>
        <v>8.6113615305817737E-2</v>
      </c>
      <c r="M671" s="44">
        <f t="shared" si="76"/>
        <v>0.27336130101879208</v>
      </c>
    </row>
    <row r="672" spans="1:13" outlineLevel="1" x14ac:dyDescent="0.25">
      <c r="A672" s="84">
        <v>40002</v>
      </c>
      <c r="B672" s="85">
        <v>29.01</v>
      </c>
      <c r="C672" s="86">
        <v>614830</v>
      </c>
      <c r="D672" s="86">
        <v>49177.55</v>
      </c>
      <c r="E672" s="86">
        <v>4809.24</v>
      </c>
      <c r="I672" s="44">
        <f t="shared" si="72"/>
        <v>0.38142857142857145</v>
      </c>
      <c r="J672" s="44">
        <f t="shared" si="73"/>
        <v>0.26428562246931042</v>
      </c>
      <c r="K672" s="44">
        <f t="shared" si="74"/>
        <v>7.7539058561515661E-2</v>
      </c>
      <c r="L672" s="44">
        <f t="shared" si="75"/>
        <v>9.2655446583712608E-2</v>
      </c>
      <c r="M672" s="44">
        <f t="shared" si="76"/>
        <v>0.2820218074254679</v>
      </c>
    </row>
    <row r="673" spans="1:13" outlineLevel="1" x14ac:dyDescent="0.25">
      <c r="A673" s="84">
        <v>40004</v>
      </c>
      <c r="B673" s="85">
        <v>29.5</v>
      </c>
      <c r="C673" s="86">
        <v>917179</v>
      </c>
      <c r="D673" s="86">
        <v>49220.78</v>
      </c>
      <c r="E673" s="86">
        <v>4805.1400000000003</v>
      </c>
      <c r="I673" s="44">
        <f t="shared" si="72"/>
        <v>0.40476190476190466</v>
      </c>
      <c r="J673" s="44">
        <f t="shared" si="73"/>
        <v>0.26539700494890406</v>
      </c>
      <c r="K673" s="44">
        <f t="shared" si="74"/>
        <v>7.6620428977610233E-2</v>
      </c>
      <c r="L673" s="44">
        <f t="shared" si="75"/>
        <v>0.11013531663813914</v>
      </c>
      <c r="M673" s="44">
        <f t="shared" si="76"/>
        <v>0.30478845371335472</v>
      </c>
    </row>
    <row r="674" spans="1:13" outlineLevel="1" x14ac:dyDescent="0.25">
      <c r="A674" s="84">
        <v>40007</v>
      </c>
      <c r="B674" s="85">
        <v>29.79</v>
      </c>
      <c r="C674" s="86">
        <v>518176</v>
      </c>
      <c r="D674" s="86">
        <v>49186.93</v>
      </c>
      <c r="E674" s="86">
        <v>4837.9799999999996</v>
      </c>
      <c r="I674" s="44">
        <f t="shared" si="72"/>
        <v>0.41857142857142859</v>
      </c>
      <c r="J674" s="44">
        <f t="shared" si="73"/>
        <v>0.26452676907256256</v>
      </c>
      <c r="K674" s="44">
        <f t="shared" si="74"/>
        <v>8.3978427888697915E-2</v>
      </c>
      <c r="L674" s="44">
        <f t="shared" si="75"/>
        <v>0.12182000671432713</v>
      </c>
      <c r="M674" s="44">
        <f t="shared" si="76"/>
        <v>0.30867127248503357</v>
      </c>
    </row>
    <row r="675" spans="1:13" outlineLevel="1" x14ac:dyDescent="0.25">
      <c r="A675" s="84">
        <v>40008</v>
      </c>
      <c r="B675" s="85">
        <v>30</v>
      </c>
      <c r="C675" s="86">
        <v>1178236</v>
      </c>
      <c r="D675" s="86">
        <v>48872.58</v>
      </c>
      <c r="E675" s="86">
        <v>4809.3900000000003</v>
      </c>
      <c r="I675" s="44">
        <f t="shared" si="72"/>
        <v>0.4285714285714286</v>
      </c>
      <c r="J675" s="44">
        <f t="shared" si="73"/>
        <v>0.25644527283244423</v>
      </c>
      <c r="K675" s="44">
        <f t="shared" si="74"/>
        <v>7.7572666960926906E-2</v>
      </c>
      <c r="L675" s="44">
        <f t="shared" si="75"/>
        <v>0.13699455078608791</v>
      </c>
      <c r="M675" s="44">
        <f t="shared" si="76"/>
        <v>0.32573094360348054</v>
      </c>
    </row>
    <row r="676" spans="1:13" outlineLevel="1" x14ac:dyDescent="0.25">
      <c r="A676" s="84">
        <v>40009</v>
      </c>
      <c r="B676" s="85">
        <v>30.24</v>
      </c>
      <c r="C676" s="86">
        <v>478024</v>
      </c>
      <c r="D676" s="86">
        <v>51296.66</v>
      </c>
      <c r="E676" s="86">
        <v>5005.66</v>
      </c>
      <c r="I676" s="44">
        <f t="shared" si="72"/>
        <v>0.43999999999999995</v>
      </c>
      <c r="J676" s="44">
        <f t="shared" si="73"/>
        <v>0.3187649591876085</v>
      </c>
      <c r="K676" s="44">
        <f t="shared" si="74"/>
        <v>0.12154813731047653</v>
      </c>
      <c r="L676" s="44">
        <f t="shared" si="75"/>
        <v>9.1930741689614903E-2</v>
      </c>
      <c r="M676" s="44">
        <f t="shared" si="76"/>
        <v>0.28393954044022163</v>
      </c>
    </row>
    <row r="677" spans="1:13" outlineLevel="1" x14ac:dyDescent="0.25">
      <c r="A677" s="84">
        <v>40010</v>
      </c>
      <c r="B677" s="85">
        <v>31.49</v>
      </c>
      <c r="C677" s="86">
        <v>1234107</v>
      </c>
      <c r="D677" s="86">
        <v>51918.2</v>
      </c>
      <c r="E677" s="86">
        <v>5052.74</v>
      </c>
      <c r="I677" s="44">
        <f t="shared" si="72"/>
        <v>0.49952380952380948</v>
      </c>
      <c r="J677" s="44">
        <f t="shared" si="73"/>
        <v>0.3347438781412686</v>
      </c>
      <c r="K677" s="44">
        <f t="shared" si="74"/>
        <v>0.13209669360566578</v>
      </c>
      <c r="L677" s="44">
        <f t="shared" si="75"/>
        <v>0.1234543451227581</v>
      </c>
      <c r="M677" s="44">
        <f t="shared" si="76"/>
        <v>0.32455453495576303</v>
      </c>
    </row>
    <row r="678" spans="1:13" outlineLevel="1" x14ac:dyDescent="0.25">
      <c r="A678" s="84">
        <v>40011</v>
      </c>
      <c r="B678" s="85">
        <v>31.45</v>
      </c>
      <c r="C678" s="86">
        <v>1014435</v>
      </c>
      <c r="D678" s="86">
        <v>52072.49</v>
      </c>
      <c r="E678" s="86">
        <v>5036.8900000000003</v>
      </c>
      <c r="I678" s="44">
        <f t="shared" si="72"/>
        <v>0.49761904761904763</v>
      </c>
      <c r="J678" s="44">
        <f t="shared" si="73"/>
        <v>0.33871045697024216</v>
      </c>
      <c r="K678" s="44">
        <f t="shared" si="74"/>
        <v>0.12854540606788456</v>
      </c>
      <c r="L678" s="44">
        <f t="shared" si="75"/>
        <v>0.11870273353092786</v>
      </c>
      <c r="M678" s="44">
        <f t="shared" si="76"/>
        <v>0.32703481806469958</v>
      </c>
    </row>
    <row r="679" spans="1:13" outlineLevel="1" x14ac:dyDescent="0.25">
      <c r="A679" s="84">
        <v>40014</v>
      </c>
      <c r="B679" s="85">
        <v>31.8</v>
      </c>
      <c r="C679" s="86">
        <v>2630275</v>
      </c>
      <c r="D679" s="86">
        <v>53154.93</v>
      </c>
      <c r="E679" s="86">
        <v>5129.8</v>
      </c>
      <c r="I679" s="44">
        <f t="shared" si="72"/>
        <v>0.51428571428571423</v>
      </c>
      <c r="J679" s="44">
        <f t="shared" si="73"/>
        <v>0.36653846648242183</v>
      </c>
      <c r="K679" s="44">
        <f t="shared" si="74"/>
        <v>0.14936244866316994</v>
      </c>
      <c r="L679" s="44">
        <f t="shared" si="75"/>
        <v>0.10811788429461888</v>
      </c>
      <c r="M679" s="44">
        <f t="shared" si="76"/>
        <v>0.31750059874236247</v>
      </c>
    </row>
    <row r="680" spans="1:13" outlineLevel="1" x14ac:dyDescent="0.25">
      <c r="A680" s="84">
        <v>40015</v>
      </c>
      <c r="B680" s="85">
        <v>33</v>
      </c>
      <c r="C680" s="86">
        <v>3016341</v>
      </c>
      <c r="D680" s="86">
        <v>53233.57</v>
      </c>
      <c r="E680" s="86">
        <v>5128.5</v>
      </c>
      <c r="I680" s="44">
        <f t="shared" si="72"/>
        <v>0.5714285714285714</v>
      </c>
      <c r="J680" s="44">
        <f t="shared" si="73"/>
        <v>0.36856019024358888</v>
      </c>
      <c r="K680" s="44">
        <f t="shared" si="74"/>
        <v>0.14907117586827301</v>
      </c>
      <c r="L680" s="44">
        <f t="shared" si="75"/>
        <v>0.14823489871415463</v>
      </c>
      <c r="M680" s="44">
        <f t="shared" si="76"/>
        <v>0.36756417220295545</v>
      </c>
    </row>
    <row r="681" spans="1:13" outlineLevel="1" x14ac:dyDescent="0.25">
      <c r="A681" s="84">
        <v>40016</v>
      </c>
      <c r="B681" s="85">
        <v>32.49</v>
      </c>
      <c r="C681" s="86">
        <v>3240087</v>
      </c>
      <c r="D681" s="86">
        <v>53072.57</v>
      </c>
      <c r="E681" s="86">
        <v>5111.37</v>
      </c>
      <c r="I681" s="44">
        <f t="shared" si="72"/>
        <v>0.54714285714285715</v>
      </c>
      <c r="J681" s="44">
        <f t="shared" si="73"/>
        <v>0.36442110675493278</v>
      </c>
      <c r="K681" s="44">
        <f t="shared" si="74"/>
        <v>0.1452330966555162</v>
      </c>
      <c r="L681" s="44">
        <f t="shared" si="75"/>
        <v>0.13391888287517051</v>
      </c>
      <c r="M681" s="44">
        <f t="shared" si="76"/>
        <v>0.35094144734470123</v>
      </c>
    </row>
    <row r="682" spans="1:13" outlineLevel="1" x14ac:dyDescent="0.25">
      <c r="A682" s="84">
        <v>40017</v>
      </c>
      <c r="B682" s="85">
        <v>32</v>
      </c>
      <c r="C682" s="86">
        <v>2848135</v>
      </c>
      <c r="D682" s="86">
        <v>54249.36</v>
      </c>
      <c r="E682" s="86">
        <v>5202.21</v>
      </c>
      <c r="I682" s="44">
        <f t="shared" si="72"/>
        <v>0.52380952380952372</v>
      </c>
      <c r="J682" s="44">
        <f t="shared" si="73"/>
        <v>0.39467472202583709</v>
      </c>
      <c r="K682" s="44">
        <f t="shared" si="74"/>
        <v>0.1655863433389273</v>
      </c>
      <c r="L682" s="44">
        <f t="shared" si="75"/>
        <v>9.2591340291958257E-2</v>
      </c>
      <c r="M682" s="44">
        <f t="shared" si="76"/>
        <v>0.30733302815168018</v>
      </c>
    </row>
    <row r="683" spans="1:13" outlineLevel="1" x14ac:dyDescent="0.25">
      <c r="A683" s="84">
        <v>40018</v>
      </c>
      <c r="B683" s="85">
        <v>31.5</v>
      </c>
      <c r="C683" s="86">
        <v>239093</v>
      </c>
      <c r="D683" s="86">
        <v>54457.29</v>
      </c>
      <c r="E683" s="86">
        <v>5236.99</v>
      </c>
      <c r="I683" s="44">
        <f t="shared" si="72"/>
        <v>0.5</v>
      </c>
      <c r="J683" s="44">
        <f t="shared" si="73"/>
        <v>0.40002030978854686</v>
      </c>
      <c r="K683" s="44">
        <f t="shared" si="74"/>
        <v>0.1733790108823996</v>
      </c>
      <c r="L683" s="44">
        <f t="shared" si="75"/>
        <v>7.1413028448532812E-2</v>
      </c>
      <c r="M683" s="44">
        <f t="shared" si="76"/>
        <v>0.27835932472660829</v>
      </c>
    </row>
    <row r="684" spans="1:13" outlineLevel="1" x14ac:dyDescent="0.25">
      <c r="A684" s="84">
        <v>40021</v>
      </c>
      <c r="B684" s="85">
        <v>31.74</v>
      </c>
      <c r="C684" s="86">
        <v>161041</v>
      </c>
      <c r="D684" s="86">
        <v>54548.99</v>
      </c>
      <c r="E684" s="86">
        <v>5248.14</v>
      </c>
      <c r="I684" s="44">
        <f t="shared" si="72"/>
        <v>0.51142857142857134</v>
      </c>
      <c r="J684" s="44">
        <f t="shared" si="73"/>
        <v>0.40237778777556388</v>
      </c>
      <c r="K684" s="44">
        <f t="shared" si="74"/>
        <v>0.17587723523863086</v>
      </c>
      <c r="L684" s="44">
        <f t="shared" si="75"/>
        <v>7.7761345483076116E-2</v>
      </c>
      <c r="M684" s="44">
        <f t="shared" si="76"/>
        <v>0.28536255838122782</v>
      </c>
    </row>
    <row r="685" spans="1:13" outlineLevel="1" x14ac:dyDescent="0.25">
      <c r="A685" s="84">
        <v>40022</v>
      </c>
      <c r="B685" s="85">
        <v>31.67</v>
      </c>
      <c r="C685" s="86">
        <v>110557</v>
      </c>
      <c r="D685" s="86">
        <v>54471.54</v>
      </c>
      <c r="E685" s="86">
        <v>5268.47</v>
      </c>
      <c r="I685" s="44">
        <f t="shared" si="72"/>
        <v>0.50809523809523816</v>
      </c>
      <c r="J685" s="44">
        <f t="shared" si="73"/>
        <v>0.40038665724018263</v>
      </c>
      <c r="K685" s="44">
        <f t="shared" si="74"/>
        <v>0.18043229363882629</v>
      </c>
      <c r="L685" s="44">
        <f t="shared" si="75"/>
        <v>7.6913458363936815E-2</v>
      </c>
      <c r="M685" s="44">
        <f t="shared" si="76"/>
        <v>0.27757877027097511</v>
      </c>
    </row>
    <row r="686" spans="1:13" outlineLevel="1" x14ac:dyDescent="0.25">
      <c r="A686" s="84">
        <v>40023</v>
      </c>
      <c r="B686" s="85">
        <v>31</v>
      </c>
      <c r="C686" s="86">
        <v>114700</v>
      </c>
      <c r="D686" s="86">
        <v>53734.53</v>
      </c>
      <c r="E686" s="86">
        <v>5238.0600000000004</v>
      </c>
      <c r="I686" s="44">
        <f t="shared" si="72"/>
        <v>0.47619047619047628</v>
      </c>
      <c r="J686" s="44">
        <f t="shared" si="73"/>
        <v>0.38143916704158354</v>
      </c>
      <c r="K686" s="44">
        <f t="shared" si="74"/>
        <v>0.17361875079819966</v>
      </c>
      <c r="L686" s="44">
        <f t="shared" si="75"/>
        <v>6.8588839385383293E-2</v>
      </c>
      <c r="M686" s="44">
        <f t="shared" si="76"/>
        <v>0.25781091618252683</v>
      </c>
    </row>
    <row r="687" spans="1:13" outlineLevel="1" x14ac:dyDescent="0.25">
      <c r="A687" s="84">
        <v>40024</v>
      </c>
      <c r="B687" s="85">
        <v>31</v>
      </c>
      <c r="C687" s="86">
        <v>40329</v>
      </c>
      <c r="D687" s="86">
        <v>54478.43</v>
      </c>
      <c r="E687" s="86">
        <v>5321.4</v>
      </c>
      <c r="I687" s="44">
        <f t="shared" si="72"/>
        <v>0.47619047619047628</v>
      </c>
      <c r="J687" s="44">
        <f t="shared" si="73"/>
        <v>0.40056378944662252</v>
      </c>
      <c r="K687" s="44">
        <f t="shared" si="74"/>
        <v>0.19229157751105141</v>
      </c>
      <c r="L687" s="44">
        <f t="shared" si="75"/>
        <v>5.3997316876037926E-2</v>
      </c>
      <c r="M687" s="44">
        <f t="shared" si="76"/>
        <v>0.23811197196584533</v>
      </c>
    </row>
    <row r="688" spans="1:13" outlineLevel="1" x14ac:dyDescent="0.25">
      <c r="A688" s="84">
        <v>40025</v>
      </c>
      <c r="B688" s="85">
        <v>31.5</v>
      </c>
      <c r="C688" s="86">
        <v>5008785</v>
      </c>
      <c r="D688" s="86">
        <v>54765.72</v>
      </c>
      <c r="E688" s="86">
        <v>5358.39</v>
      </c>
      <c r="I688" s="44">
        <f t="shared" si="72"/>
        <v>0.5</v>
      </c>
      <c r="J688" s="44">
        <f t="shared" si="73"/>
        <v>0.40794961115752937</v>
      </c>
      <c r="K688" s="44">
        <f t="shared" si="74"/>
        <v>0.20057940880584879</v>
      </c>
      <c r="L688" s="44">
        <f t="shared" si="75"/>
        <v>6.5379036375309285E-2</v>
      </c>
      <c r="M688" s="44">
        <f t="shared" si="76"/>
        <v>0.24939674043882576</v>
      </c>
    </row>
    <row r="689" spans="1:13" outlineLevel="1" x14ac:dyDescent="0.25">
      <c r="A689" s="84">
        <v>40028</v>
      </c>
      <c r="B689" s="85">
        <v>33</v>
      </c>
      <c r="C689" s="86">
        <v>604371</v>
      </c>
      <c r="D689" s="86">
        <v>55997.81</v>
      </c>
      <c r="E689" s="86">
        <v>5449.64</v>
      </c>
      <c r="I689" s="44">
        <f t="shared" si="72"/>
        <v>0.5714285714285714</v>
      </c>
      <c r="J689" s="44">
        <f t="shared" si="73"/>
        <v>0.43962491162671125</v>
      </c>
      <c r="K689" s="44">
        <f t="shared" si="74"/>
        <v>0.22102451844765048</v>
      </c>
      <c r="L689" s="44">
        <f t="shared" si="75"/>
        <v>9.155416715658804E-2</v>
      </c>
      <c r="M689" s="44">
        <f t="shared" si="76"/>
        <v>0.28697544372524741</v>
      </c>
    </row>
    <row r="690" spans="1:13" outlineLevel="1" x14ac:dyDescent="0.25">
      <c r="A690" s="84">
        <v>40029</v>
      </c>
      <c r="B690" s="85">
        <v>32.94</v>
      </c>
      <c r="C690" s="86">
        <v>62597</v>
      </c>
      <c r="D690" s="86">
        <v>56038.07</v>
      </c>
      <c r="E690" s="86">
        <v>5459.37</v>
      </c>
      <c r="I690" s="44">
        <f t="shared" si="72"/>
        <v>0.56857142857142851</v>
      </c>
      <c r="J690" s="44">
        <f t="shared" si="73"/>
        <v>0.44065993958480631</v>
      </c>
      <c r="K690" s="44">
        <f t="shared" si="74"/>
        <v>0.22320458328945558</v>
      </c>
      <c r="L690" s="44">
        <f t="shared" si="75"/>
        <v>8.8786732713263206E-2</v>
      </c>
      <c r="M690" s="44">
        <f t="shared" si="76"/>
        <v>0.28234593787509232</v>
      </c>
    </row>
    <row r="691" spans="1:13" outlineLevel="1" x14ac:dyDescent="0.25">
      <c r="A691" s="84">
        <v>40030</v>
      </c>
      <c r="B691" s="85">
        <v>32.9</v>
      </c>
      <c r="C691" s="86">
        <v>13160</v>
      </c>
      <c r="D691" s="86">
        <v>56384.08</v>
      </c>
      <c r="E691" s="86">
        <v>5511.57</v>
      </c>
      <c r="I691" s="44">
        <f t="shared" si="72"/>
        <v>0.56666666666666665</v>
      </c>
      <c r="J691" s="44">
        <f t="shared" si="73"/>
        <v>0.44955536988238332</v>
      </c>
      <c r="K691" s="44">
        <f t="shared" si="74"/>
        <v>0.2349003062845465</v>
      </c>
      <c r="L691" s="44">
        <f t="shared" si="75"/>
        <v>8.0791185502479879E-2</v>
      </c>
      <c r="M691" s="44">
        <f t="shared" si="76"/>
        <v>0.26865841614397845</v>
      </c>
    </row>
    <row r="692" spans="1:13" outlineLevel="1" x14ac:dyDescent="0.25">
      <c r="A692" s="84">
        <v>40031</v>
      </c>
      <c r="B692" s="85">
        <v>32.1</v>
      </c>
      <c r="C692" s="86">
        <v>61314</v>
      </c>
      <c r="D692" s="86">
        <v>55754.879999999997</v>
      </c>
      <c r="E692" s="86">
        <v>5454.39</v>
      </c>
      <c r="I692" s="44">
        <f t="shared" si="72"/>
        <v>0.52857142857142869</v>
      </c>
      <c r="J692" s="44">
        <f t="shared" si="73"/>
        <v>0.43337952310559791</v>
      </c>
      <c r="K692" s="44">
        <f t="shared" si="74"/>
        <v>0.22208878442900448</v>
      </c>
      <c r="L692" s="44">
        <f t="shared" si="75"/>
        <v>6.6410817185099447E-2</v>
      </c>
      <c r="M692" s="44">
        <f t="shared" si="76"/>
        <v>0.25078590692215696</v>
      </c>
    </row>
    <row r="693" spans="1:13" outlineLevel="1" x14ac:dyDescent="0.25">
      <c r="A693" s="84">
        <v>40032</v>
      </c>
      <c r="B693" s="85">
        <v>31.86</v>
      </c>
      <c r="C693" s="86">
        <v>136235</v>
      </c>
      <c r="D693" s="86">
        <v>56329.51</v>
      </c>
      <c r="E693" s="86">
        <v>5507.46</v>
      </c>
      <c r="I693" s="44">
        <f t="shared" si="72"/>
        <v>0.51714285714285713</v>
      </c>
      <c r="J693" s="44">
        <f t="shared" si="73"/>
        <v>0.44815245195706677</v>
      </c>
      <c r="K693" s="44">
        <f t="shared" si="74"/>
        <v>0.23397943614068017</v>
      </c>
      <c r="L693" s="44">
        <f t="shared" si="75"/>
        <v>4.7640291664427403E-2</v>
      </c>
      <c r="M693" s="44">
        <f t="shared" si="76"/>
        <v>0.22947175026496547</v>
      </c>
    </row>
    <row r="694" spans="1:13" outlineLevel="1" x14ac:dyDescent="0.25">
      <c r="A694" s="84">
        <v>40035</v>
      </c>
      <c r="B694" s="85">
        <v>32.99</v>
      </c>
      <c r="C694" s="86">
        <v>180062</v>
      </c>
      <c r="D694" s="86">
        <v>56830.01</v>
      </c>
      <c r="E694" s="86">
        <v>5566.72</v>
      </c>
      <c r="I694" s="44">
        <f t="shared" si="72"/>
        <v>0.5709523809523811</v>
      </c>
      <c r="J694" s="44">
        <f t="shared" si="73"/>
        <v>0.46101960280223664</v>
      </c>
      <c r="K694" s="44">
        <f t="shared" si="74"/>
        <v>0.2472569944680576</v>
      </c>
      <c r="L694" s="44">
        <f t="shared" si="75"/>
        <v>7.5243876221300132E-2</v>
      </c>
      <c r="M694" s="44">
        <f t="shared" si="76"/>
        <v>0.25952581378176709</v>
      </c>
    </row>
    <row r="695" spans="1:13" outlineLevel="1" x14ac:dyDescent="0.25">
      <c r="A695" s="84">
        <v>40036</v>
      </c>
      <c r="B695" s="85">
        <v>32.799999999999997</v>
      </c>
      <c r="C695" s="86">
        <v>642169</v>
      </c>
      <c r="D695" s="86">
        <v>55761.16</v>
      </c>
      <c r="E695" s="86">
        <v>5481.8</v>
      </c>
      <c r="I695" s="44">
        <f t="shared" si="72"/>
        <v>0.56190476190476168</v>
      </c>
      <c r="J695" s="44">
        <f t="shared" si="73"/>
        <v>0.43354097307024886</v>
      </c>
      <c r="K695" s="44">
        <f t="shared" si="74"/>
        <v>0.22823015928140755</v>
      </c>
      <c r="L695" s="44">
        <f t="shared" si="75"/>
        <v>8.9543160081147155E-2</v>
      </c>
      <c r="M695" s="44">
        <f t="shared" si="76"/>
        <v>0.27167107085090225</v>
      </c>
    </row>
    <row r="696" spans="1:13" outlineLevel="1" x14ac:dyDescent="0.25">
      <c r="A696" s="84">
        <v>40037</v>
      </c>
      <c r="B696" s="85">
        <v>32.76</v>
      </c>
      <c r="C696" s="86">
        <v>1038199</v>
      </c>
      <c r="D696" s="86">
        <v>56588.26</v>
      </c>
      <c r="E696" s="86">
        <v>5516.01</v>
      </c>
      <c r="I696" s="44">
        <f t="shared" si="72"/>
        <v>0.55999999999999983</v>
      </c>
      <c r="J696" s="44">
        <f t="shared" si="73"/>
        <v>0.45480455042097834</v>
      </c>
      <c r="K696" s="44">
        <f t="shared" si="74"/>
        <v>0.23589511490711756</v>
      </c>
      <c r="L696" s="44">
        <f t="shared" si="75"/>
        <v>7.230899129960866E-2</v>
      </c>
      <c r="M696" s="44">
        <f t="shared" si="76"/>
        <v>0.26224303436723262</v>
      </c>
    </row>
    <row r="697" spans="1:13" outlineLevel="1" x14ac:dyDescent="0.25">
      <c r="A697" s="84">
        <v>40038</v>
      </c>
      <c r="B697" s="85">
        <v>33.1</v>
      </c>
      <c r="C697" s="86">
        <v>1369464</v>
      </c>
      <c r="D697" s="86">
        <v>57047.98</v>
      </c>
      <c r="E697" s="86">
        <v>5513.72</v>
      </c>
      <c r="I697" s="44">
        <f t="shared" si="72"/>
        <v>0.57619047619047636</v>
      </c>
      <c r="J697" s="44">
        <f t="shared" si="73"/>
        <v>0.46662330483964265</v>
      </c>
      <c r="K697" s="44">
        <f t="shared" si="74"/>
        <v>0.23538202667610686</v>
      </c>
      <c r="L697" s="44">
        <f t="shared" si="75"/>
        <v>7.4707098263935956E-2</v>
      </c>
      <c r="M697" s="44">
        <f t="shared" si="76"/>
        <v>0.27587292202343394</v>
      </c>
    </row>
    <row r="698" spans="1:13" outlineLevel="1" x14ac:dyDescent="0.25">
      <c r="A698" s="84">
        <v>40039</v>
      </c>
      <c r="B698" s="85">
        <v>34.1</v>
      </c>
      <c r="C698" s="86">
        <v>1008251</v>
      </c>
      <c r="D698" s="86">
        <v>56638</v>
      </c>
      <c r="E698" s="86">
        <v>5462.14</v>
      </c>
      <c r="I698" s="44">
        <f t="shared" si="72"/>
        <v>0.62380952380952381</v>
      </c>
      <c r="J698" s="44">
        <f t="shared" si="73"/>
        <v>0.45608329584163498</v>
      </c>
      <c r="K698" s="44">
        <f t="shared" si="74"/>
        <v>0.22382521839858227</v>
      </c>
      <c r="L698" s="44">
        <f t="shared" si="75"/>
        <v>0.11518999527492069</v>
      </c>
      <c r="M698" s="44">
        <f t="shared" si="76"/>
        <v>0.32683123324941366</v>
      </c>
    </row>
    <row r="699" spans="1:13" outlineLevel="1" x14ac:dyDescent="0.25">
      <c r="A699" s="84">
        <v>40042</v>
      </c>
      <c r="B699" s="85">
        <v>33.75</v>
      </c>
      <c r="C699" s="86">
        <v>1090757</v>
      </c>
      <c r="D699" s="86">
        <v>55218.37</v>
      </c>
      <c r="E699" s="86">
        <v>5325.96</v>
      </c>
      <c r="I699" s="44">
        <f t="shared" si="72"/>
        <v>0.60714285714285721</v>
      </c>
      <c r="J699" s="44">
        <f t="shared" si="73"/>
        <v>0.41958660582299645</v>
      </c>
      <c r="K699" s="44">
        <f t="shared" si="74"/>
        <v>0.19331327285315147</v>
      </c>
      <c r="L699" s="44">
        <f t="shared" si="75"/>
        <v>0.13212033034865533</v>
      </c>
      <c r="M699" s="44">
        <f t="shared" si="76"/>
        <v>0.34679039754603602</v>
      </c>
    </row>
    <row r="700" spans="1:13" outlineLevel="1" x14ac:dyDescent="0.25">
      <c r="A700" s="84">
        <v>40043</v>
      </c>
      <c r="B700" s="85">
        <v>33.75</v>
      </c>
      <c r="C700" s="86">
        <v>425220</v>
      </c>
      <c r="D700" s="86">
        <v>55748.92</v>
      </c>
      <c r="E700" s="86">
        <v>5388.49</v>
      </c>
      <c r="I700" s="44">
        <f t="shared" si="72"/>
        <v>0.60714285714285721</v>
      </c>
      <c r="J700" s="44">
        <f t="shared" si="73"/>
        <v>0.43322629989073835</v>
      </c>
      <c r="K700" s="44">
        <f t="shared" si="74"/>
        <v>0.20732349428769226</v>
      </c>
      <c r="L700" s="44">
        <f t="shared" si="75"/>
        <v>0.12134619443236372</v>
      </c>
      <c r="M700" s="44">
        <f t="shared" si="76"/>
        <v>0.33116175138383608</v>
      </c>
    </row>
    <row r="701" spans="1:13" outlineLevel="1" x14ac:dyDescent="0.25">
      <c r="A701" s="84">
        <v>40044</v>
      </c>
      <c r="B701" s="85">
        <v>34.74</v>
      </c>
      <c r="C701" s="86">
        <v>1484008</v>
      </c>
      <c r="D701" s="86">
        <v>56156.28</v>
      </c>
      <c r="E701" s="86">
        <v>5434.09</v>
      </c>
      <c r="I701" s="44">
        <f t="shared" si="72"/>
        <v>0.65428571428571436</v>
      </c>
      <c r="J701" s="44">
        <f t="shared" si="73"/>
        <v>0.44369895237483137</v>
      </c>
      <c r="K701" s="44">
        <f t="shared" si="74"/>
        <v>0.2175404477086913</v>
      </c>
      <c r="L701" s="44">
        <f t="shared" si="75"/>
        <v>0.14586611811588246</v>
      </c>
      <c r="M701" s="44">
        <f t="shared" si="76"/>
        <v>0.35871109448473848</v>
      </c>
    </row>
    <row r="702" spans="1:13" outlineLevel="1" x14ac:dyDescent="0.25">
      <c r="A702" s="84">
        <v>40045</v>
      </c>
      <c r="B702" s="85">
        <v>34.9</v>
      </c>
      <c r="C702" s="86">
        <v>1651781</v>
      </c>
      <c r="D702" s="86">
        <v>56831.48</v>
      </c>
      <c r="E702" s="86">
        <v>5491.21</v>
      </c>
      <c r="I702" s="44">
        <f t="shared" si="72"/>
        <v>0.66190476190476177</v>
      </c>
      <c r="J702" s="44">
        <f t="shared" si="73"/>
        <v>0.46105739443408966</v>
      </c>
      <c r="K702" s="44">
        <f t="shared" si="74"/>
        <v>0.23033852620446904</v>
      </c>
      <c r="L702" s="44">
        <f t="shared" si="75"/>
        <v>0.13746713047399917</v>
      </c>
      <c r="M702" s="44">
        <f t="shared" si="76"/>
        <v>0.35077031768780942</v>
      </c>
    </row>
    <row r="703" spans="1:13" outlineLevel="1" x14ac:dyDescent="0.25">
      <c r="A703" s="84">
        <v>40046</v>
      </c>
      <c r="B703" s="85">
        <v>34.799999999999997</v>
      </c>
      <c r="C703" s="86">
        <v>1975510</v>
      </c>
      <c r="D703" s="86">
        <v>57728.59</v>
      </c>
      <c r="E703" s="86">
        <v>5569.05</v>
      </c>
      <c r="I703" s="44">
        <f t="shared" si="72"/>
        <v>0.65714285714285703</v>
      </c>
      <c r="J703" s="44">
        <f t="shared" si="73"/>
        <v>0.48412083038755704</v>
      </c>
      <c r="K703" s="44">
        <f t="shared" si="74"/>
        <v>0.24777904493891123</v>
      </c>
      <c r="L703" s="44">
        <f t="shared" si="75"/>
        <v>0.11658216986963099</v>
      </c>
      <c r="M703" s="44">
        <f t="shared" si="76"/>
        <v>0.32807395978026488</v>
      </c>
    </row>
    <row r="704" spans="1:13" outlineLevel="1" x14ac:dyDescent="0.25">
      <c r="A704" s="84">
        <v>40049</v>
      </c>
      <c r="B704" s="85">
        <v>34.700000000000003</v>
      </c>
      <c r="C704" s="86">
        <v>482984</v>
      </c>
      <c r="D704" s="86">
        <v>57775.37</v>
      </c>
      <c r="E704" s="86">
        <v>5566.81</v>
      </c>
      <c r="I704" s="44">
        <f t="shared" si="72"/>
        <v>0.65238095238095251</v>
      </c>
      <c r="J704" s="44">
        <f t="shared" si="73"/>
        <v>0.48532347837264611</v>
      </c>
      <c r="K704" s="44">
        <f t="shared" si="74"/>
        <v>0.24727715950770413</v>
      </c>
      <c r="L704" s="44">
        <f t="shared" si="75"/>
        <v>0.11247211563055504</v>
      </c>
      <c r="M704" s="44">
        <f t="shared" si="76"/>
        <v>0.32479051651450219</v>
      </c>
    </row>
    <row r="705" spans="1:13" outlineLevel="1" x14ac:dyDescent="0.25">
      <c r="A705" s="84">
        <v>40050</v>
      </c>
      <c r="B705" s="85">
        <v>34.549999999999997</v>
      </c>
      <c r="C705" s="86">
        <v>259203</v>
      </c>
      <c r="D705" s="86">
        <v>57421.43</v>
      </c>
      <c r="E705" s="86">
        <v>5550.12</v>
      </c>
      <c r="I705" s="44">
        <f t="shared" si="72"/>
        <v>0.64523809523809517</v>
      </c>
      <c r="J705" s="44">
        <f t="shared" si="73"/>
        <v>0.47622417893180802</v>
      </c>
      <c r="K705" s="44">
        <f t="shared" si="74"/>
        <v>0.24353766493322015</v>
      </c>
      <c r="L705" s="44">
        <f t="shared" si="75"/>
        <v>0.11449068421883268</v>
      </c>
      <c r="M705" s="44">
        <f t="shared" si="76"/>
        <v>0.32303036862695023</v>
      </c>
    </row>
    <row r="706" spans="1:13" outlineLevel="1" x14ac:dyDescent="0.25">
      <c r="A706" s="84">
        <v>40051</v>
      </c>
      <c r="B706" s="85">
        <v>34.31</v>
      </c>
      <c r="C706" s="86">
        <v>851430</v>
      </c>
      <c r="D706" s="86">
        <v>57765.69</v>
      </c>
      <c r="E706" s="86">
        <v>5588.55</v>
      </c>
      <c r="I706" s="44">
        <f t="shared" si="72"/>
        <v>0.63380952380952382</v>
      </c>
      <c r="J706" s="44">
        <f t="shared" si="73"/>
        <v>0.48507461919146477</v>
      </c>
      <c r="K706" s="44">
        <f t="shared" si="74"/>
        <v>0.25214813686236459</v>
      </c>
      <c r="L706" s="44">
        <f t="shared" si="75"/>
        <v>0.10015315237091338</v>
      </c>
      <c r="M706" s="44">
        <f t="shared" si="76"/>
        <v>0.30480529875924045</v>
      </c>
    </row>
    <row r="707" spans="1:13" outlineLevel="1" x14ac:dyDescent="0.25">
      <c r="A707" s="84">
        <v>40052</v>
      </c>
      <c r="B707" s="85">
        <v>34.049999999999997</v>
      </c>
      <c r="C707" s="86">
        <v>503105</v>
      </c>
      <c r="D707" s="86">
        <v>57703.85</v>
      </c>
      <c r="E707" s="86">
        <v>5590.08</v>
      </c>
      <c r="I707" s="44">
        <f t="shared" ref="I707:I770" si="77">B707/$B$2-1</f>
        <v>0.62142857142857122</v>
      </c>
      <c r="J707" s="44">
        <f t="shared" ref="J707:J770" si="78">D707/$D$2-1</f>
        <v>0.48348479979433123</v>
      </c>
      <c r="K707" s="44">
        <f t="shared" ref="K707:K770" si="79">E707/$E$2-1</f>
        <v>0.25249094253635862</v>
      </c>
      <c r="L707" s="44">
        <f t="shared" ref="L707:L770" si="80">(B707/$B$2)/(D707/$D$2)-1</f>
        <v>9.2986306063509661E-2</v>
      </c>
      <c r="M707" s="44">
        <f t="shared" ref="M707:M770" si="81">(B707/$B$2)/(E707/$E$2)-1</f>
        <v>0.29456311128693269</v>
      </c>
    </row>
    <row r="708" spans="1:13" outlineLevel="1" x14ac:dyDescent="0.25">
      <c r="A708" s="84">
        <v>40053</v>
      </c>
      <c r="B708" s="85">
        <v>34.64</v>
      </c>
      <c r="C708" s="86">
        <v>6248928</v>
      </c>
      <c r="D708" s="86">
        <v>57700.57</v>
      </c>
      <c r="E708" s="86">
        <v>5600.5</v>
      </c>
      <c r="I708" s="44">
        <f t="shared" si="77"/>
        <v>0.64952380952380961</v>
      </c>
      <c r="J708" s="44">
        <f t="shared" si="78"/>
        <v>0.48340047560897226</v>
      </c>
      <c r="K708" s="44">
        <f t="shared" si="79"/>
        <v>0.25482560601545545</v>
      </c>
      <c r="L708" s="44">
        <f t="shared" si="80"/>
        <v>0.11198818973456226</v>
      </c>
      <c r="M708" s="44">
        <f t="shared" si="81"/>
        <v>0.31454426943172598</v>
      </c>
    </row>
    <row r="709" spans="1:13" outlineLevel="1" x14ac:dyDescent="0.25">
      <c r="A709" s="84">
        <v>40056</v>
      </c>
      <c r="B709" s="85">
        <v>34</v>
      </c>
      <c r="C709" s="86">
        <v>520250</v>
      </c>
      <c r="D709" s="86">
        <v>56488.98</v>
      </c>
      <c r="E709" s="86">
        <v>5528.42</v>
      </c>
      <c r="I709" s="44">
        <f t="shared" si="77"/>
        <v>0.61904761904761907</v>
      </c>
      <c r="J709" s="44">
        <f t="shared" si="78"/>
        <v>0.45225220129828414</v>
      </c>
      <c r="K709" s="44">
        <f t="shared" si="79"/>
        <v>0.23867564981840261</v>
      </c>
      <c r="L709" s="44">
        <f t="shared" si="80"/>
        <v>0.11485292816235582</v>
      </c>
      <c r="M709" s="44">
        <f t="shared" si="81"/>
        <v>0.30707955652876628</v>
      </c>
    </row>
    <row r="710" spans="1:13" outlineLevel="1" x14ac:dyDescent="0.25">
      <c r="A710" s="84">
        <v>40057</v>
      </c>
      <c r="B710" s="85">
        <v>34.18</v>
      </c>
      <c r="C710" s="86">
        <v>602536</v>
      </c>
      <c r="D710" s="86">
        <v>55814.96</v>
      </c>
      <c r="E710" s="86">
        <v>5439.84</v>
      </c>
      <c r="I710" s="44">
        <f t="shared" si="77"/>
        <v>0.62761904761904752</v>
      </c>
      <c r="J710" s="44">
        <f t="shared" si="78"/>
        <v>0.43492409537888044</v>
      </c>
      <c r="K710" s="44">
        <f t="shared" si="79"/>
        <v>0.21882876968611997</v>
      </c>
      <c r="L710" s="44">
        <f t="shared" si="80"/>
        <v>0.13428929994327499</v>
      </c>
      <c r="M710" s="44">
        <f t="shared" si="81"/>
        <v>0.33539598678672622</v>
      </c>
    </row>
    <row r="711" spans="1:13" outlineLevel="1" x14ac:dyDescent="0.25">
      <c r="A711" s="84">
        <v>40058</v>
      </c>
      <c r="B711" s="85">
        <v>34</v>
      </c>
      <c r="C711" s="86">
        <v>4249533</v>
      </c>
      <c r="D711" s="86">
        <v>55385.72</v>
      </c>
      <c r="E711" s="86">
        <v>5382.28</v>
      </c>
      <c r="I711" s="44">
        <f t="shared" si="77"/>
        <v>0.61904761904761907</v>
      </c>
      <c r="J711" s="44">
        <f t="shared" si="78"/>
        <v>0.42388893887781998</v>
      </c>
      <c r="K711" s="44">
        <f t="shared" si="79"/>
        <v>0.20593210655206939</v>
      </c>
      <c r="L711" s="44">
        <f t="shared" si="80"/>
        <v>0.13706032460902851</v>
      </c>
      <c r="M711" s="44">
        <f t="shared" si="81"/>
        <v>0.34256946162309698</v>
      </c>
    </row>
    <row r="712" spans="1:13" outlineLevel="1" x14ac:dyDescent="0.25">
      <c r="A712" s="84">
        <v>40059</v>
      </c>
      <c r="B712" s="85">
        <v>33.979999999999997</v>
      </c>
      <c r="C712" s="86">
        <v>4194706</v>
      </c>
      <c r="D712" s="86">
        <v>55707.17</v>
      </c>
      <c r="E712" s="86">
        <v>5412.82</v>
      </c>
      <c r="I712" s="44">
        <f t="shared" si="77"/>
        <v>0.61809523809523803</v>
      </c>
      <c r="J712" s="44">
        <f t="shared" si="78"/>
        <v>0.43215296612892851</v>
      </c>
      <c r="K712" s="44">
        <f t="shared" si="79"/>
        <v>0.21277477667218592</v>
      </c>
      <c r="L712" s="44">
        <f t="shared" si="80"/>
        <v>0.12983408641669514</v>
      </c>
      <c r="M712" s="44">
        <f t="shared" si="81"/>
        <v>0.33420917817505913</v>
      </c>
    </row>
    <row r="713" spans="1:13" outlineLevel="1" x14ac:dyDescent="0.25">
      <c r="A713" s="84">
        <v>40060</v>
      </c>
      <c r="B713" s="85">
        <v>33.9</v>
      </c>
      <c r="C713" s="86">
        <v>782771</v>
      </c>
      <c r="D713" s="86">
        <v>56652.28</v>
      </c>
      <c r="E713" s="86">
        <v>5510.5</v>
      </c>
      <c r="I713" s="44">
        <f t="shared" si="77"/>
        <v>0.61428571428571432</v>
      </c>
      <c r="J713" s="44">
        <f t="shared" si="78"/>
        <v>0.45645041455106372</v>
      </c>
      <c r="K713" s="44">
        <f t="shared" si="79"/>
        <v>0.23466056636874688</v>
      </c>
      <c r="L713" s="44">
        <f t="shared" si="80"/>
        <v>0.10836984092129343</v>
      </c>
      <c r="M713" s="44">
        <f t="shared" si="81"/>
        <v>0.30747329124917377</v>
      </c>
    </row>
    <row r="714" spans="1:13" outlineLevel="1" x14ac:dyDescent="0.25">
      <c r="A714" s="84">
        <v>40064</v>
      </c>
      <c r="B714" s="85">
        <v>34.49</v>
      </c>
      <c r="C714" s="86">
        <v>4734874</v>
      </c>
      <c r="D714" s="86">
        <v>57854.8</v>
      </c>
      <c r="E714" s="86">
        <v>5631.09</v>
      </c>
      <c r="I714" s="44">
        <f t="shared" si="77"/>
        <v>0.6423809523809525</v>
      </c>
      <c r="J714" s="44">
        <f t="shared" si="78"/>
        <v>0.48736551192236011</v>
      </c>
      <c r="K714" s="44">
        <f t="shared" si="79"/>
        <v>0.26167947893537558</v>
      </c>
      <c r="L714" s="44">
        <f t="shared" si="80"/>
        <v>0.10422148370123296</v>
      </c>
      <c r="M714" s="44">
        <f t="shared" si="81"/>
        <v>0.30174182888891776</v>
      </c>
    </row>
    <row r="715" spans="1:13" outlineLevel="1" x14ac:dyDescent="0.25">
      <c r="A715" s="84">
        <v>40065</v>
      </c>
      <c r="B715" s="85">
        <v>33.4</v>
      </c>
      <c r="C715" s="86">
        <v>1416840</v>
      </c>
      <c r="D715" s="86">
        <v>57909.95</v>
      </c>
      <c r="E715" s="86">
        <v>5643.15</v>
      </c>
      <c r="I715" s="44">
        <f t="shared" si="77"/>
        <v>0.59047619047619038</v>
      </c>
      <c r="J715" s="44">
        <f t="shared" si="78"/>
        <v>0.48878334083167285</v>
      </c>
      <c r="K715" s="44">
        <f t="shared" si="79"/>
        <v>0.26438159424803431</v>
      </c>
      <c r="L715" s="44">
        <f t="shared" si="80"/>
        <v>6.8306009917943555E-2</v>
      </c>
      <c r="M715" s="44">
        <f t="shared" si="81"/>
        <v>0.25790837015631696</v>
      </c>
    </row>
    <row r="716" spans="1:13" outlineLevel="1" x14ac:dyDescent="0.25">
      <c r="A716" s="84">
        <v>40066</v>
      </c>
      <c r="B716" s="85">
        <v>34.200000000000003</v>
      </c>
      <c r="C716" s="86">
        <v>950550</v>
      </c>
      <c r="D716" s="86">
        <v>58535.79</v>
      </c>
      <c r="E716" s="86">
        <v>5693.65</v>
      </c>
      <c r="I716" s="44">
        <f t="shared" si="77"/>
        <v>0.62857142857142878</v>
      </c>
      <c r="J716" s="44">
        <f t="shared" si="78"/>
        <v>0.50487280673565138</v>
      </c>
      <c r="K716" s="44">
        <f t="shared" si="79"/>
        <v>0.27569642204979861</v>
      </c>
      <c r="L716" s="44">
        <f t="shared" si="80"/>
        <v>8.2198722232281307E-2</v>
      </c>
      <c r="M716" s="44">
        <f t="shared" si="81"/>
        <v>0.27661362093861475</v>
      </c>
    </row>
    <row r="717" spans="1:13" outlineLevel="1" x14ac:dyDescent="0.25">
      <c r="A717" s="84">
        <v>40067</v>
      </c>
      <c r="B717" s="85">
        <v>34.69</v>
      </c>
      <c r="C717" s="86">
        <v>877758</v>
      </c>
      <c r="D717" s="86">
        <v>58366.38</v>
      </c>
      <c r="E717" s="86">
        <v>5690.67</v>
      </c>
      <c r="I717" s="44">
        <f t="shared" si="77"/>
        <v>0.65190476190476176</v>
      </c>
      <c r="J717" s="44">
        <f t="shared" si="78"/>
        <v>0.50051751397904742</v>
      </c>
      <c r="K717" s="44">
        <f t="shared" si="79"/>
        <v>0.27502873518149662</v>
      </c>
      <c r="L717" s="44">
        <f t="shared" si="80"/>
        <v>0.10089002395198188</v>
      </c>
      <c r="M717" s="44">
        <f t="shared" si="81"/>
        <v>0.29558237890977246</v>
      </c>
    </row>
    <row r="718" spans="1:13" outlineLevel="1" x14ac:dyDescent="0.25">
      <c r="A718" s="84">
        <v>40070</v>
      </c>
      <c r="B718" s="85">
        <v>34.590000000000003</v>
      </c>
      <c r="C718" s="86">
        <v>1721024</v>
      </c>
      <c r="D718" s="86">
        <v>58867.55</v>
      </c>
      <c r="E718" s="86">
        <v>5737.99</v>
      </c>
      <c r="I718" s="44">
        <f t="shared" si="77"/>
        <v>0.64714285714285724</v>
      </c>
      <c r="J718" s="44">
        <f t="shared" si="78"/>
        <v>0.51340188958159283</v>
      </c>
      <c r="K718" s="44">
        <f t="shared" si="79"/>
        <v>0.28563106491574364</v>
      </c>
      <c r="L718" s="44">
        <f t="shared" si="80"/>
        <v>8.8371085355417156E-2</v>
      </c>
      <c r="M718" s="44">
        <f t="shared" si="81"/>
        <v>0.28119403932636455</v>
      </c>
    </row>
    <row r="719" spans="1:13" outlineLevel="1" x14ac:dyDescent="0.25">
      <c r="A719" s="84">
        <v>40071</v>
      </c>
      <c r="B719" s="85">
        <v>34.81</v>
      </c>
      <c r="C719" s="86">
        <v>1716287</v>
      </c>
      <c r="D719" s="86">
        <v>59263.86</v>
      </c>
      <c r="E719" s="86">
        <v>5783.53</v>
      </c>
      <c r="I719" s="44">
        <f t="shared" si="77"/>
        <v>0.65761904761904777</v>
      </c>
      <c r="J719" s="44">
        <f t="shared" si="78"/>
        <v>0.52359046211196092</v>
      </c>
      <c r="K719" s="44">
        <f t="shared" si="79"/>
        <v>0.29583457497697818</v>
      </c>
      <c r="L719" s="44">
        <f t="shared" si="80"/>
        <v>8.7968905581950141E-2</v>
      </c>
      <c r="M719" s="44">
        <f t="shared" si="81"/>
        <v>0.27919032230521945</v>
      </c>
    </row>
    <row r="720" spans="1:13" outlineLevel="1" x14ac:dyDescent="0.25">
      <c r="A720" s="84">
        <v>40072</v>
      </c>
      <c r="B720" s="85">
        <v>34.950000000000003</v>
      </c>
      <c r="C720" s="86">
        <v>1805358</v>
      </c>
      <c r="D720" s="86">
        <v>60410.66</v>
      </c>
      <c r="E720" s="86">
        <v>5880.21</v>
      </c>
      <c r="I720" s="44">
        <f t="shared" si="77"/>
        <v>0.66428571428571437</v>
      </c>
      <c r="J720" s="44">
        <f t="shared" si="78"/>
        <v>0.55307307667587891</v>
      </c>
      <c r="K720" s="44">
        <f t="shared" si="79"/>
        <v>0.3174963086774647</v>
      </c>
      <c r="L720" s="44">
        <f t="shared" si="80"/>
        <v>7.1608116372649633E-2</v>
      </c>
      <c r="M720" s="44">
        <f t="shared" si="81"/>
        <v>0.26321850264337021</v>
      </c>
    </row>
    <row r="721" spans="1:13" outlineLevel="1" x14ac:dyDescent="0.25">
      <c r="A721" s="84">
        <v>40073</v>
      </c>
      <c r="B721" s="85">
        <v>35.9</v>
      </c>
      <c r="C721" s="86">
        <v>606926</v>
      </c>
      <c r="D721" s="86">
        <v>60236.03</v>
      </c>
      <c r="E721" s="86">
        <v>5878.32</v>
      </c>
      <c r="I721" s="44">
        <f t="shared" si="77"/>
        <v>0.70952380952380945</v>
      </c>
      <c r="J721" s="44">
        <f t="shared" si="78"/>
        <v>0.5485835850633074</v>
      </c>
      <c r="K721" s="44">
        <f t="shared" si="79"/>
        <v>0.31707284284488368</v>
      </c>
      <c r="L721" s="44">
        <f t="shared" si="80"/>
        <v>0.10392737338354441</v>
      </c>
      <c r="M721" s="44">
        <f t="shared" si="81"/>
        <v>0.29797210443670652</v>
      </c>
    </row>
    <row r="722" spans="1:13" outlineLevel="1" x14ac:dyDescent="0.25">
      <c r="A722" s="84">
        <v>40074</v>
      </c>
      <c r="B722" s="85">
        <v>35.9</v>
      </c>
      <c r="C722" s="86">
        <v>696232</v>
      </c>
      <c r="D722" s="86">
        <v>60703.01</v>
      </c>
      <c r="E722" s="86">
        <v>5936.02</v>
      </c>
      <c r="I722" s="44">
        <f t="shared" si="77"/>
        <v>0.70952380952380945</v>
      </c>
      <c r="J722" s="44">
        <f t="shared" si="78"/>
        <v>0.56058898386785794</v>
      </c>
      <c r="K722" s="44">
        <f t="shared" si="79"/>
        <v>0.33000087381838483</v>
      </c>
      <c r="L722" s="44">
        <f t="shared" si="80"/>
        <v>9.5435010240058515E-2</v>
      </c>
      <c r="M722" s="44">
        <f t="shared" si="81"/>
        <v>0.28535540327565934</v>
      </c>
    </row>
    <row r="723" spans="1:13" outlineLevel="1" x14ac:dyDescent="0.25">
      <c r="A723" s="84">
        <v>40077</v>
      </c>
      <c r="B723" s="85">
        <v>36.299999999999997</v>
      </c>
      <c r="C723" s="86">
        <v>1267271</v>
      </c>
      <c r="D723" s="86">
        <v>60928.02</v>
      </c>
      <c r="E723" s="86">
        <v>5957.32</v>
      </c>
      <c r="I723" s="44">
        <f t="shared" si="77"/>
        <v>0.72857142857142843</v>
      </c>
      <c r="J723" s="44">
        <f t="shared" si="78"/>
        <v>0.56637367440066844</v>
      </c>
      <c r="K723" s="44">
        <f t="shared" si="79"/>
        <v>0.33477326653477224</v>
      </c>
      <c r="L723" s="44">
        <f t="shared" si="80"/>
        <v>0.10354984689896596</v>
      </c>
      <c r="M723" s="44">
        <f t="shared" si="81"/>
        <v>0.29503000390396061</v>
      </c>
    </row>
    <row r="724" spans="1:13" outlineLevel="1" x14ac:dyDescent="0.25">
      <c r="A724" s="84">
        <v>40078</v>
      </c>
      <c r="B724" s="85">
        <v>36.1</v>
      </c>
      <c r="C724" s="86">
        <v>2450795</v>
      </c>
      <c r="D724" s="86">
        <v>61493.39</v>
      </c>
      <c r="E724" s="86">
        <v>6006.04</v>
      </c>
      <c r="I724" s="44">
        <f t="shared" si="77"/>
        <v>0.71904761904761916</v>
      </c>
      <c r="J724" s="44">
        <f t="shared" si="78"/>
        <v>0.58090854168005657</v>
      </c>
      <c r="K724" s="44">
        <f t="shared" si="79"/>
        <v>0.34568927466352384</v>
      </c>
      <c r="L724" s="44">
        <f t="shared" si="80"/>
        <v>8.7379550255804128E-2</v>
      </c>
      <c r="M724" s="44">
        <f t="shared" si="81"/>
        <v>0.27744766300337043</v>
      </c>
    </row>
    <row r="725" spans="1:13" outlineLevel="1" x14ac:dyDescent="0.25">
      <c r="A725" s="84">
        <v>40079</v>
      </c>
      <c r="B725" s="85">
        <v>36.4</v>
      </c>
      <c r="C725" s="86">
        <v>1721989</v>
      </c>
      <c r="D725" s="86">
        <v>60496.19</v>
      </c>
      <c r="E725" s="86">
        <v>5926.08</v>
      </c>
      <c r="I725" s="44">
        <f t="shared" si="77"/>
        <v>0.73333333333333317</v>
      </c>
      <c r="J725" s="44">
        <f t="shared" si="78"/>
        <v>0.55527193264348607</v>
      </c>
      <c r="K725" s="44">
        <f t="shared" si="79"/>
        <v>0.32777375721740376</v>
      </c>
      <c r="L725" s="44">
        <f t="shared" si="80"/>
        <v>0.11448891795224347</v>
      </c>
      <c r="M725" s="44">
        <f t="shared" si="81"/>
        <v>0.30544328347462946</v>
      </c>
    </row>
    <row r="726" spans="1:13" outlineLevel="1" x14ac:dyDescent="0.25">
      <c r="A726" s="84">
        <v>40080</v>
      </c>
      <c r="B726" s="85">
        <v>36.4</v>
      </c>
      <c r="C726" s="86">
        <v>1416949</v>
      </c>
      <c r="D726" s="86">
        <v>60046.28</v>
      </c>
      <c r="E726" s="86">
        <v>5900.08</v>
      </c>
      <c r="I726" s="44">
        <f t="shared" si="77"/>
        <v>0.73333333333333317</v>
      </c>
      <c r="J726" s="44">
        <f t="shared" si="78"/>
        <v>0.54370537952310549</v>
      </c>
      <c r="K726" s="44">
        <f t="shared" si="79"/>
        <v>0.32194830131946572</v>
      </c>
      <c r="L726" s="44">
        <f t="shared" si="80"/>
        <v>0.12283947204278656</v>
      </c>
      <c r="M726" s="44">
        <f t="shared" si="81"/>
        <v>0.3111960063818342</v>
      </c>
    </row>
    <row r="727" spans="1:13" outlineLevel="1" x14ac:dyDescent="0.25">
      <c r="A727" s="84">
        <v>40081</v>
      </c>
      <c r="B727" s="85">
        <v>36</v>
      </c>
      <c r="C727" s="86">
        <v>1473504</v>
      </c>
      <c r="D727" s="86">
        <v>60355.73</v>
      </c>
      <c r="E727" s="86">
        <v>5929.99</v>
      </c>
      <c r="I727" s="44">
        <f t="shared" si="77"/>
        <v>0.71428571428571419</v>
      </c>
      <c r="J727" s="44">
        <f t="shared" si="78"/>
        <v>0.55166090365704745</v>
      </c>
      <c r="K727" s="44">
        <f t="shared" si="79"/>
        <v>0.32864981616205524</v>
      </c>
      <c r="L727" s="44">
        <f t="shared" si="80"/>
        <v>0.10480692672308933</v>
      </c>
      <c r="M727" s="44">
        <f t="shared" si="81"/>
        <v>0.29024645428214391</v>
      </c>
    </row>
    <row r="728" spans="1:13" outlineLevel="1" x14ac:dyDescent="0.25">
      <c r="A728" s="84">
        <v>40084</v>
      </c>
      <c r="B728" s="85">
        <v>36.9</v>
      </c>
      <c r="C728" s="86">
        <v>783752</v>
      </c>
      <c r="D728" s="86">
        <v>61316.62</v>
      </c>
      <c r="E728" s="86">
        <v>6014.46</v>
      </c>
      <c r="I728" s="44">
        <f t="shared" si="77"/>
        <v>0.75714285714285712</v>
      </c>
      <c r="J728" s="44">
        <f t="shared" si="78"/>
        <v>0.57636403367825695</v>
      </c>
      <c r="K728" s="44">
        <f t="shared" si="79"/>
        <v>0.34757582615047156</v>
      </c>
      <c r="L728" s="44">
        <f t="shared" si="80"/>
        <v>0.11468088563450318</v>
      </c>
      <c r="M728" s="44">
        <f t="shared" si="81"/>
        <v>0.30392874600783526</v>
      </c>
    </row>
    <row r="729" spans="1:13" outlineLevel="1" x14ac:dyDescent="0.25">
      <c r="A729" s="84">
        <v>40085</v>
      </c>
      <c r="B729" s="85">
        <v>36.6</v>
      </c>
      <c r="C729" s="86">
        <v>212329</v>
      </c>
      <c r="D729" s="86">
        <v>61235.26</v>
      </c>
      <c r="E729" s="86">
        <v>6024.01</v>
      </c>
      <c r="I729" s="44">
        <f t="shared" si="77"/>
        <v>0.74285714285714288</v>
      </c>
      <c r="J729" s="44">
        <f t="shared" si="78"/>
        <v>0.57427238254386537</v>
      </c>
      <c r="K729" s="44">
        <f t="shared" si="79"/>
        <v>0.34971556091298339</v>
      </c>
      <c r="L729" s="44">
        <f t="shared" si="80"/>
        <v>0.10708741522916232</v>
      </c>
      <c r="M729" s="44">
        <f t="shared" si="81"/>
        <v>0.29127735748873507</v>
      </c>
    </row>
    <row r="730" spans="1:13" outlineLevel="1" x14ac:dyDescent="0.25">
      <c r="A730" s="84">
        <v>40086</v>
      </c>
      <c r="B730" s="85">
        <v>36.450000000000003</v>
      </c>
      <c r="C730" s="86">
        <v>3017899</v>
      </c>
      <c r="D730" s="86">
        <v>61517.89</v>
      </c>
      <c r="E730" s="86">
        <v>6060</v>
      </c>
      <c r="I730" s="44">
        <f t="shared" si="77"/>
        <v>0.73571428571428577</v>
      </c>
      <c r="J730" s="44">
        <f t="shared" si="78"/>
        <v>0.58153840221093889</v>
      </c>
      <c r="K730" s="44">
        <f t="shared" si="79"/>
        <v>0.3577793362117061</v>
      </c>
      <c r="L730" s="44">
        <f t="shared" si="80"/>
        <v>9.7484754899289205E-2</v>
      </c>
      <c r="M730" s="44">
        <f t="shared" si="81"/>
        <v>0.2783478429985855</v>
      </c>
    </row>
    <row r="731" spans="1:13" outlineLevel="1" x14ac:dyDescent="0.25">
      <c r="A731" s="84">
        <v>40087</v>
      </c>
      <c r="B731" s="85">
        <v>35.799999999999997</v>
      </c>
      <c r="C731" s="86">
        <v>2265524</v>
      </c>
      <c r="D731" s="86">
        <v>60459.33</v>
      </c>
      <c r="E731" s="86">
        <v>5988.25</v>
      </c>
      <c r="I731" s="44">
        <f t="shared" si="77"/>
        <v>0.7047619047619047</v>
      </c>
      <c r="J731" s="44">
        <f t="shared" si="78"/>
        <v>0.55432431390192183</v>
      </c>
      <c r="K731" s="44">
        <f t="shared" si="79"/>
        <v>0.34170331849335778</v>
      </c>
      <c r="L731" s="44">
        <f t="shared" si="80"/>
        <v>9.6786487552478428E-2</v>
      </c>
      <c r="M731" s="44">
        <f t="shared" si="81"/>
        <v>0.27059528083767215</v>
      </c>
    </row>
    <row r="732" spans="1:13" outlineLevel="1" x14ac:dyDescent="0.25">
      <c r="A732" s="84">
        <v>40088</v>
      </c>
      <c r="B732" s="85">
        <v>36.39</v>
      </c>
      <c r="C732" s="86">
        <v>2370337</v>
      </c>
      <c r="D732" s="86">
        <v>61171.99</v>
      </c>
      <c r="E732" s="86">
        <v>6073.13</v>
      </c>
      <c r="I732" s="44">
        <f t="shared" si="77"/>
        <v>0.73285714285714287</v>
      </c>
      <c r="J732" s="44">
        <f t="shared" si="78"/>
        <v>0.57264579985860276</v>
      </c>
      <c r="K732" s="44">
        <f t="shared" si="79"/>
        <v>0.36072119144016468</v>
      </c>
      <c r="L732" s="44">
        <f t="shared" si="80"/>
        <v>0.10187376141083049</v>
      </c>
      <c r="M732" s="44">
        <f t="shared" si="81"/>
        <v>0.27348435062080245</v>
      </c>
    </row>
    <row r="733" spans="1:13" outlineLevel="1" x14ac:dyDescent="0.25">
      <c r="A733" s="84">
        <v>40091</v>
      </c>
      <c r="B733" s="85">
        <v>36.4</v>
      </c>
      <c r="C733" s="86">
        <v>2698762</v>
      </c>
      <c r="D733" s="86">
        <v>62369.3</v>
      </c>
      <c r="E733" s="86">
        <v>6198.14</v>
      </c>
      <c r="I733" s="44">
        <f t="shared" si="77"/>
        <v>0.73333333333333317</v>
      </c>
      <c r="J733" s="44">
        <f t="shared" si="78"/>
        <v>0.60342695545986258</v>
      </c>
      <c r="K733" s="44">
        <f t="shared" si="79"/>
        <v>0.38873043150944286</v>
      </c>
      <c r="L733" s="44">
        <f t="shared" si="80"/>
        <v>8.101795808728518E-2</v>
      </c>
      <c r="M733" s="44">
        <f t="shared" si="81"/>
        <v>0.24814239970915986</v>
      </c>
    </row>
    <row r="734" spans="1:13" outlineLevel="1" x14ac:dyDescent="0.25">
      <c r="A734" s="84">
        <v>40092</v>
      </c>
      <c r="B734" s="85">
        <v>36.700000000000003</v>
      </c>
      <c r="C734" s="86">
        <v>3675192</v>
      </c>
      <c r="D734" s="86">
        <v>62670.59</v>
      </c>
      <c r="E734" s="86">
        <v>6213.22</v>
      </c>
      <c r="I734" s="44">
        <f t="shared" si="77"/>
        <v>0.74761904761904785</v>
      </c>
      <c r="J734" s="44">
        <f t="shared" si="78"/>
        <v>0.61117269747413072</v>
      </c>
      <c r="K734" s="44">
        <f t="shared" si="79"/>
        <v>0.39210919593024696</v>
      </c>
      <c r="L734" s="44">
        <f t="shared" si="80"/>
        <v>8.4687600751196301E-2</v>
      </c>
      <c r="M734" s="44">
        <f t="shared" si="81"/>
        <v>0.2553749754172403</v>
      </c>
    </row>
    <row r="735" spans="1:13" outlineLevel="1" x14ac:dyDescent="0.25">
      <c r="A735" s="84">
        <v>40093</v>
      </c>
      <c r="B735" s="85">
        <v>36.6</v>
      </c>
      <c r="C735" s="86">
        <v>3552153</v>
      </c>
      <c r="D735" s="86">
        <v>62638.28</v>
      </c>
      <c r="E735" s="86">
        <v>6202.23</v>
      </c>
      <c r="I735" s="44">
        <f t="shared" si="77"/>
        <v>0.74285714285714288</v>
      </c>
      <c r="J735" s="44">
        <f t="shared" si="78"/>
        <v>0.61034205283115872</v>
      </c>
      <c r="K735" s="44">
        <f t="shared" si="79"/>
        <v>0.38964682053338762</v>
      </c>
      <c r="L735" s="44">
        <f t="shared" si="80"/>
        <v>8.2290026390982041E-2</v>
      </c>
      <c r="M735" s="44">
        <f t="shared" si="81"/>
        <v>0.25417272727482132</v>
      </c>
    </row>
    <row r="736" spans="1:13" outlineLevel="1" x14ac:dyDescent="0.25">
      <c r="A736" s="84">
        <v>40094</v>
      </c>
      <c r="B736" s="85">
        <v>36.549999999999997</v>
      </c>
      <c r="C736" s="86">
        <v>4561078</v>
      </c>
      <c r="D736" s="86">
        <v>63759.87</v>
      </c>
      <c r="E736" s="86">
        <v>6301.88</v>
      </c>
      <c r="I736" s="44">
        <f t="shared" si="77"/>
        <v>0.74047619047619029</v>
      </c>
      <c r="J736" s="44">
        <f t="shared" si="78"/>
        <v>0.63917655376309535</v>
      </c>
      <c r="K736" s="44">
        <f t="shared" si="79"/>
        <v>0.41197400054221545</v>
      </c>
      <c r="L736" s="44">
        <f t="shared" si="80"/>
        <v>6.1799100579214006E-2</v>
      </c>
      <c r="M736" s="44">
        <f t="shared" si="81"/>
        <v>0.23265456007534557</v>
      </c>
    </row>
    <row r="737" spans="1:17" outlineLevel="1" x14ac:dyDescent="0.25">
      <c r="A737" s="84">
        <v>40095</v>
      </c>
      <c r="B737" s="85">
        <v>36.78</v>
      </c>
      <c r="C737" s="86">
        <v>2629393</v>
      </c>
      <c r="D737" s="86">
        <v>64071.01</v>
      </c>
      <c r="E737" s="86">
        <v>6339.19</v>
      </c>
      <c r="I737" s="44">
        <f t="shared" si="77"/>
        <v>0.75142857142857156</v>
      </c>
      <c r="J737" s="44">
        <f t="shared" si="78"/>
        <v>0.6471755254193714</v>
      </c>
      <c r="K737" s="44">
        <f t="shared" si="79"/>
        <v>0.42033352975575644</v>
      </c>
      <c r="L737" s="44">
        <f t="shared" si="80"/>
        <v>6.3292007682458351E-2</v>
      </c>
      <c r="M737" s="44">
        <f t="shared" si="81"/>
        <v>0.23311076922175511</v>
      </c>
    </row>
    <row r="738" spans="1:17" outlineLevel="1" x14ac:dyDescent="0.25">
      <c r="A738" s="84">
        <v>40099</v>
      </c>
      <c r="B738" s="85">
        <v>37</v>
      </c>
      <c r="C738" s="86">
        <v>1534452</v>
      </c>
      <c r="D738" s="86">
        <v>64645.59</v>
      </c>
      <c r="E738" s="86">
        <v>6379.14</v>
      </c>
      <c r="I738" s="44">
        <f t="shared" si="77"/>
        <v>0.76190476190476186</v>
      </c>
      <c r="J738" s="44">
        <f t="shared" si="78"/>
        <v>0.6619471688411851</v>
      </c>
      <c r="K738" s="44">
        <f t="shared" si="79"/>
        <v>0.42928456679893445</v>
      </c>
      <c r="L738" s="44">
        <f t="shared" si="80"/>
        <v>6.0144867982339978E-2</v>
      </c>
      <c r="M738" s="44">
        <f t="shared" si="81"/>
        <v>0.2327179645203703</v>
      </c>
    </row>
    <row r="739" spans="1:17" outlineLevel="1" x14ac:dyDescent="0.25">
      <c r="A739" s="84">
        <v>40100</v>
      </c>
      <c r="B739" s="85">
        <v>37.32</v>
      </c>
      <c r="C739" s="86">
        <v>1123938</v>
      </c>
      <c r="D739" s="86">
        <v>66201.13</v>
      </c>
      <c r="E739" s="86">
        <v>6505.86</v>
      </c>
      <c r="I739" s="44">
        <f t="shared" si="77"/>
        <v>0.77714285714285714</v>
      </c>
      <c r="J739" s="44">
        <f t="shared" si="78"/>
        <v>0.70193791374767023</v>
      </c>
      <c r="K739" s="44">
        <f t="shared" si="79"/>
        <v>0.45767694262149994</v>
      </c>
      <c r="L739" s="44">
        <f t="shared" si="80"/>
        <v>4.4187830112783377E-2</v>
      </c>
      <c r="M739" s="44">
        <f t="shared" si="81"/>
        <v>0.21916098497574277</v>
      </c>
    </row>
    <row r="740" spans="1:17" outlineLevel="1" x14ac:dyDescent="0.25">
      <c r="A740" s="84">
        <v>40101</v>
      </c>
      <c r="B740" s="85">
        <v>37.99</v>
      </c>
      <c r="C740" s="86">
        <v>1373687</v>
      </c>
      <c r="D740" s="86">
        <v>66703.320000000007</v>
      </c>
      <c r="E740" s="86">
        <v>6542.71</v>
      </c>
      <c r="I740" s="44">
        <f t="shared" si="77"/>
        <v>0.80904761904761924</v>
      </c>
      <c r="J740" s="44">
        <f t="shared" si="78"/>
        <v>0.71484851211517464</v>
      </c>
      <c r="K740" s="44">
        <f t="shared" si="79"/>
        <v>0.46593340607684675</v>
      </c>
      <c r="L740" s="44">
        <f t="shared" si="80"/>
        <v>5.4931445120044442E-2</v>
      </c>
      <c r="M740" s="44">
        <f t="shared" si="81"/>
        <v>0.23405852649815784</v>
      </c>
    </row>
    <row r="741" spans="1:17" outlineLevel="1" x14ac:dyDescent="0.25">
      <c r="A741" s="84">
        <v>40102</v>
      </c>
      <c r="B741" s="85">
        <v>38.39</v>
      </c>
      <c r="C741" s="86">
        <v>586216</v>
      </c>
      <c r="D741" s="86">
        <v>66200.490000000005</v>
      </c>
      <c r="E741" s="86">
        <v>6512.38</v>
      </c>
      <c r="I741" s="44">
        <f t="shared" si="77"/>
        <v>0.82809523809523822</v>
      </c>
      <c r="J741" s="44">
        <f t="shared" si="78"/>
        <v>0.7019214602480881</v>
      </c>
      <c r="K741" s="44">
        <f t="shared" si="79"/>
        <v>0.45913778771590597</v>
      </c>
      <c r="L741" s="44">
        <f t="shared" si="80"/>
        <v>7.41360754853857E-2</v>
      </c>
      <c r="M741" s="44">
        <f t="shared" si="81"/>
        <v>0.25285991047965939</v>
      </c>
    </row>
    <row r="742" spans="1:17" outlineLevel="1" x14ac:dyDescent="0.25">
      <c r="A742" s="84">
        <v>40105</v>
      </c>
      <c r="B742" s="85">
        <v>37.520000000000003</v>
      </c>
      <c r="C742" s="86">
        <v>591240</v>
      </c>
      <c r="D742" s="86">
        <v>67239.45</v>
      </c>
      <c r="E742" s="86">
        <v>6581.99</v>
      </c>
      <c r="I742" s="44">
        <f t="shared" si="77"/>
        <v>0.78666666666666685</v>
      </c>
      <c r="J742" s="44">
        <f t="shared" si="78"/>
        <v>0.72863166013239922</v>
      </c>
      <c r="K742" s="44">
        <f t="shared" si="79"/>
        <v>0.47473432560265461</v>
      </c>
      <c r="L742" s="44">
        <f t="shared" si="80"/>
        <v>3.3572800887970988E-2</v>
      </c>
      <c r="M742" s="44">
        <f t="shared" si="81"/>
        <v>0.21151765144989088</v>
      </c>
    </row>
    <row r="743" spans="1:17" outlineLevel="1" x14ac:dyDescent="0.25">
      <c r="A743" s="84">
        <v>40106</v>
      </c>
      <c r="B743" s="85">
        <v>36.119999999999997</v>
      </c>
      <c r="C743" s="86">
        <v>1015815</v>
      </c>
      <c r="D743" s="86">
        <v>65303.11</v>
      </c>
      <c r="E743" s="86">
        <v>6367.45</v>
      </c>
      <c r="I743" s="44">
        <f t="shared" si="77"/>
        <v>0.72</v>
      </c>
      <c r="J743" s="44">
        <f t="shared" si="78"/>
        <v>0.67885108297448427</v>
      </c>
      <c r="K743" s="44">
        <f t="shared" si="79"/>
        <v>0.42666535220482293</v>
      </c>
      <c r="L743" s="44">
        <f t="shared" si="80"/>
        <v>2.4510164982953997E-2</v>
      </c>
      <c r="M743" s="44">
        <f t="shared" si="81"/>
        <v>0.20560858742510746</v>
      </c>
    </row>
    <row r="744" spans="1:17" outlineLevel="1" x14ac:dyDescent="0.25">
      <c r="A744" s="84">
        <v>40107</v>
      </c>
      <c r="B744" s="85">
        <v>37</v>
      </c>
      <c r="C744" s="86">
        <v>140539</v>
      </c>
      <c r="D744" s="86">
        <v>65485.59</v>
      </c>
      <c r="E744" s="86">
        <v>6377.68</v>
      </c>
      <c r="I744" s="44">
        <f t="shared" si="77"/>
        <v>0.76190476190476186</v>
      </c>
      <c r="J744" s="44">
        <f t="shared" si="78"/>
        <v>0.68354238704286896</v>
      </c>
      <c r="K744" s="44">
        <f t="shared" si="79"/>
        <v>0.4289574450446656</v>
      </c>
      <c r="L744" s="44">
        <f t="shared" si="80"/>
        <v>4.6546125280240824E-2</v>
      </c>
      <c r="M744" s="44">
        <f t="shared" si="81"/>
        <v>0.23300016247138089</v>
      </c>
    </row>
    <row r="745" spans="1:17" outlineLevel="1" x14ac:dyDescent="0.25">
      <c r="A745" s="84">
        <v>40108</v>
      </c>
      <c r="B745" s="85">
        <v>37.5</v>
      </c>
      <c r="C745" s="86">
        <v>890572</v>
      </c>
      <c r="D745" s="86">
        <v>66134.97</v>
      </c>
      <c r="E745" s="86">
        <v>6437.43</v>
      </c>
      <c r="I745" s="44">
        <f t="shared" si="77"/>
        <v>0.78571428571428581</v>
      </c>
      <c r="J745" s="44">
        <f t="shared" si="78"/>
        <v>0.70023703322835651</v>
      </c>
      <c r="K745" s="44">
        <f t="shared" si="79"/>
        <v>0.44234479081011924</v>
      </c>
      <c r="L745" s="44">
        <f t="shared" si="80"/>
        <v>5.0273727024771286E-2</v>
      </c>
      <c r="M745" s="44">
        <f t="shared" si="81"/>
        <v>0.23806339308876812</v>
      </c>
      <c r="Q745" s="2"/>
    </row>
    <row r="746" spans="1:17" outlineLevel="1" x14ac:dyDescent="0.25">
      <c r="A746" s="84">
        <v>40109</v>
      </c>
      <c r="B746" s="85">
        <v>37.799999999999997</v>
      </c>
      <c r="C746" s="86">
        <v>309399</v>
      </c>
      <c r="D746" s="86">
        <v>65058.84</v>
      </c>
      <c r="E746" s="86">
        <v>6353.25</v>
      </c>
      <c r="I746" s="44">
        <f t="shared" si="77"/>
        <v>0.79999999999999982</v>
      </c>
      <c r="J746" s="44">
        <f t="shared" si="78"/>
        <v>0.67257124493862075</v>
      </c>
      <c r="K746" s="44">
        <f t="shared" si="79"/>
        <v>0.42348375706056451</v>
      </c>
      <c r="L746" s="44">
        <f t="shared" si="80"/>
        <v>7.6187340567400064E-2</v>
      </c>
      <c r="M746" s="44">
        <f t="shared" si="81"/>
        <v>0.26450336441978517</v>
      </c>
    </row>
    <row r="747" spans="1:17" outlineLevel="1" x14ac:dyDescent="0.25">
      <c r="A747" s="84">
        <v>40112</v>
      </c>
      <c r="B747" s="85">
        <v>37.5</v>
      </c>
      <c r="C747" s="86">
        <v>641616</v>
      </c>
      <c r="D747" s="86">
        <v>65085.55</v>
      </c>
      <c r="E747" s="86">
        <v>6340.3</v>
      </c>
      <c r="I747" s="44">
        <f t="shared" si="77"/>
        <v>0.78571428571428581</v>
      </c>
      <c r="J747" s="44">
        <f t="shared" si="78"/>
        <v>0.6732579214602481</v>
      </c>
      <c r="K747" s="44">
        <f t="shared" si="79"/>
        <v>0.42058223191139921</v>
      </c>
      <c r="L747" s="44">
        <f t="shared" si="80"/>
        <v>6.7208027412711813E-2</v>
      </c>
      <c r="M747" s="44">
        <f t="shared" si="81"/>
        <v>0.25702986113771109</v>
      </c>
    </row>
    <row r="748" spans="1:17" outlineLevel="1" x14ac:dyDescent="0.25">
      <c r="A748" s="84">
        <v>40113</v>
      </c>
      <c r="B748" s="85">
        <v>37.200000000000003</v>
      </c>
      <c r="C748" s="86">
        <v>267030</v>
      </c>
      <c r="D748" s="86">
        <v>63161.04</v>
      </c>
      <c r="E748" s="86">
        <v>6167.74</v>
      </c>
      <c r="I748" s="44">
        <f t="shared" si="77"/>
        <v>0.77142857142857157</v>
      </c>
      <c r="J748" s="44">
        <f t="shared" si="78"/>
        <v>0.62378147695867336</v>
      </c>
      <c r="K748" s="44">
        <f t="shared" si="79"/>
        <v>0.38191912922877669</v>
      </c>
      <c r="L748" s="44">
        <f t="shared" si="80"/>
        <v>9.0927933693664142E-2</v>
      </c>
      <c r="M748" s="44">
        <f t="shared" si="81"/>
        <v>0.28186124206643903</v>
      </c>
    </row>
    <row r="749" spans="1:17" outlineLevel="1" x14ac:dyDescent="0.25">
      <c r="A749" s="84">
        <v>40114</v>
      </c>
      <c r="B749" s="85">
        <v>37.28</v>
      </c>
      <c r="C749" s="86">
        <v>443298</v>
      </c>
      <c r="D749" s="86">
        <v>60162.31</v>
      </c>
      <c r="E749" s="86">
        <v>5896.05</v>
      </c>
      <c r="I749" s="44">
        <f t="shared" si="77"/>
        <v>0.77523809523809528</v>
      </c>
      <c r="J749" s="44">
        <f t="shared" si="78"/>
        <v>0.5466883475801787</v>
      </c>
      <c r="K749" s="44">
        <f t="shared" si="79"/>
        <v>0.32104535565528547</v>
      </c>
      <c r="L749" s="44">
        <f t="shared" si="80"/>
        <v>0.14776716202426088</v>
      </c>
      <c r="M749" s="44">
        <f t="shared" si="81"/>
        <v>0.34381313074410991</v>
      </c>
    </row>
    <row r="750" spans="1:17" outlineLevel="1" x14ac:dyDescent="0.25">
      <c r="A750" s="84">
        <v>40115</v>
      </c>
      <c r="B750" s="85">
        <v>38</v>
      </c>
      <c r="C750" s="86">
        <v>706321</v>
      </c>
      <c r="D750" s="86">
        <v>63720.58</v>
      </c>
      <c r="E750" s="86">
        <v>6211.61</v>
      </c>
      <c r="I750" s="44">
        <f t="shared" si="77"/>
        <v>0.80952380952380953</v>
      </c>
      <c r="J750" s="44">
        <f t="shared" si="78"/>
        <v>0.63816646314030478</v>
      </c>
      <c r="K750" s="44">
        <f t="shared" si="79"/>
        <v>0.39174846577656686</v>
      </c>
      <c r="L750" s="44">
        <f t="shared" si="80"/>
        <v>0.10460313419859602</v>
      </c>
      <c r="M750" s="44">
        <f t="shared" si="81"/>
        <v>0.3001802078611473</v>
      </c>
    </row>
    <row r="751" spans="1:17" outlineLevel="1" x14ac:dyDescent="0.25">
      <c r="A751" s="84">
        <v>40116</v>
      </c>
      <c r="B751" s="85">
        <v>37.979999999999997</v>
      </c>
      <c r="C751" s="86">
        <v>56747</v>
      </c>
      <c r="D751" s="86">
        <v>61545.5</v>
      </c>
      <c r="E751" s="86">
        <v>6033.94</v>
      </c>
      <c r="I751" s="44">
        <f t="shared" si="77"/>
        <v>0.8085714285714285</v>
      </c>
      <c r="J751" s="44">
        <f t="shared" si="78"/>
        <v>0.58224821646635383</v>
      </c>
      <c r="K751" s="44">
        <f t="shared" si="79"/>
        <v>0.35194043695400334</v>
      </c>
      <c r="L751" s="44">
        <f t="shared" si="80"/>
        <v>0.14303900598511898</v>
      </c>
      <c r="M751" s="44">
        <f t="shared" si="81"/>
        <v>0.33775969645988257</v>
      </c>
    </row>
    <row r="752" spans="1:17" outlineLevel="1" x14ac:dyDescent="0.25">
      <c r="A752" s="84">
        <v>40120</v>
      </c>
      <c r="B752" s="85">
        <v>39.020000000000003</v>
      </c>
      <c r="C752" s="86">
        <v>2553528</v>
      </c>
      <c r="D752" s="86">
        <v>62643.23</v>
      </c>
      <c r="E752" s="86">
        <v>6150.62</v>
      </c>
      <c r="I752" s="44">
        <f t="shared" si="77"/>
        <v>0.85809523809523824</v>
      </c>
      <c r="J752" s="44">
        <f t="shared" si="78"/>
        <v>0.61046931036699026</v>
      </c>
      <c r="K752" s="44">
        <f t="shared" si="79"/>
        <v>0.37808329057598078</v>
      </c>
      <c r="L752" s="44">
        <f t="shared" si="80"/>
        <v>0.15376010342713053</v>
      </c>
      <c r="M752" s="44">
        <f t="shared" si="81"/>
        <v>0.34831853110898159</v>
      </c>
    </row>
    <row r="753" spans="1:13" outlineLevel="1" x14ac:dyDescent="0.25">
      <c r="A753" s="84">
        <v>40121</v>
      </c>
      <c r="B753" s="85">
        <v>39.799999999999997</v>
      </c>
      <c r="C753" s="86">
        <v>1198987</v>
      </c>
      <c r="D753" s="86">
        <v>63912.57</v>
      </c>
      <c r="E753" s="86">
        <v>6279.12</v>
      </c>
      <c r="I753" s="44">
        <f t="shared" si="77"/>
        <v>0.89523809523809517</v>
      </c>
      <c r="J753" s="44">
        <f t="shared" si="78"/>
        <v>0.64310225592904424</v>
      </c>
      <c r="K753" s="44">
        <f t="shared" si="79"/>
        <v>0.40687448607155896</v>
      </c>
      <c r="L753" s="44">
        <f t="shared" si="80"/>
        <v>0.15345109435473825</v>
      </c>
      <c r="M753" s="44">
        <f t="shared" si="81"/>
        <v>0.34712663709625069</v>
      </c>
    </row>
    <row r="754" spans="1:13" outlineLevel="1" x14ac:dyDescent="0.25">
      <c r="A754" s="84">
        <v>40122</v>
      </c>
      <c r="B754" s="85">
        <v>39.99</v>
      </c>
      <c r="C754" s="86">
        <v>5775401</v>
      </c>
      <c r="D754" s="86">
        <v>64815.72</v>
      </c>
      <c r="E754" s="86">
        <v>6334.61</v>
      </c>
      <c r="I754" s="44">
        <f t="shared" si="77"/>
        <v>0.90428571428571436</v>
      </c>
      <c r="J754" s="44">
        <f t="shared" si="78"/>
        <v>0.66632097178481908</v>
      </c>
      <c r="K754" s="44">
        <f t="shared" si="79"/>
        <v>0.41930735329373503</v>
      </c>
      <c r="L754" s="44">
        <f t="shared" si="80"/>
        <v>0.1428084663940874</v>
      </c>
      <c r="M754" s="44">
        <f t="shared" si="81"/>
        <v>0.34170073160440384</v>
      </c>
    </row>
    <row r="755" spans="1:13" outlineLevel="1" x14ac:dyDescent="0.25">
      <c r="A755" s="84">
        <v>40123</v>
      </c>
      <c r="B755" s="85">
        <v>39.75</v>
      </c>
      <c r="C755" s="86">
        <v>1981556</v>
      </c>
      <c r="D755" s="86">
        <v>64466.13</v>
      </c>
      <c r="E755" s="86">
        <v>6309.44</v>
      </c>
      <c r="I755" s="44">
        <f t="shared" si="77"/>
        <v>0.89285714285714279</v>
      </c>
      <c r="J755" s="44">
        <f t="shared" si="78"/>
        <v>0.65733350472395391</v>
      </c>
      <c r="K755" s="44">
        <f t="shared" si="79"/>
        <v>0.41366786387253884</v>
      </c>
      <c r="L755" s="44">
        <f t="shared" si="80"/>
        <v>0.14210998417751641</v>
      </c>
      <c r="M755" s="44">
        <f t="shared" si="81"/>
        <v>0.3389687855476422</v>
      </c>
    </row>
    <row r="756" spans="1:13" outlineLevel="1" x14ac:dyDescent="0.25">
      <c r="A756" s="84">
        <v>40126</v>
      </c>
      <c r="B756" s="85">
        <v>39.130000000000003</v>
      </c>
      <c r="C756" s="86">
        <v>3495286</v>
      </c>
      <c r="D756" s="86">
        <v>66214.350000000006</v>
      </c>
      <c r="E756" s="86">
        <v>6457.54</v>
      </c>
      <c r="I756" s="44">
        <f t="shared" si="77"/>
        <v>0.86333333333333351</v>
      </c>
      <c r="J756" s="44">
        <f t="shared" si="78"/>
        <v>0.70227778134841579</v>
      </c>
      <c r="K756" s="44">
        <f t="shared" si="79"/>
        <v>0.44685055689117825</v>
      </c>
      <c r="L756" s="44">
        <f t="shared" si="80"/>
        <v>9.4611792358202385E-2</v>
      </c>
      <c r="M756" s="44">
        <f t="shared" si="81"/>
        <v>0.28785473002619177</v>
      </c>
    </row>
    <row r="757" spans="1:13" outlineLevel="1" x14ac:dyDescent="0.25">
      <c r="A757" s="84">
        <v>40127</v>
      </c>
      <c r="B757" s="85">
        <v>39.39</v>
      </c>
      <c r="C757" s="86">
        <v>420757</v>
      </c>
      <c r="D757" s="86">
        <v>66303.490000000005</v>
      </c>
      <c r="E757" s="86">
        <v>6438.51</v>
      </c>
      <c r="I757" s="44">
        <f t="shared" si="77"/>
        <v>0.87571428571428567</v>
      </c>
      <c r="J757" s="44">
        <f t="shared" si="78"/>
        <v>0.70456944533710408</v>
      </c>
      <c r="K757" s="44">
        <f t="shared" si="79"/>
        <v>0.44258677128587975</v>
      </c>
      <c r="L757" s="44">
        <f t="shared" si="80"/>
        <v>0.10040355988156002</v>
      </c>
      <c r="M757" s="44">
        <f t="shared" si="81"/>
        <v>0.30024364776499968</v>
      </c>
    </row>
    <row r="758" spans="1:13" outlineLevel="1" x14ac:dyDescent="0.25">
      <c r="A758" s="84">
        <v>40128</v>
      </c>
      <c r="B758" s="85">
        <v>39.49</v>
      </c>
      <c r="C758" s="86">
        <v>627852</v>
      </c>
      <c r="D758" s="86">
        <v>66431.240000000005</v>
      </c>
      <c r="E758" s="86">
        <v>6444.46</v>
      </c>
      <c r="I758" s="44">
        <f t="shared" si="77"/>
        <v>0.88047619047619063</v>
      </c>
      <c r="J758" s="44">
        <f t="shared" si="78"/>
        <v>0.70785371810527686</v>
      </c>
      <c r="K758" s="44">
        <f t="shared" si="79"/>
        <v>0.44391990446252327</v>
      </c>
      <c r="L758" s="44">
        <f t="shared" si="80"/>
        <v>0.10107567793477323</v>
      </c>
      <c r="M758" s="44">
        <f t="shared" si="81"/>
        <v>0.30234106799446647</v>
      </c>
    </row>
    <row r="759" spans="1:13" outlineLevel="1" x14ac:dyDescent="0.25">
      <c r="A759" s="84">
        <v>40129</v>
      </c>
      <c r="B759" s="85">
        <v>39.24</v>
      </c>
      <c r="C759" s="86">
        <v>3779376</v>
      </c>
      <c r="D759" s="86">
        <v>64447.93</v>
      </c>
      <c r="E759" s="86">
        <v>6269.62</v>
      </c>
      <c r="I759" s="44">
        <f t="shared" si="77"/>
        <v>0.86857142857142877</v>
      </c>
      <c r="J759" s="44">
        <f t="shared" si="78"/>
        <v>0.65686560832958407</v>
      </c>
      <c r="K759" s="44">
        <f t="shared" si="79"/>
        <v>0.40474595410885095</v>
      </c>
      <c r="L759" s="44">
        <f t="shared" si="80"/>
        <v>0.12777488963349404</v>
      </c>
      <c r="M759" s="44">
        <f t="shared" si="81"/>
        <v>0.33018459537534062</v>
      </c>
    </row>
    <row r="760" spans="1:13" outlineLevel="1" x14ac:dyDescent="0.25">
      <c r="A760" s="84">
        <v>40130</v>
      </c>
      <c r="B760" s="85">
        <v>39.49</v>
      </c>
      <c r="C760" s="86">
        <v>263914</v>
      </c>
      <c r="D760" s="86">
        <v>65325.63</v>
      </c>
      <c r="E760" s="86">
        <v>6360.32</v>
      </c>
      <c r="I760" s="44">
        <f t="shared" si="77"/>
        <v>0.88047619047619063</v>
      </c>
      <c r="J760" s="44">
        <f t="shared" si="78"/>
        <v>0.67943004049103406</v>
      </c>
      <c r="K760" s="44">
        <f t="shared" si="79"/>
        <v>0.42506783295281148</v>
      </c>
      <c r="L760" s="44">
        <f t="shared" si="80"/>
        <v>0.11971094069888988</v>
      </c>
      <c r="M760" s="44">
        <f t="shared" si="81"/>
        <v>0.3195696001219468</v>
      </c>
    </row>
    <row r="761" spans="1:13" outlineLevel="1" x14ac:dyDescent="0.25">
      <c r="A761" s="84">
        <v>40133</v>
      </c>
      <c r="B761" s="85">
        <v>39.49</v>
      </c>
      <c r="C761" s="86">
        <v>51337</v>
      </c>
      <c r="D761" s="86">
        <v>66627.100000000006</v>
      </c>
      <c r="E761" s="86">
        <v>6474.59</v>
      </c>
      <c r="I761" s="44">
        <f t="shared" si="77"/>
        <v>0.88047619047619063</v>
      </c>
      <c r="J761" s="44">
        <f t="shared" si="78"/>
        <v>0.7128890031493027</v>
      </c>
      <c r="K761" s="44">
        <f t="shared" si="79"/>
        <v>0.45067071162424921</v>
      </c>
      <c r="L761" s="44">
        <f t="shared" si="80"/>
        <v>9.7838906676827042E-2</v>
      </c>
      <c r="M761" s="44">
        <f t="shared" si="81"/>
        <v>0.29628052417954187</v>
      </c>
    </row>
    <row r="762" spans="1:13" outlineLevel="1" x14ac:dyDescent="0.25">
      <c r="A762" s="84">
        <v>40134</v>
      </c>
      <c r="B762" s="85">
        <v>39.479999999999997</v>
      </c>
      <c r="C762" s="86">
        <v>416116</v>
      </c>
      <c r="D762" s="86">
        <v>67405.98</v>
      </c>
      <c r="E762" s="86">
        <v>6508.41</v>
      </c>
      <c r="I762" s="44">
        <f t="shared" si="77"/>
        <v>0.87999999999999989</v>
      </c>
      <c r="J762" s="44">
        <f t="shared" si="78"/>
        <v>0.73291291214088305</v>
      </c>
      <c r="K762" s="44">
        <f t="shared" si="79"/>
        <v>0.45824828541148999</v>
      </c>
      <c r="L762" s="44">
        <f t="shared" si="80"/>
        <v>8.4878522647397148E-2</v>
      </c>
      <c r="M762" s="44">
        <f t="shared" si="81"/>
        <v>0.28921804250193217</v>
      </c>
    </row>
    <row r="763" spans="1:13" outlineLevel="1" x14ac:dyDescent="0.25">
      <c r="A763" s="84">
        <v>40135</v>
      </c>
      <c r="B763" s="85">
        <v>39.5</v>
      </c>
      <c r="C763" s="86">
        <v>741676</v>
      </c>
      <c r="D763" s="86">
        <v>66515.66</v>
      </c>
      <c r="E763" s="86">
        <v>6424.28</v>
      </c>
      <c r="I763" s="44">
        <f t="shared" si="77"/>
        <v>0.88095238095238093</v>
      </c>
      <c r="J763" s="44">
        <f t="shared" si="78"/>
        <v>0.7100240375345459</v>
      </c>
      <c r="K763" s="44">
        <f t="shared" si="79"/>
        <v>0.43939845446173909</v>
      </c>
      <c r="L763" s="44">
        <f t="shared" si="80"/>
        <v>9.995669047101452E-2</v>
      </c>
      <c r="M763" s="44">
        <f t="shared" si="81"/>
        <v>0.30676281826060481</v>
      </c>
    </row>
    <row r="764" spans="1:13" outlineLevel="1" x14ac:dyDescent="0.25">
      <c r="A764" s="84">
        <v>40136</v>
      </c>
      <c r="B764" s="85">
        <v>39.299999999999997</v>
      </c>
      <c r="C764" s="86">
        <v>906778</v>
      </c>
      <c r="D764" s="86">
        <v>66327.28</v>
      </c>
      <c r="E764" s="86">
        <v>6378.84</v>
      </c>
      <c r="I764" s="44">
        <f t="shared" si="77"/>
        <v>0.87142857142857122</v>
      </c>
      <c r="J764" s="44">
        <f t="shared" si="78"/>
        <v>0.70518105276688736</v>
      </c>
      <c r="K764" s="44">
        <f t="shared" si="79"/>
        <v>0.42921735000011196</v>
      </c>
      <c r="L764" s="44">
        <f t="shared" si="80"/>
        <v>9.7495523065966871E-2</v>
      </c>
      <c r="M764" s="44">
        <f t="shared" si="81"/>
        <v>0.30940795773884533</v>
      </c>
    </row>
    <row r="765" spans="1:13" outlineLevel="1" x14ac:dyDescent="0.25">
      <c r="A765" s="84">
        <v>40140</v>
      </c>
      <c r="B765" s="85">
        <v>39.380000000000003</v>
      </c>
      <c r="C765" s="86">
        <v>639868</v>
      </c>
      <c r="D765" s="86">
        <v>66809.399999999994</v>
      </c>
      <c r="E765" s="86">
        <v>6437.82</v>
      </c>
      <c r="I765" s="44">
        <f t="shared" si="77"/>
        <v>0.87523809523809537</v>
      </c>
      <c r="J765" s="44">
        <f t="shared" si="78"/>
        <v>0.71757567967092983</v>
      </c>
      <c r="K765" s="44">
        <f t="shared" si="79"/>
        <v>0.44243217264858825</v>
      </c>
      <c r="L765" s="44">
        <f t="shared" si="80"/>
        <v>9.1793577094298362E-2</v>
      </c>
      <c r="M765" s="44">
        <f t="shared" si="81"/>
        <v>0.30005287652090473</v>
      </c>
    </row>
    <row r="766" spans="1:13" outlineLevel="1" x14ac:dyDescent="0.25">
      <c r="A766" s="84">
        <v>40141</v>
      </c>
      <c r="B766" s="85">
        <v>39.799999999999997</v>
      </c>
      <c r="C766" s="86">
        <v>1042892</v>
      </c>
      <c r="D766" s="86">
        <v>67317</v>
      </c>
      <c r="E766" s="86">
        <v>6473.23</v>
      </c>
      <c r="I766" s="44">
        <f t="shared" si="77"/>
        <v>0.89523809523809517</v>
      </c>
      <c r="J766" s="44">
        <f t="shared" si="78"/>
        <v>0.73062536152709034</v>
      </c>
      <c r="K766" s="44">
        <f t="shared" si="79"/>
        <v>0.45036599546958755</v>
      </c>
      <c r="L766" s="44">
        <f t="shared" si="80"/>
        <v>9.5117486066280676E-2</v>
      </c>
      <c r="M766" s="44">
        <f t="shared" si="81"/>
        <v>0.30673092251068024</v>
      </c>
    </row>
    <row r="767" spans="1:13" outlineLevel="1" x14ac:dyDescent="0.25">
      <c r="A767" s="84">
        <v>40142</v>
      </c>
      <c r="B767" s="85">
        <v>39.79</v>
      </c>
      <c r="C767" s="86">
        <v>2124003</v>
      </c>
      <c r="D767" s="86">
        <v>67917.08</v>
      </c>
      <c r="E767" s="86">
        <v>6535.73</v>
      </c>
      <c r="I767" s="44">
        <f t="shared" si="77"/>
        <v>0.89476190476190465</v>
      </c>
      <c r="J767" s="44">
        <f t="shared" si="78"/>
        <v>0.74605257407288383</v>
      </c>
      <c r="K767" s="44">
        <f t="shared" si="79"/>
        <v>0.46436949522424631</v>
      </c>
      <c r="L767" s="44">
        <f t="shared" si="80"/>
        <v>8.5168873433254078E-2</v>
      </c>
      <c r="M767" s="44">
        <f t="shared" si="81"/>
        <v>0.29390970717520326</v>
      </c>
    </row>
    <row r="768" spans="1:13" outlineLevel="1" x14ac:dyDescent="0.25">
      <c r="A768" s="84">
        <v>40143</v>
      </c>
      <c r="B768" s="85">
        <v>39.5</v>
      </c>
      <c r="C768" s="86">
        <v>212852</v>
      </c>
      <c r="D768" s="86">
        <v>66391.8</v>
      </c>
      <c r="E768" s="86">
        <v>6397.57</v>
      </c>
      <c r="I768" s="44">
        <f t="shared" si="77"/>
        <v>0.88095238095238093</v>
      </c>
      <c r="J768" s="44">
        <f t="shared" si="78"/>
        <v>0.70683977119352148</v>
      </c>
      <c r="K768" s="44">
        <f t="shared" si="79"/>
        <v>0.43341391880658797</v>
      </c>
      <c r="L768" s="44">
        <f t="shared" si="80"/>
        <v>0.10200876069176057</v>
      </c>
      <c r="M768" s="44">
        <f t="shared" si="81"/>
        <v>0.31221858269549818</v>
      </c>
    </row>
    <row r="769" spans="1:13" outlineLevel="1" x14ac:dyDescent="0.25">
      <c r="A769" s="84">
        <v>40144</v>
      </c>
      <c r="B769" s="85">
        <v>39.549999999999997</v>
      </c>
      <c r="C769" s="86">
        <v>1147146</v>
      </c>
      <c r="D769" s="86">
        <v>67082.149999999994</v>
      </c>
      <c r="E769" s="86">
        <v>6466.81</v>
      </c>
      <c r="I769" s="44">
        <f t="shared" si="77"/>
        <v>0.8833333333333333</v>
      </c>
      <c r="J769" s="44">
        <f t="shared" si="78"/>
        <v>0.72458769843820292</v>
      </c>
      <c r="K769" s="44">
        <f t="shared" si="79"/>
        <v>0.44892755597478939</v>
      </c>
      <c r="L769" s="44">
        <f t="shared" si="80"/>
        <v>9.2048456010031421E-2</v>
      </c>
      <c r="M769" s="44">
        <f t="shared" si="81"/>
        <v>0.29981193715809384</v>
      </c>
    </row>
    <row r="770" spans="1:13" outlineLevel="1" x14ac:dyDescent="0.25">
      <c r="A770" s="84">
        <v>40147</v>
      </c>
      <c r="B770" s="85">
        <v>38.81</v>
      </c>
      <c r="C770" s="86">
        <v>3403835</v>
      </c>
      <c r="D770" s="86">
        <v>67044.44</v>
      </c>
      <c r="E770" s="86">
        <v>6499.14</v>
      </c>
      <c r="I770" s="44">
        <f t="shared" si="77"/>
        <v>0.84809523809523824</v>
      </c>
      <c r="J770" s="44">
        <f t="shared" si="78"/>
        <v>0.72361822739250603</v>
      </c>
      <c r="K770" s="44">
        <f t="shared" si="79"/>
        <v>0.45617128632787907</v>
      </c>
      <c r="L770" s="44">
        <f t="shared" si="80"/>
        <v>7.2218434874085302E-2</v>
      </c>
      <c r="M770" s="44">
        <f t="shared" si="81"/>
        <v>0.26914687540344184</v>
      </c>
    </row>
    <row r="771" spans="1:13" outlineLevel="1" x14ac:dyDescent="0.25">
      <c r="A771" s="84">
        <v>40148</v>
      </c>
      <c r="B771" s="85">
        <v>39.99</v>
      </c>
      <c r="C771" s="86">
        <v>387680</v>
      </c>
      <c r="D771" s="86">
        <v>68408.399999999994</v>
      </c>
      <c r="E771" s="86">
        <v>6635.15</v>
      </c>
      <c r="I771" s="44">
        <f t="shared" ref="I771:I834" si="82">B771/$B$2-1</f>
        <v>0.90428571428571436</v>
      </c>
      <c r="J771" s="44">
        <f t="shared" ref="J771:J834" si="83">D771/$D$2-1</f>
        <v>0.75868372003342111</v>
      </c>
      <c r="K771" s="44">
        <f t="shared" ref="K771:K834" si="84">E771/$E$2-1</f>
        <v>0.48664514235397704</v>
      </c>
      <c r="L771" s="44">
        <f t="shared" ref="L771:L834" si="85">(B771/$B$2)/(D771/$D$2)-1</f>
        <v>8.2790323577639269E-2</v>
      </c>
      <c r="M771" s="44">
        <f t="shared" ref="M771:M834" si="86">(B771/$B$2)/(E771/$E$2)-1</f>
        <v>0.280928218868989</v>
      </c>
    </row>
    <row r="772" spans="1:13" outlineLevel="1" x14ac:dyDescent="0.25">
      <c r="A772" s="84">
        <v>40149</v>
      </c>
      <c r="B772" s="85">
        <v>39.700000000000003</v>
      </c>
      <c r="C772" s="86">
        <v>2042896</v>
      </c>
      <c r="D772" s="86">
        <v>68614.789999999994</v>
      </c>
      <c r="E772" s="86">
        <v>6686.92</v>
      </c>
      <c r="I772" s="44">
        <f t="shared" si="82"/>
        <v>0.89047619047619064</v>
      </c>
      <c r="J772" s="44">
        <f t="shared" si="83"/>
        <v>0.76398971656276093</v>
      </c>
      <c r="K772" s="44">
        <f t="shared" si="84"/>
        <v>0.49824452127075602</v>
      </c>
      <c r="L772" s="44">
        <f t="shared" si="85"/>
        <v>7.1704768302105704E-2</v>
      </c>
      <c r="M772" s="44">
        <f t="shared" si="86"/>
        <v>0.26179416219240248</v>
      </c>
    </row>
    <row r="773" spans="1:13" outlineLevel="1" x14ac:dyDescent="0.25">
      <c r="A773" s="84">
        <v>40150</v>
      </c>
      <c r="B773" s="85">
        <v>39.89</v>
      </c>
      <c r="C773" s="86">
        <v>921291</v>
      </c>
      <c r="D773" s="86">
        <v>68314.820000000007</v>
      </c>
      <c r="E773" s="86">
        <v>6648.99</v>
      </c>
      <c r="I773" s="44">
        <f t="shared" si="82"/>
        <v>0.89952380952380961</v>
      </c>
      <c r="J773" s="44">
        <f t="shared" si="83"/>
        <v>0.75627790989138144</v>
      </c>
      <c r="K773" s="44">
        <f t="shared" si="84"/>
        <v>0.4897460773396487</v>
      </c>
      <c r="L773" s="44">
        <f t="shared" si="85"/>
        <v>8.1562205403635346E-2</v>
      </c>
      <c r="M773" s="44">
        <f t="shared" si="86"/>
        <v>0.27506548828504496</v>
      </c>
    </row>
    <row r="774" spans="1:13" outlineLevel="1" x14ac:dyDescent="0.25">
      <c r="A774" s="84">
        <v>40151</v>
      </c>
      <c r="B774" s="85">
        <v>39.9</v>
      </c>
      <c r="C774" s="86">
        <v>12175406</v>
      </c>
      <c r="D774" s="86">
        <v>67603.520000000004</v>
      </c>
      <c r="E774" s="86">
        <v>6601.72</v>
      </c>
      <c r="I774" s="44">
        <f t="shared" si="82"/>
        <v>0.89999999999999991</v>
      </c>
      <c r="J774" s="44">
        <f t="shared" si="83"/>
        <v>0.73799138762131244</v>
      </c>
      <c r="K774" s="44">
        <f t="shared" si="84"/>
        <v>0.47915495040520528</v>
      </c>
      <c r="L774" s="44">
        <f t="shared" si="85"/>
        <v>9.3216004137062658E-2</v>
      </c>
      <c r="M774" s="44">
        <f t="shared" si="86"/>
        <v>0.28451721672533825</v>
      </c>
    </row>
    <row r="775" spans="1:13" outlineLevel="1" x14ac:dyDescent="0.25">
      <c r="A775" s="84">
        <v>40154</v>
      </c>
      <c r="B775" s="85">
        <v>39.950000000000003</v>
      </c>
      <c r="C775" s="86">
        <v>1100819</v>
      </c>
      <c r="D775" s="86">
        <v>68512.19</v>
      </c>
      <c r="E775" s="86">
        <v>6685.41</v>
      </c>
      <c r="I775" s="44">
        <f t="shared" si="82"/>
        <v>0.90238095238095251</v>
      </c>
      <c r="J775" s="44">
        <f t="shared" si="83"/>
        <v>0.76135201491098403</v>
      </c>
      <c r="K775" s="44">
        <f t="shared" si="84"/>
        <v>0.49790619671668335</v>
      </c>
      <c r="L775" s="44">
        <f t="shared" si="85"/>
        <v>8.0068570209740786E-2</v>
      </c>
      <c r="M775" s="44">
        <f t="shared" si="86"/>
        <v>0.27002675905263795</v>
      </c>
    </row>
    <row r="776" spans="1:13" outlineLevel="1" x14ac:dyDescent="0.25">
      <c r="A776" s="84">
        <v>40155</v>
      </c>
      <c r="B776" s="85">
        <v>39.99</v>
      </c>
      <c r="C776" s="86">
        <v>350865</v>
      </c>
      <c r="D776" s="86">
        <v>67728.509999999995</v>
      </c>
      <c r="E776" s="86">
        <v>6631.18</v>
      </c>
      <c r="I776" s="44">
        <f t="shared" si="82"/>
        <v>0.90428571428571436</v>
      </c>
      <c r="J776" s="44">
        <f t="shared" si="83"/>
        <v>0.74120470467253674</v>
      </c>
      <c r="K776" s="44">
        <f t="shared" si="84"/>
        <v>0.48575564004956129</v>
      </c>
      <c r="L776" s="44">
        <f t="shared" si="85"/>
        <v>9.3659871912560533E-2</v>
      </c>
      <c r="M776" s="44">
        <f t="shared" si="86"/>
        <v>0.28169509369804024</v>
      </c>
    </row>
    <row r="777" spans="1:13" outlineLevel="1" x14ac:dyDescent="0.25">
      <c r="A777" s="84">
        <v>40156</v>
      </c>
      <c r="B777" s="85">
        <v>39.9</v>
      </c>
      <c r="C777" s="86">
        <v>1180846</v>
      </c>
      <c r="D777" s="86">
        <v>68011.990000000005</v>
      </c>
      <c r="E777" s="86">
        <v>6623.26</v>
      </c>
      <c r="I777" s="44">
        <f t="shared" si="82"/>
        <v>0.89999999999999991</v>
      </c>
      <c r="J777" s="44">
        <f t="shared" si="83"/>
        <v>0.74849257664374336</v>
      </c>
      <c r="K777" s="44">
        <f t="shared" si="84"/>
        <v>0.4839811165606509</v>
      </c>
      <c r="L777" s="44">
        <f t="shared" si="85"/>
        <v>8.6650309746854726E-2</v>
      </c>
      <c r="M777" s="44">
        <f t="shared" si="86"/>
        <v>0.28033974206055623</v>
      </c>
    </row>
    <row r="778" spans="1:13" outlineLevel="1" x14ac:dyDescent="0.25">
      <c r="A778" s="84">
        <v>40157</v>
      </c>
      <c r="B778" s="85">
        <v>40.32</v>
      </c>
      <c r="C778" s="86">
        <v>479233</v>
      </c>
      <c r="D778" s="86">
        <v>68728.289999999994</v>
      </c>
      <c r="E778" s="86">
        <v>6707.67</v>
      </c>
      <c r="I778" s="44">
        <f t="shared" si="82"/>
        <v>0.91999999999999993</v>
      </c>
      <c r="J778" s="44">
        <f t="shared" si="83"/>
        <v>0.76690764187929794</v>
      </c>
      <c r="K778" s="44">
        <f t="shared" si="84"/>
        <v>0.50289368318930272</v>
      </c>
      <c r="L778" s="44">
        <f t="shared" si="85"/>
        <v>8.664423340083105E-2</v>
      </c>
      <c r="M778" s="44">
        <f t="shared" si="86"/>
        <v>0.27753547804230072</v>
      </c>
    </row>
    <row r="779" spans="1:13" outlineLevel="1" x14ac:dyDescent="0.25">
      <c r="A779" s="84">
        <v>40158</v>
      </c>
      <c r="B779" s="85">
        <v>38.6</v>
      </c>
      <c r="C779" s="86">
        <v>2378998</v>
      </c>
      <c r="D779" s="86">
        <v>69267.47</v>
      </c>
      <c r="E779" s="86">
        <v>6769.64</v>
      </c>
      <c r="I779" s="44">
        <f t="shared" si="82"/>
        <v>0.83809523809523823</v>
      </c>
      <c r="J779" s="44">
        <f t="shared" si="83"/>
        <v>0.78076920110546943</v>
      </c>
      <c r="K779" s="44">
        <f t="shared" si="84"/>
        <v>0.51677843326604189</v>
      </c>
      <c r="L779" s="44">
        <f t="shared" si="85"/>
        <v>3.2191727571535766E-2</v>
      </c>
      <c r="M779" s="44">
        <f t="shared" si="86"/>
        <v>0.21184162286466113</v>
      </c>
    </row>
    <row r="780" spans="1:13" outlineLevel="1" x14ac:dyDescent="0.25">
      <c r="A780" s="84">
        <v>40161</v>
      </c>
      <c r="B780" s="85">
        <v>39</v>
      </c>
      <c r="C780" s="86">
        <v>9835699</v>
      </c>
      <c r="D780" s="86">
        <v>69349.399999999994</v>
      </c>
      <c r="E780" s="86">
        <v>6751.52</v>
      </c>
      <c r="I780" s="44">
        <f t="shared" si="82"/>
        <v>0.85714285714285721</v>
      </c>
      <c r="J780" s="44">
        <f t="shared" si="83"/>
        <v>0.78287550613792645</v>
      </c>
      <c r="K780" s="44">
        <f t="shared" si="84"/>
        <v>0.51271853861717132</v>
      </c>
      <c r="L780" s="44">
        <f t="shared" si="85"/>
        <v>4.1655937696855272E-2</v>
      </c>
      <c r="M780" s="44">
        <f t="shared" si="86"/>
        <v>0.22768565977946964</v>
      </c>
    </row>
    <row r="781" spans="1:13" outlineLevel="1" x14ac:dyDescent="0.25">
      <c r="A781" s="84">
        <v>40162</v>
      </c>
      <c r="B781" s="85">
        <v>38.9</v>
      </c>
      <c r="C781" s="86">
        <v>743131</v>
      </c>
      <c r="D781" s="86">
        <v>69310.81</v>
      </c>
      <c r="E781" s="86">
        <v>6737</v>
      </c>
      <c r="I781" s="44">
        <f t="shared" si="82"/>
        <v>0.85238095238095224</v>
      </c>
      <c r="J781" s="44">
        <f t="shared" si="83"/>
        <v>0.78188341153030394</v>
      </c>
      <c r="K781" s="44">
        <f t="shared" si="84"/>
        <v>0.50946524555416883</v>
      </c>
      <c r="L781" s="44">
        <f t="shared" si="85"/>
        <v>3.9563498034983269E-2</v>
      </c>
      <c r="M781" s="44">
        <f t="shared" si="86"/>
        <v>0.22717694748969786</v>
      </c>
    </row>
    <row r="782" spans="1:13" outlineLevel="1" x14ac:dyDescent="0.25">
      <c r="A782" s="84">
        <v>40163</v>
      </c>
      <c r="B782" s="85">
        <v>39.5</v>
      </c>
      <c r="C782" s="86">
        <v>600412</v>
      </c>
      <c r="D782" s="86">
        <v>68622.399999999994</v>
      </c>
      <c r="E782" s="86">
        <v>6682.66</v>
      </c>
      <c r="I782" s="44">
        <f t="shared" si="82"/>
        <v>0.88095238095238093</v>
      </c>
      <c r="J782" s="44">
        <f t="shared" si="83"/>
        <v>0.76418535895623108</v>
      </c>
      <c r="K782" s="44">
        <f t="shared" si="84"/>
        <v>0.49729004272747845</v>
      </c>
      <c r="L782" s="44">
        <f t="shared" si="85"/>
        <v>6.6187502012392985E-2</v>
      </c>
      <c r="M782" s="44">
        <f t="shared" si="86"/>
        <v>0.25623782118127192</v>
      </c>
    </row>
    <row r="783" spans="1:13" outlineLevel="1" x14ac:dyDescent="0.25">
      <c r="A783" s="84">
        <v>40164</v>
      </c>
      <c r="B783" s="85">
        <v>39.44</v>
      </c>
      <c r="C783" s="86">
        <v>571073</v>
      </c>
      <c r="D783" s="86">
        <v>67067.960000000006</v>
      </c>
      <c r="E783" s="86">
        <v>6554.43</v>
      </c>
      <c r="I783" s="44">
        <f t="shared" si="82"/>
        <v>0.87809523809523804</v>
      </c>
      <c r="J783" s="44">
        <f t="shared" si="83"/>
        <v>0.7242228935021533</v>
      </c>
      <c r="K783" s="44">
        <f t="shared" si="84"/>
        <v>0.46855934235084029</v>
      </c>
      <c r="L783" s="44">
        <f t="shared" si="85"/>
        <v>8.9241562197650115E-2</v>
      </c>
      <c r="M783" s="44">
        <f t="shared" si="86"/>
        <v>0.2788691501487579</v>
      </c>
    </row>
    <row r="784" spans="1:13" outlineLevel="1" x14ac:dyDescent="0.25">
      <c r="A784" s="84">
        <v>40165</v>
      </c>
      <c r="B784" s="85">
        <v>39.29</v>
      </c>
      <c r="C784" s="86">
        <v>1104416</v>
      </c>
      <c r="D784" s="86">
        <v>66794.210000000006</v>
      </c>
      <c r="E784" s="86">
        <v>6566.97</v>
      </c>
      <c r="I784" s="44">
        <f t="shared" si="82"/>
        <v>0.87095238095238092</v>
      </c>
      <c r="J784" s="44">
        <f t="shared" si="83"/>
        <v>0.71718516614178296</v>
      </c>
      <c r="K784" s="44">
        <f t="shared" si="84"/>
        <v>0.47136900454161501</v>
      </c>
      <c r="L784" s="44">
        <f t="shared" si="85"/>
        <v>8.954608847226786E-2</v>
      </c>
      <c r="M784" s="44">
        <f t="shared" si="86"/>
        <v>0.27157251184263642</v>
      </c>
    </row>
    <row r="785" spans="1:13" outlineLevel="1" x14ac:dyDescent="0.25">
      <c r="A785" s="84">
        <v>40168</v>
      </c>
      <c r="B785" s="85">
        <v>38.700000000000003</v>
      </c>
      <c r="C785" s="86">
        <v>1025229</v>
      </c>
      <c r="D785" s="86">
        <v>65925.19</v>
      </c>
      <c r="E785" s="86">
        <v>6529.14</v>
      </c>
      <c r="I785" s="44">
        <f t="shared" si="82"/>
        <v>0.84285714285714297</v>
      </c>
      <c r="J785" s="44">
        <f t="shared" si="83"/>
        <v>0.69484388456841706</v>
      </c>
      <c r="K785" s="44">
        <f t="shared" si="84"/>
        <v>0.46289296621011533</v>
      </c>
      <c r="L785" s="44">
        <f t="shared" si="85"/>
        <v>8.7331499754277786E-2</v>
      </c>
      <c r="M785" s="44">
        <f t="shared" si="86"/>
        <v>0.25973477583352689</v>
      </c>
    </row>
    <row r="786" spans="1:13" outlineLevel="1" x14ac:dyDescent="0.25">
      <c r="A786" s="84">
        <v>40169</v>
      </c>
      <c r="B786" s="85">
        <v>38.5</v>
      </c>
      <c r="C786" s="86">
        <v>1824397</v>
      </c>
      <c r="D786" s="86">
        <v>67417.929999999993</v>
      </c>
      <c r="E786" s="86">
        <v>6624.89</v>
      </c>
      <c r="I786" s="44">
        <f t="shared" si="82"/>
        <v>0.83333333333333326</v>
      </c>
      <c r="J786" s="44">
        <f t="shared" si="83"/>
        <v>0.73322012982839491</v>
      </c>
      <c r="K786" s="44">
        <f t="shared" si="84"/>
        <v>0.48434632783425235</v>
      </c>
      <c r="L786" s="44">
        <f t="shared" si="85"/>
        <v>5.7761389786564754E-2</v>
      </c>
      <c r="M786" s="44">
        <f t="shared" si="86"/>
        <v>0.23511157669536131</v>
      </c>
    </row>
    <row r="787" spans="1:13" outlineLevel="1" x14ac:dyDescent="0.25">
      <c r="A787" s="84">
        <v>40170</v>
      </c>
      <c r="B787" s="85">
        <v>39.6</v>
      </c>
      <c r="C787" s="86">
        <v>1182833</v>
      </c>
      <c r="D787" s="86">
        <v>67588.86</v>
      </c>
      <c r="E787" s="86">
        <v>6635.57</v>
      </c>
      <c r="I787" s="44">
        <f t="shared" si="82"/>
        <v>0.88571428571428568</v>
      </c>
      <c r="J787" s="44">
        <f t="shared" si="83"/>
        <v>0.73761449964650683</v>
      </c>
      <c r="K787" s="44">
        <f t="shared" si="84"/>
        <v>0.48673924587232831</v>
      </c>
      <c r="L787" s="44">
        <f t="shared" si="85"/>
        <v>8.5231670257072345E-2</v>
      </c>
      <c r="M787" s="44">
        <f t="shared" si="86"/>
        <v>0.2683557597269608</v>
      </c>
    </row>
    <row r="788" spans="1:13" outlineLevel="1" x14ac:dyDescent="0.25">
      <c r="A788" s="84">
        <v>40175</v>
      </c>
      <c r="B788" s="85">
        <v>40.99</v>
      </c>
      <c r="C788" s="86">
        <v>2891961</v>
      </c>
      <c r="D788" s="86">
        <v>67901.7</v>
      </c>
      <c r="E788" s="86">
        <v>6681.36</v>
      </c>
      <c r="I788" s="44">
        <f t="shared" si="82"/>
        <v>0.95190476190476203</v>
      </c>
      <c r="J788" s="44">
        <f t="shared" si="83"/>
        <v>0.74565717591104819</v>
      </c>
      <c r="K788" s="44">
        <f t="shared" si="84"/>
        <v>0.49699876993258152</v>
      </c>
      <c r="L788" s="44">
        <f t="shared" si="85"/>
        <v>0.11814896351918258</v>
      </c>
      <c r="M788" s="44">
        <f t="shared" si="86"/>
        <v>0.3038786678446419</v>
      </c>
    </row>
    <row r="789" spans="1:13" outlineLevel="1" x14ac:dyDescent="0.25">
      <c r="A789" s="136">
        <v>40176</v>
      </c>
      <c r="B789" s="137">
        <v>41.5</v>
      </c>
      <c r="C789" s="138">
        <v>3129279</v>
      </c>
      <c r="D789" s="138">
        <v>68296.039999999994</v>
      </c>
      <c r="E789" s="86">
        <v>6719.09</v>
      </c>
      <c r="I789" s="44">
        <f t="shared" si="82"/>
        <v>0.97619047619047628</v>
      </c>
      <c r="J789" s="44">
        <f t="shared" si="83"/>
        <v>0.75579510251301474</v>
      </c>
      <c r="K789" s="44">
        <f t="shared" si="84"/>
        <v>0.505452402664474</v>
      </c>
      <c r="L789" s="44">
        <f t="shared" si="85"/>
        <v>0.12552454062664631</v>
      </c>
      <c r="M789" s="44">
        <f t="shared" si="86"/>
        <v>0.31268877892974301</v>
      </c>
    </row>
    <row r="790" spans="1:13" outlineLevel="1" x14ac:dyDescent="0.25">
      <c r="A790" s="136">
        <v>40177</v>
      </c>
      <c r="B790" s="137">
        <v>42</v>
      </c>
      <c r="C790" s="138">
        <v>5716668</v>
      </c>
      <c r="D790" s="138">
        <v>68588.41</v>
      </c>
      <c r="E790" s="86">
        <v>6779.55</v>
      </c>
      <c r="I790" s="44">
        <f t="shared" si="82"/>
        <v>1</v>
      </c>
      <c r="J790" s="44">
        <f t="shared" si="83"/>
        <v>0.76331152387685597</v>
      </c>
      <c r="K790" s="44">
        <f t="shared" si="84"/>
        <v>0.51899882818714049</v>
      </c>
      <c r="L790" s="44">
        <f t="shared" si="85"/>
        <v>0.13422952944965472</v>
      </c>
      <c r="M790" s="44">
        <f t="shared" si="86"/>
        <v>0.3166567102536304</v>
      </c>
    </row>
    <row r="791" spans="1:13" outlineLevel="1" x14ac:dyDescent="0.25">
      <c r="A791" s="136">
        <v>40182</v>
      </c>
      <c r="B791" s="137">
        <v>40.61</v>
      </c>
      <c r="C791" s="138">
        <v>654691</v>
      </c>
      <c r="D791" s="138">
        <v>70045.08</v>
      </c>
      <c r="E791" s="86">
        <v>6930.15</v>
      </c>
      <c r="I791" s="44">
        <f t="shared" si="82"/>
        <v>0.93380952380952387</v>
      </c>
      <c r="J791" s="44">
        <f t="shared" si="83"/>
        <v>0.80076046018381652</v>
      </c>
      <c r="K791" s="44">
        <f t="shared" si="84"/>
        <v>0.55274166119596591</v>
      </c>
      <c r="L791" s="44">
        <f t="shared" si="85"/>
        <v>7.3884931709421231E-2</v>
      </c>
      <c r="M791" s="44">
        <f t="shared" si="86"/>
        <v>0.24541613852239186</v>
      </c>
    </row>
    <row r="792" spans="1:13" outlineLevel="1" x14ac:dyDescent="0.25">
      <c r="A792" s="136">
        <v>40183</v>
      </c>
      <c r="B792" s="137">
        <v>40.75</v>
      </c>
      <c r="C792" s="138">
        <v>2697494</v>
      </c>
      <c r="D792" s="138">
        <v>70239.820000000007</v>
      </c>
      <c r="E792" s="86">
        <v>6956.64</v>
      </c>
      <c r="I792" s="44">
        <f t="shared" si="82"/>
        <v>0.94047619047619047</v>
      </c>
      <c r="J792" s="44">
        <f t="shared" si="83"/>
        <v>0.8057669516035737</v>
      </c>
      <c r="K792" s="44">
        <f t="shared" si="84"/>
        <v>0.5586769045319806</v>
      </c>
      <c r="L792" s="44">
        <f t="shared" si="85"/>
        <v>7.459945966614967E-2</v>
      </c>
      <c r="M792" s="44">
        <f t="shared" si="86"/>
        <v>0.24495088419806388</v>
      </c>
    </row>
    <row r="793" spans="1:13" outlineLevel="1" x14ac:dyDescent="0.25">
      <c r="A793" s="136">
        <v>40184</v>
      </c>
      <c r="B793" s="137">
        <v>41.2</v>
      </c>
      <c r="C793" s="138">
        <v>1675014</v>
      </c>
      <c r="D793" s="138">
        <v>70729.34</v>
      </c>
      <c r="E793" s="86">
        <v>7001.12</v>
      </c>
      <c r="I793" s="44">
        <f t="shared" si="82"/>
        <v>0.96190476190476204</v>
      </c>
      <c r="J793" s="44">
        <f t="shared" si="83"/>
        <v>0.81835182209653579</v>
      </c>
      <c r="K793" s="44">
        <f t="shared" si="84"/>
        <v>0.56864291523737598</v>
      </c>
      <c r="L793" s="44">
        <f t="shared" si="85"/>
        <v>7.8946735204802998E-2</v>
      </c>
      <c r="M793" s="44">
        <f t="shared" si="86"/>
        <v>0.25070195571429688</v>
      </c>
    </row>
    <row r="794" spans="1:13" outlineLevel="1" x14ac:dyDescent="0.25">
      <c r="A794" s="136">
        <v>40185</v>
      </c>
      <c r="B794" s="137">
        <v>41.03</v>
      </c>
      <c r="C794" s="138">
        <v>2054611</v>
      </c>
      <c r="D794" s="138">
        <v>70451.12</v>
      </c>
      <c r="E794" s="86">
        <v>6998.03</v>
      </c>
      <c r="I794" s="44">
        <f t="shared" si="82"/>
        <v>0.95380952380952388</v>
      </c>
      <c r="J794" s="44">
        <f t="shared" si="83"/>
        <v>0.81119917732502067</v>
      </c>
      <c r="K794" s="44">
        <f t="shared" si="84"/>
        <v>0.56795058220950567</v>
      </c>
      <c r="L794" s="44">
        <f t="shared" si="85"/>
        <v>7.8738080422014134E-2</v>
      </c>
      <c r="M794" s="44">
        <f t="shared" si="86"/>
        <v>0.24609126459602959</v>
      </c>
    </row>
    <row r="795" spans="1:13" outlineLevel="1" x14ac:dyDescent="0.25">
      <c r="A795" s="136">
        <v>40186</v>
      </c>
      <c r="B795" s="137">
        <v>40.729999999999997</v>
      </c>
      <c r="C795" s="138">
        <v>2018581</v>
      </c>
      <c r="D795" s="138">
        <v>70262.7</v>
      </c>
      <c r="E795" s="86">
        <v>6988.07</v>
      </c>
      <c r="I795" s="44">
        <f t="shared" si="82"/>
        <v>0.93952380952380943</v>
      </c>
      <c r="J795" s="44">
        <f t="shared" si="83"/>
        <v>0.8063551642136384</v>
      </c>
      <c r="K795" s="44">
        <f t="shared" si="84"/>
        <v>0.56571898448860325</v>
      </c>
      <c r="L795" s="44">
        <f t="shared" si="85"/>
        <v>7.3722293349848256E-2</v>
      </c>
      <c r="M795" s="44">
        <f t="shared" si="86"/>
        <v>0.23874324111698675</v>
      </c>
    </row>
    <row r="796" spans="1:13" outlineLevel="1" x14ac:dyDescent="0.25">
      <c r="A796" s="136">
        <v>40189</v>
      </c>
      <c r="B796" s="137">
        <v>41.4</v>
      </c>
      <c r="C796" s="138">
        <v>370983</v>
      </c>
      <c r="D796" s="138">
        <v>70433.490000000005</v>
      </c>
      <c r="E796" s="86">
        <v>7009.58</v>
      </c>
      <c r="I796" s="44">
        <f t="shared" si="82"/>
        <v>0.97142857142857131</v>
      </c>
      <c r="J796" s="44">
        <f t="shared" si="83"/>
        <v>0.81074593482871671</v>
      </c>
      <c r="K796" s="44">
        <f t="shared" si="84"/>
        <v>0.57053842896416662</v>
      </c>
      <c r="L796" s="44">
        <f t="shared" si="85"/>
        <v>8.8738366608595465E-2</v>
      </c>
      <c r="M796" s="44">
        <f t="shared" si="86"/>
        <v>0.25525649998186162</v>
      </c>
    </row>
    <row r="797" spans="1:13" outlineLevel="1" x14ac:dyDescent="0.25">
      <c r="A797" s="136">
        <v>40190</v>
      </c>
      <c r="B797" s="137">
        <v>41.5</v>
      </c>
      <c r="C797" s="138">
        <v>637781</v>
      </c>
      <c r="D797" s="138">
        <v>70075.78</v>
      </c>
      <c r="E797" s="86">
        <v>6998.03</v>
      </c>
      <c r="I797" s="44">
        <f t="shared" si="82"/>
        <v>0.97619047619047628</v>
      </c>
      <c r="J797" s="44">
        <f t="shared" si="83"/>
        <v>0.80154971399190167</v>
      </c>
      <c r="K797" s="44">
        <f t="shared" si="84"/>
        <v>0.56795058220950567</v>
      </c>
      <c r="L797" s="44">
        <f t="shared" si="85"/>
        <v>9.6939185658997395E-2</v>
      </c>
      <c r="M797" s="44">
        <f t="shared" si="86"/>
        <v>0.26036528103181156</v>
      </c>
    </row>
    <row r="798" spans="1:13" outlineLevel="1" x14ac:dyDescent="0.25">
      <c r="A798" s="136">
        <v>40191</v>
      </c>
      <c r="B798" s="137">
        <v>41.91</v>
      </c>
      <c r="C798" s="138">
        <v>1347132</v>
      </c>
      <c r="D798" s="138">
        <v>70385.47</v>
      </c>
      <c r="E798" s="86">
        <v>7025.04</v>
      </c>
      <c r="I798" s="44">
        <f t="shared" si="82"/>
        <v>0.99571428571428555</v>
      </c>
      <c r="J798" s="44">
        <f t="shared" si="83"/>
        <v>0.8095114081881869</v>
      </c>
      <c r="K798" s="44">
        <f t="shared" si="84"/>
        <v>0.57400233466347905</v>
      </c>
      <c r="L798" s="44">
        <f t="shared" si="85"/>
        <v>0.10290229543926355</v>
      </c>
      <c r="M798" s="44">
        <f t="shared" si="86"/>
        <v>0.26792333261752654</v>
      </c>
    </row>
    <row r="799" spans="1:13" outlineLevel="1" x14ac:dyDescent="0.25">
      <c r="A799" s="136">
        <v>40192</v>
      </c>
      <c r="B799" s="137">
        <v>42.59</v>
      </c>
      <c r="C799" s="138">
        <v>463877</v>
      </c>
      <c r="D799" s="138">
        <v>69801.42</v>
      </c>
      <c r="E799" s="86">
        <v>6972.57</v>
      </c>
      <c r="I799" s="44">
        <f t="shared" si="82"/>
        <v>1.0280952380952382</v>
      </c>
      <c r="J799" s="44">
        <f t="shared" si="83"/>
        <v>0.79449630438974217</v>
      </c>
      <c r="K799" s="44">
        <f t="shared" si="84"/>
        <v>0.56224611654944789</v>
      </c>
      <c r="L799" s="44">
        <f t="shared" si="85"/>
        <v>0.13017521024371037</v>
      </c>
      <c r="M799" s="44">
        <f t="shared" si="86"/>
        <v>0.29819188962025844</v>
      </c>
    </row>
    <row r="800" spans="1:13" outlineLevel="1" x14ac:dyDescent="0.25">
      <c r="A800" s="136">
        <v>40193</v>
      </c>
      <c r="B800" s="137">
        <v>41.7</v>
      </c>
      <c r="C800" s="138">
        <v>4756465</v>
      </c>
      <c r="D800" s="138">
        <v>68978.3</v>
      </c>
      <c r="E800" s="86">
        <v>6897.81</v>
      </c>
      <c r="I800" s="44">
        <f t="shared" si="82"/>
        <v>0.98571428571428577</v>
      </c>
      <c r="J800" s="44">
        <f t="shared" si="83"/>
        <v>0.77333504723953994</v>
      </c>
      <c r="K800" s="44">
        <f t="shared" si="84"/>
        <v>0.54549569028291556</v>
      </c>
      <c r="L800" s="44">
        <f t="shared" si="85"/>
        <v>0.11976261271401922</v>
      </c>
      <c r="M800" s="44">
        <f t="shared" si="86"/>
        <v>0.28483974313172267</v>
      </c>
    </row>
    <row r="801" spans="1:14" outlineLevel="1" collapsed="1" x14ac:dyDescent="0.25">
      <c r="A801" s="136">
        <v>40196</v>
      </c>
      <c r="B801" s="137">
        <v>42</v>
      </c>
      <c r="C801" s="138">
        <v>18294323</v>
      </c>
      <c r="D801" s="138">
        <v>69400.929999999993</v>
      </c>
      <c r="E801" s="86">
        <v>6936.15</v>
      </c>
      <c r="I801" s="44">
        <f t="shared" si="82"/>
        <v>1</v>
      </c>
      <c r="J801" s="44">
        <f t="shared" si="83"/>
        <v>0.78420026994022729</v>
      </c>
      <c r="K801" s="44">
        <f t="shared" si="84"/>
        <v>0.55408599717241325</v>
      </c>
      <c r="L801" s="44">
        <f t="shared" si="85"/>
        <v>0.12095039648604144</v>
      </c>
      <c r="M801" s="44">
        <f t="shared" si="86"/>
        <v>0.28693006927474185</v>
      </c>
    </row>
    <row r="802" spans="1:14" outlineLevel="1" x14ac:dyDescent="0.25">
      <c r="A802" s="139">
        <v>40197</v>
      </c>
      <c r="B802" s="140">
        <v>42.25</v>
      </c>
      <c r="C802" s="141">
        <v>3417302</v>
      </c>
      <c r="D802" s="141">
        <v>69908.59</v>
      </c>
      <c r="E802" s="142"/>
      <c r="I802" s="44">
        <f t="shared" si="82"/>
        <v>1.0119047619047619</v>
      </c>
      <c r="J802" s="44">
        <f t="shared" si="83"/>
        <v>0.79725149431197373</v>
      </c>
      <c r="K802" s="44">
        <f t="shared" si="84"/>
        <v>-1</v>
      </c>
      <c r="L802" s="44">
        <f t="shared" si="85"/>
        <v>0.11943418507211323</v>
      </c>
      <c r="M802" s="44" t="e">
        <f t="shared" si="86"/>
        <v>#DIV/0!</v>
      </c>
    </row>
    <row r="803" spans="1:14" outlineLevel="1" x14ac:dyDescent="0.25">
      <c r="A803" s="139">
        <v>40198</v>
      </c>
      <c r="B803" s="140">
        <v>42.6</v>
      </c>
      <c r="C803" s="141">
        <v>1268894</v>
      </c>
      <c r="D803" s="141">
        <v>68200.070000000007</v>
      </c>
      <c r="E803" s="143">
        <v>6850.72</v>
      </c>
      <c r="I803" s="44">
        <f t="shared" si="82"/>
        <v>1.0285714285714285</v>
      </c>
      <c r="J803" s="44">
        <f t="shared" si="83"/>
        <v>0.7533278488334727</v>
      </c>
      <c r="K803" s="44">
        <f t="shared" si="84"/>
        <v>0.53494489342776541</v>
      </c>
      <c r="L803" s="44">
        <f t="shared" si="85"/>
        <v>0.15698352131980409</v>
      </c>
      <c r="M803" s="44">
        <f t="shared" si="86"/>
        <v>0.32159234983434493</v>
      </c>
    </row>
    <row r="804" spans="1:14" outlineLevel="1" x14ac:dyDescent="0.25">
      <c r="A804" s="139">
        <v>40199</v>
      </c>
      <c r="B804" s="140">
        <v>41.99</v>
      </c>
      <c r="C804" s="141">
        <v>1052953</v>
      </c>
      <c r="D804" s="141">
        <v>66270.14</v>
      </c>
      <c r="E804" s="143">
        <v>6676.38</v>
      </c>
      <c r="I804" s="44">
        <f t="shared" si="82"/>
        <v>0.9995238095238097</v>
      </c>
      <c r="J804" s="44">
        <f t="shared" si="83"/>
        <v>0.70371206375731088</v>
      </c>
      <c r="K804" s="44">
        <f t="shared" si="84"/>
        <v>0.49588297107213042</v>
      </c>
      <c r="L804" s="44">
        <f t="shared" si="85"/>
        <v>0.17362778139524671</v>
      </c>
      <c r="M804" s="44">
        <f t="shared" si="86"/>
        <v>0.33668465260401326</v>
      </c>
    </row>
    <row r="805" spans="1:14" outlineLevel="1" x14ac:dyDescent="0.25">
      <c r="A805" s="139">
        <v>40200</v>
      </c>
      <c r="B805" s="140">
        <v>45.65</v>
      </c>
      <c r="C805" s="141">
        <v>5909194</v>
      </c>
      <c r="D805" s="141">
        <v>66220.039999999994</v>
      </c>
      <c r="E805" s="143">
        <v>6673.81</v>
      </c>
      <c r="I805" s="44">
        <f t="shared" si="82"/>
        <v>1.1738095238095236</v>
      </c>
      <c r="J805" s="44">
        <f t="shared" si="83"/>
        <v>0.70242406324313889</v>
      </c>
      <c r="K805" s="44">
        <f t="shared" si="84"/>
        <v>0.4953071471622188</v>
      </c>
      <c r="L805" s="44">
        <f t="shared" si="85"/>
        <v>0.27689074111675183</v>
      </c>
      <c r="M805" s="44">
        <f t="shared" si="86"/>
        <v>0.45375451988908155</v>
      </c>
    </row>
    <row r="806" spans="1:14" outlineLevel="1" x14ac:dyDescent="0.25">
      <c r="A806" s="139">
        <v>40204</v>
      </c>
      <c r="B806" s="140">
        <v>44.2</v>
      </c>
      <c r="C806" s="141">
        <v>1731502</v>
      </c>
      <c r="D806" s="141">
        <v>65523.73</v>
      </c>
      <c r="E806" s="143">
        <v>6617.01</v>
      </c>
      <c r="I806" s="44">
        <f t="shared" si="82"/>
        <v>1.1047619047619048</v>
      </c>
      <c r="J806" s="44">
        <f t="shared" si="83"/>
        <v>0.68452291278359789</v>
      </c>
      <c r="K806" s="44">
        <f t="shared" si="84"/>
        <v>0.48258076658518489</v>
      </c>
      <c r="L806" s="44">
        <f t="shared" si="85"/>
        <v>0.24947062980810464</v>
      </c>
      <c r="M806" s="44">
        <f t="shared" si="86"/>
        <v>0.41966087258084706</v>
      </c>
    </row>
    <row r="807" spans="1:14" outlineLevel="1" x14ac:dyDescent="0.25">
      <c r="A807" s="139">
        <v>40205</v>
      </c>
      <c r="B807" s="140">
        <v>44.2</v>
      </c>
      <c r="C807" s="141">
        <v>1656961</v>
      </c>
      <c r="D807" s="141">
        <v>65069.79</v>
      </c>
      <c r="E807" s="143">
        <v>6549.44</v>
      </c>
      <c r="I807" s="44">
        <f t="shared" si="82"/>
        <v>1.1047619047619048</v>
      </c>
      <c r="J807" s="44">
        <f t="shared" si="83"/>
        <v>0.67285275403303557</v>
      </c>
      <c r="K807" s="44">
        <f t="shared" si="84"/>
        <v>0.46744130293042829</v>
      </c>
      <c r="L807" s="44">
        <f t="shared" si="85"/>
        <v>0.25818718933127327</v>
      </c>
      <c r="M807" s="44">
        <f t="shared" si="86"/>
        <v>0.43430738971212679</v>
      </c>
    </row>
    <row r="808" spans="1:14" outlineLevel="1" x14ac:dyDescent="0.25">
      <c r="A808" s="139">
        <v>40206</v>
      </c>
      <c r="B808" s="140">
        <v>46.5</v>
      </c>
      <c r="C808" s="141">
        <v>2587782</v>
      </c>
      <c r="D808" s="141">
        <v>65587.81</v>
      </c>
      <c r="E808" s="143">
        <v>6589.19</v>
      </c>
      <c r="I808" s="44">
        <f t="shared" si="82"/>
        <v>1.2142857142857144</v>
      </c>
      <c r="J808" s="44">
        <f t="shared" si="83"/>
        <v>0.6861703194292692</v>
      </c>
      <c r="K808" s="44">
        <f t="shared" si="84"/>
        <v>0.47634752877439124</v>
      </c>
      <c r="L808" s="44">
        <f t="shared" si="85"/>
        <v>0.31320406294139991</v>
      </c>
      <c r="M808" s="44">
        <f t="shared" si="86"/>
        <v>0.4998404312864817</v>
      </c>
    </row>
    <row r="809" spans="1:14" outlineLevel="1" x14ac:dyDescent="0.25">
      <c r="A809" s="144">
        <v>40207</v>
      </c>
      <c r="B809" s="145">
        <v>48.45</v>
      </c>
      <c r="C809" s="146">
        <v>6542107</v>
      </c>
      <c r="D809" s="146">
        <v>65401.77</v>
      </c>
      <c r="E809" s="146">
        <v>6577.14</v>
      </c>
      <c r="F809" s="147"/>
      <c r="G809" s="147"/>
      <c r="H809" s="147"/>
      <c r="I809" s="44">
        <f t="shared" si="82"/>
        <v>1.3071428571428574</v>
      </c>
      <c r="J809" s="44">
        <f t="shared" si="83"/>
        <v>0.68138749276945809</v>
      </c>
      <c r="K809" s="44">
        <f t="shared" si="84"/>
        <v>0.47364765402169318</v>
      </c>
      <c r="L809" s="44">
        <f t="shared" si="85"/>
        <v>0.37216606348290426</v>
      </c>
      <c r="M809" s="44">
        <f t="shared" si="86"/>
        <v>0.56560006107735061</v>
      </c>
      <c r="N809" t="s">
        <v>96</v>
      </c>
    </row>
    <row r="810" spans="1:14" outlineLevel="1" x14ac:dyDescent="0.25">
      <c r="A810" s="139">
        <v>40210</v>
      </c>
      <c r="B810" s="140">
        <v>49.75</v>
      </c>
      <c r="C810" s="141">
        <v>5224745</v>
      </c>
      <c r="D810" s="141">
        <v>66571.740000000005</v>
      </c>
      <c r="E810" s="143">
        <v>6694.65</v>
      </c>
      <c r="I810" s="44">
        <f t="shared" si="82"/>
        <v>1.3690476190476191</v>
      </c>
      <c r="J810" s="44">
        <f t="shared" si="83"/>
        <v>0.71146577543543943</v>
      </c>
      <c r="K810" s="44">
        <f t="shared" si="84"/>
        <v>0.49997647412041202</v>
      </c>
      <c r="L810" s="44">
        <f t="shared" si="85"/>
        <v>0.38422143933604191</v>
      </c>
      <c r="M810" s="44">
        <f t="shared" si="86"/>
        <v>0.57938985038870783</v>
      </c>
    </row>
    <row r="811" spans="1:14" outlineLevel="1" x14ac:dyDescent="0.25">
      <c r="A811" s="139">
        <v>40211</v>
      </c>
      <c r="B811" s="140">
        <v>49.49</v>
      </c>
      <c r="C811" s="141">
        <v>1796507</v>
      </c>
      <c r="D811" s="141">
        <v>67163.210000000006</v>
      </c>
      <c r="E811" s="143">
        <v>6758.44</v>
      </c>
      <c r="I811" s="44">
        <f t="shared" si="82"/>
        <v>1.3566666666666669</v>
      </c>
      <c r="J811" s="44">
        <f t="shared" si="83"/>
        <v>0.72667163699466553</v>
      </c>
      <c r="K811" s="44">
        <f t="shared" si="84"/>
        <v>0.51426900611000681</v>
      </c>
      <c r="L811" s="44">
        <f t="shared" si="85"/>
        <v>0.36486093601938729</v>
      </c>
      <c r="M811" s="44">
        <f t="shared" si="86"/>
        <v>0.5563064799963704</v>
      </c>
    </row>
    <row r="812" spans="1:14" outlineLevel="1" x14ac:dyDescent="0.25">
      <c r="A812" s="139">
        <v>40212</v>
      </c>
      <c r="B812" s="140">
        <v>49.8</v>
      </c>
      <c r="C812" s="141">
        <v>9028980</v>
      </c>
      <c r="D812" s="141">
        <v>67108.56</v>
      </c>
      <c r="E812" s="143">
        <v>6775.48</v>
      </c>
      <c r="I812" s="44">
        <f t="shared" si="82"/>
        <v>1.3714285714285714</v>
      </c>
      <c r="J812" s="44">
        <f t="shared" si="83"/>
        <v>0.72526666238190107</v>
      </c>
      <c r="K812" s="44">
        <f t="shared" si="84"/>
        <v>0.51808692028311709</v>
      </c>
      <c r="L812" s="44">
        <f t="shared" si="85"/>
        <v>0.37452871671129384</v>
      </c>
      <c r="M812" s="44">
        <f t="shared" si="86"/>
        <v>0.56211646365170553</v>
      </c>
    </row>
    <row r="813" spans="1:14" outlineLevel="1" x14ac:dyDescent="0.25">
      <c r="A813" s="139">
        <v>40213</v>
      </c>
      <c r="B813" s="140">
        <v>48.45</v>
      </c>
      <c r="C813" s="141">
        <v>3464536</v>
      </c>
      <c r="D813" s="141">
        <v>63934.01</v>
      </c>
      <c r="E813" s="143">
        <v>6490.44</v>
      </c>
      <c r="I813" s="44">
        <f t="shared" si="82"/>
        <v>1.3071428571428574</v>
      </c>
      <c r="J813" s="44">
        <f t="shared" si="83"/>
        <v>0.64365344816504932</v>
      </c>
      <c r="K813" s="44">
        <f t="shared" si="84"/>
        <v>0.45422199916203043</v>
      </c>
      <c r="L813" s="44">
        <f t="shared" si="85"/>
        <v>0.40366745783213487</v>
      </c>
      <c r="M813" s="44">
        <f t="shared" si="86"/>
        <v>0.58651351614286362</v>
      </c>
    </row>
    <row r="814" spans="1:14" outlineLevel="1" x14ac:dyDescent="0.25">
      <c r="A814" s="139">
        <v>40214</v>
      </c>
      <c r="B814" s="140">
        <v>47</v>
      </c>
      <c r="C814" s="141">
        <v>2311020</v>
      </c>
      <c r="D814" s="141">
        <v>62762.7</v>
      </c>
      <c r="E814" s="143">
        <v>6362.79</v>
      </c>
      <c r="I814" s="44">
        <f t="shared" si="82"/>
        <v>1.2380952380952381</v>
      </c>
      <c r="J814" s="44">
        <f t="shared" si="83"/>
        <v>0.61354071598431759</v>
      </c>
      <c r="K814" s="44">
        <f t="shared" si="84"/>
        <v>0.42562125126311567</v>
      </c>
      <c r="L814" s="44">
        <f t="shared" si="85"/>
        <v>0.38707081632577212</v>
      </c>
      <c r="M814" s="44">
        <f t="shared" si="86"/>
        <v>0.5699087230302311</v>
      </c>
    </row>
    <row r="815" spans="1:14" outlineLevel="1" x14ac:dyDescent="0.25">
      <c r="A815" s="139">
        <v>40217</v>
      </c>
      <c r="B815" s="140">
        <v>48</v>
      </c>
      <c r="C815" s="141">
        <v>750480</v>
      </c>
      <c r="D815" s="141">
        <v>63153.09</v>
      </c>
      <c r="E815" s="143">
        <v>6385.03</v>
      </c>
      <c r="I815" s="44">
        <f t="shared" si="82"/>
        <v>1.2857142857142856</v>
      </c>
      <c r="J815" s="44">
        <f t="shared" si="83"/>
        <v>0.6235770936435503</v>
      </c>
      <c r="K815" s="44">
        <f t="shared" si="84"/>
        <v>0.43060425661581325</v>
      </c>
      <c r="L815" s="44">
        <f t="shared" si="85"/>
        <v>0.40782614799325612</v>
      </c>
      <c r="M815" s="44">
        <f t="shared" si="86"/>
        <v>0.59772646778032823</v>
      </c>
    </row>
    <row r="816" spans="1:14" outlineLevel="1" x14ac:dyDescent="0.25">
      <c r="A816" s="139">
        <v>40218</v>
      </c>
      <c r="B816" s="140">
        <v>48</v>
      </c>
      <c r="C816" s="141">
        <v>1147394</v>
      </c>
      <c r="D816" s="141">
        <v>64718.17</v>
      </c>
      <c r="E816" s="143">
        <v>6547.12</v>
      </c>
      <c r="I816" s="44">
        <f t="shared" si="82"/>
        <v>1.2857142857142856</v>
      </c>
      <c r="J816" s="44">
        <f t="shared" si="83"/>
        <v>0.66381309852818293</v>
      </c>
      <c r="K816" s="44">
        <f t="shared" si="84"/>
        <v>0.46692149301953534</v>
      </c>
      <c r="L816" s="44">
        <f t="shared" si="85"/>
        <v>0.37378067749090294</v>
      </c>
      <c r="M816" s="44">
        <f t="shared" si="86"/>
        <v>0.55817083367517761</v>
      </c>
    </row>
    <row r="817" spans="1:13" outlineLevel="1" x14ac:dyDescent="0.25">
      <c r="A817" s="139">
        <v>40219</v>
      </c>
      <c r="B817" s="140">
        <v>47</v>
      </c>
      <c r="C817" s="141">
        <v>1143894</v>
      </c>
      <c r="D817" s="141">
        <v>65051.42</v>
      </c>
      <c r="E817" s="143">
        <v>6580.99</v>
      </c>
      <c r="I817" s="44">
        <f t="shared" si="82"/>
        <v>1.2380952380952381</v>
      </c>
      <c r="J817" s="44">
        <f t="shared" si="83"/>
        <v>0.67238048717783916</v>
      </c>
      <c r="K817" s="44">
        <f t="shared" si="84"/>
        <v>0.47451026960657994</v>
      </c>
      <c r="L817" s="44">
        <f t="shared" si="85"/>
        <v>0.33826916497456216</v>
      </c>
      <c r="M817" s="44">
        <f t="shared" si="86"/>
        <v>0.51785666348216974</v>
      </c>
    </row>
    <row r="818" spans="1:13" outlineLevel="1" x14ac:dyDescent="0.25">
      <c r="A818" s="139">
        <v>40220</v>
      </c>
      <c r="B818" s="140">
        <v>46.4</v>
      </c>
      <c r="C818" s="141">
        <v>774590</v>
      </c>
      <c r="D818" s="141">
        <v>66128.94</v>
      </c>
      <c r="E818" s="143">
        <v>6669.89</v>
      </c>
      <c r="I818" s="44">
        <f t="shared" si="82"/>
        <v>1.2095238095238097</v>
      </c>
      <c r="J818" s="44">
        <f t="shared" si="83"/>
        <v>0.70008201041198026</v>
      </c>
      <c r="K818" s="44">
        <f t="shared" si="84"/>
        <v>0.49442884765760664</v>
      </c>
      <c r="L818" s="44">
        <f t="shared" si="85"/>
        <v>0.29965719064833607</v>
      </c>
      <c r="M818" s="44">
        <f t="shared" si="86"/>
        <v>0.47850719891218318</v>
      </c>
    </row>
    <row r="819" spans="1:13" outlineLevel="1" x14ac:dyDescent="0.25">
      <c r="A819" s="139">
        <v>40221</v>
      </c>
      <c r="B819" s="140">
        <v>46.3</v>
      </c>
      <c r="C819" s="141">
        <v>69310</v>
      </c>
      <c r="D819" s="141">
        <v>65854.97</v>
      </c>
      <c r="E819" s="143">
        <v>6624.02</v>
      </c>
      <c r="I819" s="44">
        <f t="shared" si="82"/>
        <v>1.2047619047619045</v>
      </c>
      <c r="J819" s="44">
        <f t="shared" si="83"/>
        <v>0.69303862716112863</v>
      </c>
      <c r="K819" s="44">
        <f t="shared" si="84"/>
        <v>0.48415139911766758</v>
      </c>
      <c r="L819" s="44">
        <f t="shared" si="85"/>
        <v>0.30225138953789177</v>
      </c>
      <c r="M819" s="44">
        <f t="shared" si="86"/>
        <v>0.4855370591387389</v>
      </c>
    </row>
    <row r="820" spans="1:13" outlineLevel="1" x14ac:dyDescent="0.25">
      <c r="A820" s="139">
        <v>40226</v>
      </c>
      <c r="B820" s="140">
        <v>47.37</v>
      </c>
      <c r="C820" s="141">
        <v>747837</v>
      </c>
      <c r="D820" s="141">
        <v>67284.570000000007</v>
      </c>
      <c r="E820" s="143">
        <v>6760.63</v>
      </c>
      <c r="I820" s="44">
        <f t="shared" si="82"/>
        <v>1.2557142857142858</v>
      </c>
      <c r="J820" s="44">
        <f t="shared" si="83"/>
        <v>0.72979163185294693</v>
      </c>
      <c r="K820" s="44">
        <f t="shared" si="84"/>
        <v>0.51475968874141032</v>
      </c>
      <c r="L820" s="44">
        <f t="shared" si="85"/>
        <v>0.30403815360002184</v>
      </c>
      <c r="M820" s="44">
        <f t="shared" si="86"/>
        <v>0.48915653253785951</v>
      </c>
    </row>
    <row r="821" spans="1:13" outlineLevel="1" x14ac:dyDescent="0.25">
      <c r="A821" s="139">
        <v>40227</v>
      </c>
      <c r="B821" s="140">
        <v>47.5</v>
      </c>
      <c r="C821" s="141">
        <v>3010004</v>
      </c>
      <c r="D821" s="141">
        <v>67836.08</v>
      </c>
      <c r="E821" s="143">
        <v>6808.87</v>
      </c>
      <c r="I821" s="44">
        <f t="shared" si="82"/>
        <v>1.2619047619047619</v>
      </c>
      <c r="J821" s="44">
        <f t="shared" si="83"/>
        <v>0.74397017803200716</v>
      </c>
      <c r="K821" s="44">
        <f t="shared" si="84"/>
        <v>0.52556814999204593</v>
      </c>
      <c r="L821" s="44">
        <f t="shared" si="85"/>
        <v>0.29698591776220673</v>
      </c>
      <c r="M821" s="44">
        <f t="shared" si="86"/>
        <v>0.48266385996361749</v>
      </c>
    </row>
    <row r="822" spans="1:13" outlineLevel="1" x14ac:dyDescent="0.25">
      <c r="A822" s="139">
        <v>40228</v>
      </c>
      <c r="B822" s="140">
        <v>46.62</v>
      </c>
      <c r="C822" s="141">
        <v>2772323</v>
      </c>
      <c r="D822" s="141">
        <v>67597.429999999993</v>
      </c>
      <c r="E822" s="143">
        <v>6782.58</v>
      </c>
      <c r="I822" s="44">
        <f t="shared" si="82"/>
        <v>1.2199999999999998</v>
      </c>
      <c r="J822" s="44">
        <f t="shared" si="83"/>
        <v>0.73783482228935005</v>
      </c>
      <c r="K822" s="44">
        <f t="shared" si="84"/>
        <v>0.5196777178552463</v>
      </c>
      <c r="L822" s="44">
        <f t="shared" si="85"/>
        <v>0.27745167234908186</v>
      </c>
      <c r="M822" s="44">
        <f t="shared" si="86"/>
        <v>0.4608360535371494</v>
      </c>
    </row>
    <row r="823" spans="1:13" outlineLevel="1" x14ac:dyDescent="0.25">
      <c r="A823" s="139">
        <v>40231</v>
      </c>
      <c r="B823" s="140">
        <v>46.8</v>
      </c>
      <c r="C823" s="141">
        <v>480217</v>
      </c>
      <c r="D823" s="141">
        <v>67184.160000000003</v>
      </c>
      <c r="E823" s="143">
        <v>6726.18</v>
      </c>
      <c r="I823" s="44">
        <f t="shared" si="82"/>
        <v>1.2285714285714286</v>
      </c>
      <c r="J823" s="44">
        <f t="shared" si="83"/>
        <v>0.72721023202005286</v>
      </c>
      <c r="K823" s="44">
        <f t="shared" si="84"/>
        <v>0.50704095967664253</v>
      </c>
      <c r="L823" s="44">
        <f t="shared" si="85"/>
        <v>0.29027224784617589</v>
      </c>
      <c r="M823" s="44">
        <f t="shared" si="86"/>
        <v>0.47877296516851198</v>
      </c>
    </row>
    <row r="824" spans="1:13" outlineLevel="1" x14ac:dyDescent="0.25">
      <c r="A824" s="139">
        <v>40232</v>
      </c>
      <c r="B824" s="140">
        <v>46.34</v>
      </c>
      <c r="C824" s="141">
        <v>865777</v>
      </c>
      <c r="D824" s="141">
        <v>66108.33</v>
      </c>
      <c r="E824" s="143">
        <v>6618.32</v>
      </c>
      <c r="I824" s="44">
        <f t="shared" si="82"/>
        <v>1.206666666666667</v>
      </c>
      <c r="J824" s="44">
        <f t="shared" si="83"/>
        <v>0.69955215630824608</v>
      </c>
      <c r="K824" s="44">
        <f t="shared" si="84"/>
        <v>0.48287427994004251</v>
      </c>
      <c r="L824" s="44">
        <f t="shared" si="85"/>
        <v>0.29838125795443138</v>
      </c>
      <c r="M824" s="44">
        <f t="shared" si="86"/>
        <v>0.48810097829459265</v>
      </c>
    </row>
    <row r="825" spans="1:13" outlineLevel="1" x14ac:dyDescent="0.25">
      <c r="A825" s="139">
        <v>40233</v>
      </c>
      <c r="B825" s="140">
        <v>46</v>
      </c>
      <c r="C825" s="141">
        <v>8745100</v>
      </c>
      <c r="D825" s="141">
        <v>65794.77</v>
      </c>
      <c r="E825" s="143">
        <v>6588.03</v>
      </c>
      <c r="I825" s="44">
        <f t="shared" si="82"/>
        <v>1.1904761904761907</v>
      </c>
      <c r="J825" s="44">
        <f t="shared" si="83"/>
        <v>0.69149096985667469</v>
      </c>
      <c r="K825" s="44">
        <f t="shared" si="84"/>
        <v>0.47608762381894465</v>
      </c>
      <c r="L825" s="44">
        <f t="shared" si="85"/>
        <v>0.29499727134919107</v>
      </c>
      <c r="M825" s="44">
        <f t="shared" si="86"/>
        <v>0.48397436244941527</v>
      </c>
    </row>
    <row r="826" spans="1:13" outlineLevel="1" x14ac:dyDescent="0.25">
      <c r="A826" s="139">
        <v>40234</v>
      </c>
      <c r="B826" s="140">
        <v>46.2</v>
      </c>
      <c r="C826" s="141">
        <v>110438</v>
      </c>
      <c r="D826" s="141">
        <v>66121.039999999994</v>
      </c>
      <c r="E826" s="143">
        <v>6584.31</v>
      </c>
      <c r="I826" s="44">
        <f t="shared" si="82"/>
        <v>1.2000000000000002</v>
      </c>
      <c r="J826" s="44">
        <f t="shared" si="83"/>
        <v>0.69987891252651191</v>
      </c>
      <c r="K826" s="44">
        <f t="shared" si="84"/>
        <v>0.47525413551354756</v>
      </c>
      <c r="L826" s="44">
        <f t="shared" si="85"/>
        <v>0.29420983094034825</v>
      </c>
      <c r="M826" s="44">
        <f t="shared" si="86"/>
        <v>0.49126848523231748</v>
      </c>
    </row>
    <row r="827" spans="1:13" outlineLevel="1" x14ac:dyDescent="0.25">
      <c r="A827" s="144">
        <v>40235</v>
      </c>
      <c r="B827" s="145">
        <v>47.4</v>
      </c>
      <c r="C827" s="146">
        <v>1371352</v>
      </c>
      <c r="D827" s="146">
        <v>66503.27</v>
      </c>
      <c r="E827" s="146">
        <v>6625.61</v>
      </c>
      <c r="F827" s="147"/>
      <c r="G827" s="147"/>
      <c r="H827" s="147"/>
      <c r="I827" s="44">
        <f t="shared" si="82"/>
        <v>1.2571428571428571</v>
      </c>
      <c r="J827" s="44">
        <f t="shared" si="83"/>
        <v>0.70970550806607124</v>
      </c>
      <c r="K827" s="44">
        <f t="shared" si="84"/>
        <v>0.48450764815142588</v>
      </c>
      <c r="L827" s="44">
        <f t="shared" si="85"/>
        <v>0.3201939436318586</v>
      </c>
      <c r="M827" s="44">
        <f t="shared" si="86"/>
        <v>0.52046563044222127</v>
      </c>
    </row>
    <row r="828" spans="1:13" outlineLevel="1" x14ac:dyDescent="0.25">
      <c r="A828" s="148">
        <v>40238</v>
      </c>
      <c r="B828" s="149">
        <v>47.4</v>
      </c>
      <c r="C828" s="143">
        <v>983713</v>
      </c>
      <c r="D828" s="143">
        <v>67227.929999999993</v>
      </c>
      <c r="E828" s="150">
        <v>6691.2</v>
      </c>
      <c r="I828" s="44">
        <f t="shared" si="82"/>
        <v>1.2571428571428571</v>
      </c>
      <c r="J828" s="44">
        <f t="shared" si="83"/>
        <v>0.72833549713991874</v>
      </c>
      <c r="K828" s="44">
        <f t="shared" si="84"/>
        <v>0.49920348093395495</v>
      </c>
      <c r="L828" s="44">
        <f t="shared" si="85"/>
        <v>0.30596337393869333</v>
      </c>
      <c r="M828" s="44">
        <f t="shared" si="86"/>
        <v>0.5055613769898204</v>
      </c>
    </row>
    <row r="829" spans="1:13" outlineLevel="1" x14ac:dyDescent="0.25">
      <c r="A829" s="148">
        <v>40239</v>
      </c>
      <c r="B829" s="149">
        <v>46.8</v>
      </c>
      <c r="C829" s="143">
        <v>1236191</v>
      </c>
      <c r="D829" s="143">
        <v>67779.16</v>
      </c>
      <c r="E829" s="150">
        <v>6735</v>
      </c>
      <c r="I829" s="44">
        <f t="shared" si="82"/>
        <v>1.2285714285714286</v>
      </c>
      <c r="J829" s="44">
        <f t="shared" si="83"/>
        <v>0.74250684491291219</v>
      </c>
      <c r="K829" s="44">
        <f t="shared" si="84"/>
        <v>0.50901713356201972</v>
      </c>
      <c r="L829" s="44">
        <f t="shared" si="85"/>
        <v>0.27894558066014907</v>
      </c>
      <c r="M829" s="44">
        <f t="shared" si="86"/>
        <v>0.47683639834552993</v>
      </c>
    </row>
    <row r="830" spans="1:13" outlineLevel="1" x14ac:dyDescent="0.25">
      <c r="A830" s="148">
        <v>40240</v>
      </c>
      <c r="B830" s="149">
        <v>46.6</v>
      </c>
      <c r="C830" s="143">
        <v>402072</v>
      </c>
      <c r="D830" s="143">
        <v>67641.34</v>
      </c>
      <c r="E830" s="150">
        <v>6724.49</v>
      </c>
      <c r="I830" s="44">
        <f t="shared" si="82"/>
        <v>1.2190476190476192</v>
      </c>
      <c r="J830" s="44">
        <f t="shared" si="83"/>
        <v>0.73896368661224998</v>
      </c>
      <c r="K830" s="44">
        <f t="shared" si="84"/>
        <v>0.50666230504327636</v>
      </c>
      <c r="L830" s="44">
        <f t="shared" si="85"/>
        <v>0.27607473125022031</v>
      </c>
      <c r="M830" s="44">
        <f t="shared" si="86"/>
        <v>0.47282347983337969</v>
      </c>
    </row>
    <row r="831" spans="1:13" outlineLevel="1" x14ac:dyDescent="0.25">
      <c r="A831" s="148">
        <v>40241</v>
      </c>
      <c r="B831" s="149">
        <v>46.05</v>
      </c>
      <c r="C831" s="143">
        <v>1679839</v>
      </c>
      <c r="D831" s="143">
        <v>67814.710000000006</v>
      </c>
      <c r="E831" s="150">
        <v>6733.28</v>
      </c>
      <c r="I831" s="44">
        <f t="shared" si="82"/>
        <v>1.1928571428571426</v>
      </c>
      <c r="J831" s="44">
        <f t="shared" si="83"/>
        <v>0.74342078539751921</v>
      </c>
      <c r="K831" s="44">
        <f t="shared" si="84"/>
        <v>0.50863175724877152</v>
      </c>
      <c r="L831" s="44">
        <f t="shared" si="85"/>
        <v>0.25778995020823214</v>
      </c>
      <c r="M831" s="44">
        <f t="shared" si="86"/>
        <v>0.45354035689674488</v>
      </c>
    </row>
    <row r="832" spans="1:13" outlineLevel="1" x14ac:dyDescent="0.25">
      <c r="A832" s="148">
        <v>40242</v>
      </c>
      <c r="B832" s="149">
        <v>46</v>
      </c>
      <c r="C832" s="143">
        <v>2703490</v>
      </c>
      <c r="D832" s="143">
        <v>68846.5</v>
      </c>
      <c r="E832" s="150">
        <v>6811.9</v>
      </c>
      <c r="I832" s="44">
        <f t="shared" si="82"/>
        <v>1.1904761904761907</v>
      </c>
      <c r="J832" s="44">
        <f t="shared" si="83"/>
        <v>0.76994665466932322</v>
      </c>
      <c r="K832" s="44">
        <f t="shared" si="84"/>
        <v>0.52624703966015174</v>
      </c>
      <c r="L832" s="44">
        <f t="shared" si="85"/>
        <v>0.2375944691312939</v>
      </c>
      <c r="M832" s="44">
        <f t="shared" si="86"/>
        <v>0.4352042189473746</v>
      </c>
    </row>
    <row r="833" spans="1:13" outlineLevel="1" x14ac:dyDescent="0.25">
      <c r="A833" s="148">
        <v>40245</v>
      </c>
      <c r="B833" s="149">
        <v>45.2</v>
      </c>
      <c r="C833" s="143">
        <v>23141815</v>
      </c>
      <c r="D833" s="143">
        <v>68575.47</v>
      </c>
      <c r="E833" s="150">
        <v>6781.1</v>
      </c>
      <c r="I833" s="44">
        <f t="shared" si="82"/>
        <v>1.1523809523809527</v>
      </c>
      <c r="J833" s="44">
        <f t="shared" si="83"/>
        <v>0.76297885468217763</v>
      </c>
      <c r="K833" s="44">
        <f t="shared" si="84"/>
        <v>0.5193461149810561</v>
      </c>
      <c r="L833" s="44">
        <f t="shared" si="85"/>
        <v>0.22087735009673426</v>
      </c>
      <c r="M833" s="44">
        <f t="shared" si="86"/>
        <v>0.41664952518589859</v>
      </c>
    </row>
    <row r="834" spans="1:13" outlineLevel="1" x14ac:dyDescent="0.25">
      <c r="A834" s="148">
        <v>40246</v>
      </c>
      <c r="B834" s="149">
        <v>46</v>
      </c>
      <c r="C834" s="143">
        <v>13285993</v>
      </c>
      <c r="D834" s="143">
        <v>69576.38</v>
      </c>
      <c r="E834" s="150">
        <v>6841.13</v>
      </c>
      <c r="I834" s="44">
        <f t="shared" si="82"/>
        <v>1.1904761904761907</v>
      </c>
      <c r="J834" s="44">
        <f t="shared" si="83"/>
        <v>0.78871084259913893</v>
      </c>
      <c r="K834" s="44">
        <f t="shared" si="84"/>
        <v>0.53279619642541065</v>
      </c>
      <c r="L834" s="44">
        <f t="shared" si="85"/>
        <v>0.22461168027206391</v>
      </c>
      <c r="M834" s="44">
        <f t="shared" si="86"/>
        <v>0.42907204205264615</v>
      </c>
    </row>
    <row r="835" spans="1:13" outlineLevel="1" x14ac:dyDescent="0.25">
      <c r="A835" s="148">
        <v>40247</v>
      </c>
      <c r="B835" s="149">
        <v>46.49</v>
      </c>
      <c r="C835" s="143">
        <v>1724576</v>
      </c>
      <c r="D835" s="143">
        <v>69979.28</v>
      </c>
      <c r="E835" s="150">
        <v>6863.2</v>
      </c>
      <c r="I835" s="44">
        <f t="shared" ref="I835:I898" si="87">B835/$B$2-1</f>
        <v>1.2138095238095241</v>
      </c>
      <c r="J835" s="44">
        <f t="shared" ref="J835:J898" si="88">D835/$D$2-1</f>
        <v>0.79906883475801793</v>
      </c>
      <c r="K835" s="44">
        <f t="shared" ref="K835:K898" si="89">E835/$E$2-1</f>
        <v>0.53774111225877563</v>
      </c>
      <c r="L835" s="44">
        <f t="shared" ref="L835:L898" si="90">(B835/$B$2)/(D835/$D$2)-1</f>
        <v>0.23053075070765172</v>
      </c>
      <c r="M835" s="44">
        <f t="shared" ref="M835:M898" si="91">(B835/$B$2)/(E835/$E$2)-1</f>
        <v>0.43965034566688344</v>
      </c>
    </row>
    <row r="836" spans="1:13" outlineLevel="1" x14ac:dyDescent="0.25">
      <c r="A836" s="148">
        <v>40248</v>
      </c>
      <c r="B836" s="149">
        <v>46</v>
      </c>
      <c r="C836" s="143">
        <v>368997</v>
      </c>
      <c r="D836" s="143">
        <v>69884.61</v>
      </c>
      <c r="E836" s="150">
        <v>6858.23</v>
      </c>
      <c r="I836" s="44">
        <f t="shared" si="87"/>
        <v>1.1904761904761907</v>
      </c>
      <c r="J836" s="44">
        <f t="shared" si="88"/>
        <v>0.7966350022495019</v>
      </c>
      <c r="K836" s="44">
        <f t="shared" si="89"/>
        <v>0.53662755395828521</v>
      </c>
      <c r="L836" s="44">
        <f t="shared" si="90"/>
        <v>0.21921046163164726</v>
      </c>
      <c r="M836" s="44">
        <f t="shared" si="91"/>
        <v>0.42550885856082687</v>
      </c>
    </row>
    <row r="837" spans="1:13" outlineLevel="1" x14ac:dyDescent="0.25">
      <c r="A837" s="148">
        <v>40249</v>
      </c>
      <c r="B837" s="149">
        <v>46</v>
      </c>
      <c r="C837" s="143">
        <v>160583</v>
      </c>
      <c r="D837" s="143">
        <v>69341.38</v>
      </c>
      <c r="E837" s="150">
        <v>6787.43</v>
      </c>
      <c r="I837" s="44">
        <f t="shared" si="87"/>
        <v>1.1904761904761907</v>
      </c>
      <c r="J837" s="44">
        <f t="shared" si="88"/>
        <v>0.78266932322128691</v>
      </c>
      <c r="K837" s="44">
        <f t="shared" si="89"/>
        <v>0.52076438943620795</v>
      </c>
      <c r="L837" s="44">
        <f t="shared" si="90"/>
        <v>0.22876192569354137</v>
      </c>
      <c r="M837" s="44">
        <f t="shared" si="91"/>
        <v>0.44037840818212781</v>
      </c>
    </row>
    <row r="838" spans="1:13" outlineLevel="1" x14ac:dyDescent="0.25">
      <c r="A838" s="148">
        <v>40252</v>
      </c>
      <c r="B838" s="149">
        <v>46.6</v>
      </c>
      <c r="C838" s="143">
        <v>218887</v>
      </c>
      <c r="D838" s="143">
        <v>69023.75</v>
      </c>
      <c r="E838" s="150">
        <v>6761.49</v>
      </c>
      <c r="I838" s="44">
        <f t="shared" si="87"/>
        <v>1.2190476190476192</v>
      </c>
      <c r="J838" s="44">
        <f t="shared" si="88"/>
        <v>0.7745035027958096</v>
      </c>
      <c r="K838" s="44">
        <f t="shared" si="89"/>
        <v>0.51495237689803419</v>
      </c>
      <c r="L838" s="44">
        <f t="shared" si="90"/>
        <v>0.25051746336449066</v>
      </c>
      <c r="M838" s="44">
        <f t="shared" si="91"/>
        <v>0.46476394432362733</v>
      </c>
    </row>
    <row r="839" spans="1:13" outlineLevel="1" x14ac:dyDescent="0.25">
      <c r="A839" s="148">
        <v>40253</v>
      </c>
      <c r="B839" s="149">
        <v>46</v>
      </c>
      <c r="C839" s="143">
        <v>1731711</v>
      </c>
      <c r="D839" s="143">
        <v>69942.210000000006</v>
      </c>
      <c r="E839" s="150">
        <v>6838.85</v>
      </c>
      <c r="I839" s="44">
        <f t="shared" si="87"/>
        <v>1.1904761904761907</v>
      </c>
      <c r="J839" s="44">
        <f t="shared" si="88"/>
        <v>0.79811581721190317</v>
      </c>
      <c r="K839" s="44">
        <f t="shared" si="89"/>
        <v>0.53228534875436084</v>
      </c>
      <c r="L839" s="44">
        <f t="shared" si="90"/>
        <v>0.21820639666730046</v>
      </c>
      <c r="M839" s="44">
        <f t="shared" si="91"/>
        <v>0.42954847950278463</v>
      </c>
    </row>
    <row r="840" spans="1:13" outlineLevel="1" x14ac:dyDescent="0.25">
      <c r="A840" s="148">
        <v>40254</v>
      </c>
      <c r="B840" s="149">
        <v>45.8</v>
      </c>
      <c r="C840" s="143">
        <v>1996399</v>
      </c>
      <c r="D840" s="143">
        <v>69723.240000000005</v>
      </c>
      <c r="E840" s="150">
        <v>6813.98</v>
      </c>
      <c r="I840" s="44">
        <f t="shared" si="87"/>
        <v>1.1809523809523808</v>
      </c>
      <c r="J840" s="44">
        <f t="shared" si="88"/>
        <v>0.7924864065813999</v>
      </c>
      <c r="K840" s="44">
        <f t="shared" si="89"/>
        <v>0.5267130761319867</v>
      </c>
      <c r="L840" s="44">
        <f t="shared" si="90"/>
        <v>0.21671906294221599</v>
      </c>
      <c r="M840" s="44">
        <f t="shared" si="91"/>
        <v>0.42852800244427458</v>
      </c>
    </row>
    <row r="841" spans="1:13" outlineLevel="1" x14ac:dyDescent="0.25">
      <c r="A841" s="148">
        <v>40255</v>
      </c>
      <c r="B841" s="149">
        <v>46.5</v>
      </c>
      <c r="C841" s="143">
        <v>51150</v>
      </c>
      <c r="D841" s="143">
        <v>69697.33</v>
      </c>
      <c r="E841" s="150">
        <v>6824.2</v>
      </c>
      <c r="I841" s="44">
        <f t="shared" si="87"/>
        <v>1.2142857142857144</v>
      </c>
      <c r="J841" s="44">
        <f t="shared" si="88"/>
        <v>0.79182029693425027</v>
      </c>
      <c r="K841" s="44">
        <f t="shared" si="89"/>
        <v>0.52900292841186869</v>
      </c>
      <c r="L841" s="44">
        <f t="shared" si="90"/>
        <v>0.23577443456483316</v>
      </c>
      <c r="M841" s="44">
        <f t="shared" si="91"/>
        <v>0.44818932203460804</v>
      </c>
    </row>
    <row r="842" spans="1:13" outlineLevel="1" x14ac:dyDescent="0.25">
      <c r="A842" s="148">
        <v>40256</v>
      </c>
      <c r="B842" s="149">
        <v>45.51</v>
      </c>
      <c r="C842" s="143">
        <v>63861</v>
      </c>
      <c r="D842" s="143">
        <v>68828.98</v>
      </c>
      <c r="E842" s="150">
        <v>6782.75</v>
      </c>
      <c r="I842" s="44">
        <f t="shared" si="87"/>
        <v>1.1671428571428573</v>
      </c>
      <c r="J842" s="44">
        <f t="shared" si="88"/>
        <v>0.76949624011825946</v>
      </c>
      <c r="K842" s="44">
        <f t="shared" si="89"/>
        <v>0.51971580737457912</v>
      </c>
      <c r="L842" s="44">
        <f t="shared" si="90"/>
        <v>0.22472306411796739</v>
      </c>
      <c r="M842" s="44">
        <f t="shared" si="91"/>
        <v>0.42601850071346958</v>
      </c>
    </row>
    <row r="843" spans="1:13" outlineLevel="1" x14ac:dyDescent="0.25">
      <c r="A843" s="148">
        <v>40259</v>
      </c>
      <c r="B843" s="149">
        <v>45.6</v>
      </c>
      <c r="C843" s="143">
        <v>506896</v>
      </c>
      <c r="D843" s="143">
        <v>69041.73</v>
      </c>
      <c r="E843" s="150">
        <v>6813.79</v>
      </c>
      <c r="I843" s="44">
        <f t="shared" si="87"/>
        <v>1.1714285714285717</v>
      </c>
      <c r="J843" s="44">
        <f t="shared" si="88"/>
        <v>0.77496574329969792</v>
      </c>
      <c r="K843" s="44">
        <f t="shared" si="89"/>
        <v>0.52667050549273275</v>
      </c>
      <c r="L843" s="44">
        <f t="shared" si="90"/>
        <v>0.22336365060873864</v>
      </c>
      <c r="M843" s="44">
        <f t="shared" si="91"/>
        <v>0.42232954892106433</v>
      </c>
    </row>
    <row r="844" spans="1:13" outlineLevel="1" x14ac:dyDescent="0.25">
      <c r="A844" s="148">
        <v>40260</v>
      </c>
      <c r="B844" s="149">
        <v>45</v>
      </c>
      <c r="C844" s="143">
        <v>354795</v>
      </c>
      <c r="D844" s="143">
        <v>69386.720000000001</v>
      </c>
      <c r="E844" s="150">
        <v>6841.57</v>
      </c>
      <c r="I844" s="44">
        <f t="shared" si="87"/>
        <v>1.1428571428571428</v>
      </c>
      <c r="J844" s="44">
        <f t="shared" si="88"/>
        <v>0.78383495083231569</v>
      </c>
      <c r="K844" s="44">
        <f t="shared" si="89"/>
        <v>0.53289478106368326</v>
      </c>
      <c r="L844" s="44">
        <f t="shared" si="90"/>
        <v>0.20126424356542172</v>
      </c>
      <c r="M844" s="44">
        <f t="shared" si="91"/>
        <v>0.39791534900406123</v>
      </c>
    </row>
    <row r="845" spans="1:13" outlineLevel="1" x14ac:dyDescent="0.25">
      <c r="A845" s="148">
        <v>40261</v>
      </c>
      <c r="B845" s="149">
        <v>45.41</v>
      </c>
      <c r="C845" s="143">
        <v>81876</v>
      </c>
      <c r="D845" s="143">
        <v>68913.399999999994</v>
      </c>
      <c r="E845" s="150">
        <v>6777.92</v>
      </c>
      <c r="I845" s="44">
        <f t="shared" si="87"/>
        <v>1.1623809523809521</v>
      </c>
      <c r="J845" s="44">
        <f t="shared" si="88"/>
        <v>0.77166655954752872</v>
      </c>
      <c r="K845" s="44">
        <f t="shared" si="89"/>
        <v>0.51863361691353904</v>
      </c>
      <c r="L845" s="44">
        <f t="shared" si="90"/>
        <v>0.22053494814126262</v>
      </c>
      <c r="M845" s="44">
        <f t="shared" si="91"/>
        <v>0.42389904207162288</v>
      </c>
    </row>
    <row r="846" spans="1:13" outlineLevel="1" x14ac:dyDescent="0.25">
      <c r="A846" s="148">
        <v>40262</v>
      </c>
      <c r="B846" s="149">
        <v>45</v>
      </c>
      <c r="C846" s="143">
        <v>108686</v>
      </c>
      <c r="D846" s="143">
        <v>68441.66</v>
      </c>
      <c r="E846" s="150">
        <v>6769.21</v>
      </c>
      <c r="I846" s="44">
        <f t="shared" si="87"/>
        <v>1.1428571428571428</v>
      </c>
      <c r="J846" s="44">
        <f t="shared" si="88"/>
        <v>0.75953878783983564</v>
      </c>
      <c r="K846" s="44">
        <f t="shared" si="89"/>
        <v>0.51668208918772973</v>
      </c>
      <c r="L846" s="44">
        <f t="shared" si="90"/>
        <v>0.21785160842512741</v>
      </c>
      <c r="M846" s="44">
        <f t="shared" si="91"/>
        <v>0.41285847451707292</v>
      </c>
    </row>
    <row r="847" spans="1:13" outlineLevel="1" x14ac:dyDescent="0.25">
      <c r="A847" s="148">
        <v>40263</v>
      </c>
      <c r="B847" s="149">
        <v>44.7</v>
      </c>
      <c r="C847" s="143">
        <v>67332</v>
      </c>
      <c r="D847" s="143">
        <v>68682.66</v>
      </c>
      <c r="E847" s="150">
        <v>6800.98</v>
      </c>
      <c r="I847" s="44">
        <f t="shared" si="87"/>
        <v>1.1285714285714286</v>
      </c>
      <c r="J847" s="44">
        <f t="shared" si="88"/>
        <v>0.76573455877627117</v>
      </c>
      <c r="K847" s="44">
        <f t="shared" si="89"/>
        <v>0.52380034818301779</v>
      </c>
      <c r="L847" s="44">
        <f t="shared" si="90"/>
        <v>0.20548777730590428</v>
      </c>
      <c r="M847" s="44">
        <f t="shared" si="91"/>
        <v>0.39688341134029859</v>
      </c>
    </row>
    <row r="848" spans="1:13" outlineLevel="1" x14ac:dyDescent="0.25">
      <c r="A848" s="148">
        <v>40266</v>
      </c>
      <c r="B848" s="149">
        <v>44.9</v>
      </c>
      <c r="C848" s="143">
        <v>1025916</v>
      </c>
      <c r="D848" s="143">
        <v>69939.12</v>
      </c>
      <c r="E848" s="150">
        <v>6890.47</v>
      </c>
      <c r="I848" s="44">
        <f t="shared" si="87"/>
        <v>1.138095238095238</v>
      </c>
      <c r="J848" s="44">
        <f t="shared" si="88"/>
        <v>0.79803637765923252</v>
      </c>
      <c r="K848" s="44">
        <f t="shared" si="89"/>
        <v>0.54385111927172836</v>
      </c>
      <c r="L848" s="44">
        <f t="shared" si="90"/>
        <v>0.18912790901300336</v>
      </c>
      <c r="M848" s="44">
        <f t="shared" si="91"/>
        <v>0.38491024905551052</v>
      </c>
    </row>
    <row r="849" spans="1:13" outlineLevel="1" x14ac:dyDescent="0.25">
      <c r="A849" s="148">
        <v>40267</v>
      </c>
      <c r="B849" s="149">
        <v>44.8</v>
      </c>
      <c r="C849" s="143">
        <v>211832</v>
      </c>
      <c r="D849" s="143">
        <v>69959.58</v>
      </c>
      <c r="E849" s="150">
        <v>6907.1</v>
      </c>
      <c r="I849" s="44">
        <f t="shared" si="87"/>
        <v>1.1333333333333333</v>
      </c>
      <c r="J849" s="44">
        <f t="shared" si="88"/>
        <v>0.79856237547400233</v>
      </c>
      <c r="K849" s="44">
        <f t="shared" si="89"/>
        <v>0.54757717048644805</v>
      </c>
      <c r="L849" s="44">
        <f t="shared" si="90"/>
        <v>0.18613252585754991</v>
      </c>
      <c r="M849" s="44">
        <f t="shared" si="91"/>
        <v>0.37849883935853446</v>
      </c>
    </row>
    <row r="850" spans="1:13" outlineLevel="1" x14ac:dyDescent="0.25">
      <c r="A850" s="151">
        <v>40268</v>
      </c>
      <c r="B850" s="152">
        <v>44.1</v>
      </c>
      <c r="C850" s="153">
        <v>1440760</v>
      </c>
      <c r="D850" s="153">
        <v>70371.539999999994</v>
      </c>
      <c r="E850" s="154">
        <v>6938.96</v>
      </c>
      <c r="I850" s="44">
        <f t="shared" si="87"/>
        <v>1.1000000000000001</v>
      </c>
      <c r="J850" s="44">
        <f t="shared" si="88"/>
        <v>0.80915328748634208</v>
      </c>
      <c r="K850" s="44">
        <f t="shared" si="89"/>
        <v>0.55471559452138286</v>
      </c>
      <c r="L850" s="44">
        <f t="shared" si="90"/>
        <v>0.16076399635420824</v>
      </c>
      <c r="M850" s="44">
        <f t="shared" si="91"/>
        <v>0.35072936001936883</v>
      </c>
    </row>
    <row r="851" spans="1:13" outlineLevel="1" x14ac:dyDescent="0.25">
      <c r="A851" s="148">
        <v>40269</v>
      </c>
      <c r="B851" s="149">
        <v>44.5</v>
      </c>
      <c r="C851" s="143">
        <v>615163</v>
      </c>
      <c r="D851" s="143">
        <v>71136.34</v>
      </c>
      <c r="E851" s="150">
        <v>7004.58</v>
      </c>
      <c r="I851" s="44">
        <f t="shared" si="87"/>
        <v>1.1190476190476191</v>
      </c>
      <c r="J851" s="44">
        <f t="shared" si="88"/>
        <v>0.82881521948711345</v>
      </c>
      <c r="K851" s="44">
        <f t="shared" si="89"/>
        <v>0.56941814898379395</v>
      </c>
      <c r="L851" s="44">
        <f t="shared" si="90"/>
        <v>0.15869968516660782</v>
      </c>
      <c r="M851" s="44">
        <f t="shared" si="91"/>
        <v>0.35021225568196268</v>
      </c>
    </row>
    <row r="852" spans="1:13" outlineLevel="1" x14ac:dyDescent="0.25">
      <c r="A852" s="148">
        <v>40273</v>
      </c>
      <c r="B852" s="149">
        <v>45.02</v>
      </c>
      <c r="C852" s="143">
        <v>846559</v>
      </c>
      <c r="D852" s="143">
        <v>71289.679999999993</v>
      </c>
      <c r="E852" s="150">
        <v>7004.25</v>
      </c>
      <c r="I852" s="44">
        <f t="shared" si="87"/>
        <v>1.1438095238095238</v>
      </c>
      <c r="J852" s="44">
        <f t="shared" si="88"/>
        <v>0.8327573751526447</v>
      </c>
      <c r="K852" s="44">
        <f t="shared" si="89"/>
        <v>0.56934421050508943</v>
      </c>
      <c r="L852" s="44">
        <f t="shared" si="90"/>
        <v>0.16971812683660459</v>
      </c>
      <c r="M852" s="44">
        <f t="shared" si="91"/>
        <v>0.36605437446992228</v>
      </c>
    </row>
    <row r="853" spans="1:13" outlineLevel="1" x14ac:dyDescent="0.25">
      <c r="A853" s="148">
        <v>40274</v>
      </c>
      <c r="B853" s="149">
        <v>44.2</v>
      </c>
      <c r="C853" s="143">
        <v>1751258</v>
      </c>
      <c r="D853" s="143">
        <v>71095.649999999994</v>
      </c>
      <c r="E853" s="150">
        <v>6983.03</v>
      </c>
      <c r="I853" s="44">
        <f>B853/$B$2-1</f>
        <v>1.1047619047619048</v>
      </c>
      <c r="J853" s="44">
        <f t="shared" si="88"/>
        <v>0.82776913683398656</v>
      </c>
      <c r="K853" s="44">
        <f t="shared" si="89"/>
        <v>0.56458974226838765</v>
      </c>
      <c r="L853" s="44">
        <f t="shared" si="90"/>
        <v>0.15154691166725676</v>
      </c>
      <c r="M853" s="44">
        <f t="shared" si="91"/>
        <v>0.34524843663512694</v>
      </c>
    </row>
    <row r="854" spans="1:13" outlineLevel="1" x14ac:dyDescent="0.25">
      <c r="A854" s="148">
        <v>40275</v>
      </c>
      <c r="B854" s="149">
        <v>44.15</v>
      </c>
      <c r="C854" s="143">
        <v>204239</v>
      </c>
      <c r="D854" s="143">
        <v>70792.94</v>
      </c>
      <c r="E854" s="150">
        <v>6965.15</v>
      </c>
      <c r="I854" s="44">
        <f t="shared" si="87"/>
        <v>1.1023809523809525</v>
      </c>
      <c r="J854" s="44">
        <f t="shared" si="88"/>
        <v>0.81998688861752056</v>
      </c>
      <c r="K854" s="44">
        <f t="shared" si="89"/>
        <v>0.56058362105857484</v>
      </c>
      <c r="L854" s="44">
        <f t="shared" si="90"/>
        <v>0.15516269129715599</v>
      </c>
      <c r="M854" s="44">
        <f t="shared" si="91"/>
        <v>0.34717609746209299</v>
      </c>
    </row>
    <row r="855" spans="1:13" outlineLevel="1" x14ac:dyDescent="0.25">
      <c r="A855" s="148">
        <v>40276</v>
      </c>
      <c r="B855" s="149">
        <v>42.95</v>
      </c>
      <c r="C855" s="143">
        <v>194128</v>
      </c>
      <c r="D855" s="143">
        <v>71784.78</v>
      </c>
      <c r="E855" s="150">
        <v>7084.81</v>
      </c>
      <c r="I855" s="44">
        <f t="shared" si="87"/>
        <v>1.0452380952380955</v>
      </c>
      <c r="J855" s="44">
        <f t="shared" si="88"/>
        <v>0.84548569959508968</v>
      </c>
      <c r="K855" s="44">
        <f t="shared" si="89"/>
        <v>0.58739416154885427</v>
      </c>
      <c r="L855" s="44">
        <f t="shared" si="90"/>
        <v>0.10823838715565914</v>
      </c>
      <c r="M855" s="44">
        <f t="shared" si="91"/>
        <v>0.28842485677439633</v>
      </c>
    </row>
    <row r="856" spans="1:13" outlineLevel="1" x14ac:dyDescent="0.25">
      <c r="A856" s="148">
        <v>40277</v>
      </c>
      <c r="B856" s="149">
        <v>43.3</v>
      </c>
      <c r="C856" s="143">
        <v>1092413</v>
      </c>
      <c r="D856" s="143">
        <v>71417.27</v>
      </c>
      <c r="E856" s="150">
        <v>7056.87</v>
      </c>
      <c r="I856" s="44">
        <f t="shared" si="87"/>
        <v>1.0619047619047617</v>
      </c>
      <c r="J856" s="44">
        <f t="shared" si="88"/>
        <v>0.83603753454592211</v>
      </c>
      <c r="K856" s="44">
        <f t="shared" si="89"/>
        <v>0.58113403701853161</v>
      </c>
      <c r="L856" s="44">
        <f t="shared" si="90"/>
        <v>0.12301885070922558</v>
      </c>
      <c r="M856" s="44">
        <f t="shared" si="91"/>
        <v>0.30406702634319127</v>
      </c>
    </row>
    <row r="857" spans="1:13" outlineLevel="1" x14ac:dyDescent="0.25">
      <c r="A857" s="148">
        <v>40280</v>
      </c>
      <c r="B857" s="149">
        <v>42.8</v>
      </c>
      <c r="C857" s="143">
        <v>189491</v>
      </c>
      <c r="D857" s="143">
        <v>70614.36</v>
      </c>
      <c r="E857" s="150">
        <v>6995.66</v>
      </c>
      <c r="I857" s="44">
        <f t="shared" si="87"/>
        <v>1.038095238095238</v>
      </c>
      <c r="J857" s="44">
        <f t="shared" si="88"/>
        <v>0.81539584806221477</v>
      </c>
      <c r="K857" s="44">
        <f t="shared" si="89"/>
        <v>0.56741956949880912</v>
      </c>
      <c r="L857" s="44">
        <f t="shared" si="90"/>
        <v>0.12267263377887327</v>
      </c>
      <c r="M857" s="44">
        <f t="shared" si="91"/>
        <v>0.30028696703520796</v>
      </c>
    </row>
    <row r="858" spans="1:13" outlineLevel="1" x14ac:dyDescent="0.25">
      <c r="A858" s="148">
        <v>40281</v>
      </c>
      <c r="B858" s="149">
        <v>41.5</v>
      </c>
      <c r="C858" s="143">
        <v>1824254</v>
      </c>
      <c r="D858" s="143">
        <v>70792.399999999994</v>
      </c>
      <c r="E858" s="150">
        <v>7016.88</v>
      </c>
      <c r="I858" s="44">
        <f t="shared" si="87"/>
        <v>0.97619047619047628</v>
      </c>
      <c r="J858" s="44">
        <f t="shared" si="88"/>
        <v>0.81997300597724765</v>
      </c>
      <c r="K858" s="44">
        <f t="shared" si="89"/>
        <v>0.5721740377355109</v>
      </c>
      <c r="L858" s="44">
        <f t="shared" si="90"/>
        <v>8.5835047937618425E-2</v>
      </c>
      <c r="M858" s="44">
        <f t="shared" si="91"/>
        <v>0.25697946204282363</v>
      </c>
    </row>
    <row r="859" spans="1:13" outlineLevel="1" x14ac:dyDescent="0.25">
      <c r="A859" s="148">
        <v>40282</v>
      </c>
      <c r="B859" s="149">
        <v>41</v>
      </c>
      <c r="C859" s="143">
        <v>2052741</v>
      </c>
      <c r="D859" s="143">
        <v>71034.850000000006</v>
      </c>
      <c r="E859" s="150">
        <v>7047.46</v>
      </c>
      <c r="I859" s="44">
        <f t="shared" si="87"/>
        <v>0.95238095238095233</v>
      </c>
      <c r="J859" s="44">
        <f t="shared" si="88"/>
        <v>0.82620605437367445</v>
      </c>
      <c r="K859" s="44">
        <f t="shared" si="89"/>
        <v>0.57902567009547035</v>
      </c>
      <c r="L859" s="44">
        <f t="shared" si="90"/>
        <v>6.9091271330031567E-2</v>
      </c>
      <c r="M859" s="44">
        <f t="shared" si="91"/>
        <v>0.2364466198088524</v>
      </c>
    </row>
    <row r="860" spans="1:13" outlineLevel="1" x14ac:dyDescent="0.25">
      <c r="A860" s="148">
        <v>40283</v>
      </c>
      <c r="B860" s="149">
        <v>40.67</v>
      </c>
      <c r="C860" s="143">
        <v>614556</v>
      </c>
      <c r="D860" s="143">
        <v>70524.350000000006</v>
      </c>
      <c r="E860" s="150">
        <v>7030</v>
      </c>
      <c r="I860" s="44">
        <f t="shared" si="87"/>
        <v>0.93666666666666676</v>
      </c>
      <c r="J860" s="44">
        <f t="shared" si="88"/>
        <v>0.81308181759753206</v>
      </c>
      <c r="K860" s="44">
        <f t="shared" si="89"/>
        <v>0.5751136524040088</v>
      </c>
      <c r="L860" s="44">
        <f t="shared" si="90"/>
        <v>6.8162863843008292E-2</v>
      </c>
      <c r="M860" s="44">
        <f t="shared" si="91"/>
        <v>0.22954090564248464</v>
      </c>
    </row>
    <row r="861" spans="1:13" outlineLevel="1" x14ac:dyDescent="0.25">
      <c r="A861" s="148">
        <v>40284</v>
      </c>
      <c r="B861" s="149">
        <v>39.049999999999997</v>
      </c>
      <c r="C861" s="143">
        <v>1257338</v>
      </c>
      <c r="D861" s="143">
        <v>69421.350000000006</v>
      </c>
      <c r="E861" s="150">
        <v>6932.27</v>
      </c>
      <c r="I861" s="44">
        <f t="shared" si="87"/>
        <v>0.85952380952380936</v>
      </c>
      <c r="J861" s="44">
        <f t="shared" si="88"/>
        <v>0.78472523941127337</v>
      </c>
      <c r="K861" s="44">
        <f t="shared" si="89"/>
        <v>0.55321665990764424</v>
      </c>
      <c r="L861" s="44">
        <f t="shared" si="90"/>
        <v>4.1910412012333031E-2</v>
      </c>
      <c r="M861" s="44">
        <f t="shared" si="91"/>
        <v>0.1972082565959461</v>
      </c>
    </row>
    <row r="862" spans="1:13" outlineLevel="1" x14ac:dyDescent="0.25">
      <c r="A862" s="148">
        <v>40287</v>
      </c>
      <c r="B862" s="149">
        <v>39.4</v>
      </c>
      <c r="C862" s="143">
        <v>2465873</v>
      </c>
      <c r="D862" s="143">
        <v>69097.58</v>
      </c>
      <c r="E862" s="150">
        <v>6897.39</v>
      </c>
      <c r="I862" s="44">
        <f t="shared" si="87"/>
        <v>0.87619047619047619</v>
      </c>
      <c r="J862" s="44">
        <f t="shared" si="88"/>
        <v>0.77640156822417894</v>
      </c>
      <c r="K862" s="44">
        <f t="shared" si="89"/>
        <v>0.54540158676456429</v>
      </c>
      <c r="L862" s="44">
        <f t="shared" si="90"/>
        <v>5.6174746606451942E-2</v>
      </c>
      <c r="M862" s="44">
        <f t="shared" si="91"/>
        <v>0.21404720446705894</v>
      </c>
    </row>
    <row r="863" spans="1:13" outlineLevel="1" x14ac:dyDescent="0.25">
      <c r="A863" s="148">
        <v>40288</v>
      </c>
      <c r="B863" s="149">
        <v>40.119999999999997</v>
      </c>
      <c r="C863" s="143">
        <v>7701524</v>
      </c>
      <c r="D863" s="143">
        <v>69318.44</v>
      </c>
      <c r="E863" s="150">
        <v>6907.74</v>
      </c>
      <c r="I863" s="44">
        <f t="shared" si="87"/>
        <v>0.91047619047619044</v>
      </c>
      <c r="J863" s="44">
        <f t="shared" si="88"/>
        <v>0.78207956809563606</v>
      </c>
      <c r="K863" s="44">
        <f t="shared" si="89"/>
        <v>0.54772056632393551</v>
      </c>
      <c r="L863" s="44">
        <f t="shared" si="90"/>
        <v>7.2048759594815159E-2</v>
      </c>
      <c r="M863" s="44">
        <f t="shared" si="91"/>
        <v>0.23438056716778854</v>
      </c>
    </row>
    <row r="864" spans="1:13" outlineLevel="1" x14ac:dyDescent="0.25">
      <c r="A864" s="148">
        <v>40290</v>
      </c>
      <c r="B864" s="149">
        <v>41.59</v>
      </c>
      <c r="C864" s="143">
        <v>163421</v>
      </c>
      <c r="D864" s="143">
        <v>69386.41</v>
      </c>
      <c r="E864" s="150">
        <v>6922.11</v>
      </c>
      <c r="I864" s="44">
        <f t="shared" si="87"/>
        <v>0.98047619047619072</v>
      </c>
      <c r="J864" s="44">
        <f t="shared" si="88"/>
        <v>0.78382698116845573</v>
      </c>
      <c r="K864" s="44">
        <f t="shared" si="89"/>
        <v>0.55094025098752675</v>
      </c>
      <c r="L864" s="44">
        <f t="shared" si="90"/>
        <v>0.11024006889890425</v>
      </c>
      <c r="M864" s="44">
        <f t="shared" si="91"/>
        <v>0.27695195815258944</v>
      </c>
    </row>
    <row r="865" spans="1:13" outlineLevel="1" x14ac:dyDescent="0.25">
      <c r="A865" s="148">
        <v>40291</v>
      </c>
      <c r="B865" s="149">
        <v>41.98</v>
      </c>
      <c r="C865" s="143">
        <v>995139</v>
      </c>
      <c r="D865" s="143">
        <v>69509.490000000005</v>
      </c>
      <c r="E865" s="150">
        <v>6915.05</v>
      </c>
      <c r="I865" s="44">
        <f t="shared" si="87"/>
        <v>0.99904761904761896</v>
      </c>
      <c r="J865" s="44">
        <f t="shared" si="88"/>
        <v>0.78699119480686441</v>
      </c>
      <c r="K865" s="44">
        <f t="shared" si="89"/>
        <v>0.54935841565524068</v>
      </c>
      <c r="L865" s="44">
        <f t="shared" si="90"/>
        <v>0.11866674265492017</v>
      </c>
      <c r="M865" s="44">
        <f t="shared" si="91"/>
        <v>0.29024220532096812</v>
      </c>
    </row>
    <row r="866" spans="1:13" outlineLevel="1" x14ac:dyDescent="0.25">
      <c r="A866" s="148">
        <v>40294</v>
      </c>
      <c r="B866" s="149">
        <v>42.77</v>
      </c>
      <c r="C866" s="143">
        <v>1101988</v>
      </c>
      <c r="D866" s="143">
        <v>68871.94</v>
      </c>
      <c r="E866" s="150">
        <v>6868.66</v>
      </c>
      <c r="I866" s="44">
        <f t="shared" si="87"/>
        <v>1.0366666666666666</v>
      </c>
      <c r="J866" s="44">
        <f t="shared" si="88"/>
        <v>0.77060068127771708</v>
      </c>
      <c r="K866" s="44">
        <f t="shared" si="89"/>
        <v>0.53896445799734272</v>
      </c>
      <c r="L866" s="44">
        <f t="shared" si="90"/>
        <v>0.15026876935173683</v>
      </c>
      <c r="M866" s="44">
        <f t="shared" si="91"/>
        <v>0.32340071668515646</v>
      </c>
    </row>
    <row r="867" spans="1:13" outlineLevel="1" x14ac:dyDescent="0.25">
      <c r="A867" s="148">
        <v>40295</v>
      </c>
      <c r="B867" s="149">
        <v>41.72</v>
      </c>
      <c r="C867" s="143">
        <v>1114002</v>
      </c>
      <c r="D867" s="143">
        <v>66511.100000000006</v>
      </c>
      <c r="E867" s="150">
        <v>6673.93</v>
      </c>
      <c r="I867" s="44">
        <f t="shared" si="87"/>
        <v>0.98666666666666658</v>
      </c>
      <c r="J867" s="44">
        <f t="shared" si="88"/>
        <v>0.70990680635002268</v>
      </c>
      <c r="K867" s="44">
        <f t="shared" si="89"/>
        <v>0.49533403388174779</v>
      </c>
      <c r="L867" s="44">
        <f t="shared" si="90"/>
        <v>0.16185669259216362</v>
      </c>
      <c r="M867" s="44">
        <f t="shared" si="91"/>
        <v>0.32857717516765472</v>
      </c>
    </row>
    <row r="868" spans="1:13" outlineLevel="1" x14ac:dyDescent="0.25">
      <c r="A868" s="148">
        <v>40296</v>
      </c>
      <c r="B868" s="149">
        <v>40</v>
      </c>
      <c r="C868" s="143">
        <v>821438</v>
      </c>
      <c r="D868" s="143">
        <v>66655.710000000006</v>
      </c>
      <c r="E868" s="150">
        <v>6679.56</v>
      </c>
      <c r="I868" s="44">
        <f t="shared" si="87"/>
        <v>0.90476190476190466</v>
      </c>
      <c r="J868" s="44">
        <f t="shared" si="88"/>
        <v>0.7136245259978149</v>
      </c>
      <c r="K868" s="44">
        <f t="shared" si="89"/>
        <v>0.49659546913964747</v>
      </c>
      <c r="L868" s="44">
        <f t="shared" si="90"/>
        <v>0.11153982442728738</v>
      </c>
      <c r="M868" s="44">
        <f t="shared" si="91"/>
        <v>0.2727299688117466</v>
      </c>
    </row>
    <row r="869" spans="1:13" outlineLevel="1" x14ac:dyDescent="0.25">
      <c r="A869" s="148">
        <v>40297</v>
      </c>
      <c r="B869" s="149">
        <v>41.4</v>
      </c>
      <c r="C869" s="143">
        <v>737338</v>
      </c>
      <c r="D869" s="143">
        <v>67978.05</v>
      </c>
      <c r="E869" s="150">
        <v>6805.62</v>
      </c>
      <c r="I869" s="44">
        <f t="shared" si="87"/>
        <v>0.97142857142857131</v>
      </c>
      <c r="J869" s="44">
        <f t="shared" si="88"/>
        <v>0.74762002699402275</v>
      </c>
      <c r="K869" s="44">
        <f t="shared" si="89"/>
        <v>0.5248399680048037</v>
      </c>
      <c r="L869" s="44">
        <f t="shared" si="90"/>
        <v>0.12806476292189695</v>
      </c>
      <c r="M869" s="44">
        <f t="shared" si="91"/>
        <v>0.29287571994070438</v>
      </c>
    </row>
    <row r="870" spans="1:13" outlineLevel="1" x14ac:dyDescent="0.25">
      <c r="A870" s="148">
        <v>40298</v>
      </c>
      <c r="B870" s="149">
        <v>41.85</v>
      </c>
      <c r="C870" s="143">
        <v>248380</v>
      </c>
      <c r="D870" s="143">
        <v>67529.73</v>
      </c>
      <c r="E870" s="150">
        <v>6786.17</v>
      </c>
      <c r="I870" s="44">
        <f t="shared" si="87"/>
        <v>0.99285714285714288</v>
      </c>
      <c r="J870" s="44">
        <f t="shared" si="88"/>
        <v>0.73609435053666683</v>
      </c>
      <c r="K870" s="44">
        <f t="shared" si="89"/>
        <v>0.52048207888115394</v>
      </c>
      <c r="L870" s="44">
        <f t="shared" si="90"/>
        <v>0.14789679618570539</v>
      </c>
      <c r="M870" s="44">
        <f t="shared" si="91"/>
        <v>0.31067453575223047</v>
      </c>
    </row>
    <row r="871" spans="1:13" outlineLevel="1" x14ac:dyDescent="0.25">
      <c r="A871" s="148">
        <v>40301</v>
      </c>
      <c r="B871" s="149">
        <v>41.85</v>
      </c>
      <c r="C871" s="143">
        <v>8370</v>
      </c>
      <c r="D871" s="143">
        <v>67119.41</v>
      </c>
      <c r="E871" s="150">
        <v>6778.9</v>
      </c>
      <c r="I871" s="44">
        <f t="shared" si="87"/>
        <v>0.99285714285714288</v>
      </c>
      <c r="J871" s="44">
        <f t="shared" si="88"/>
        <v>0.72554560061700624</v>
      </c>
      <c r="K871" s="44">
        <f t="shared" si="89"/>
        <v>0.51885319178969191</v>
      </c>
      <c r="L871" s="44">
        <f t="shared" si="90"/>
        <v>0.15491421504279779</v>
      </c>
      <c r="M871" s="44">
        <f t="shared" si="91"/>
        <v>0.31208016260539551</v>
      </c>
    </row>
    <row r="872" spans="1:13" outlineLevel="1" x14ac:dyDescent="0.25">
      <c r="A872" s="148">
        <v>40302</v>
      </c>
      <c r="B872" s="149">
        <v>41</v>
      </c>
      <c r="C872" s="143">
        <v>939424</v>
      </c>
      <c r="D872" s="143">
        <v>64869.32</v>
      </c>
      <c r="E872" s="150">
        <v>6569.79</v>
      </c>
      <c r="I872" s="44">
        <f t="shared" si="87"/>
        <v>0.95238095238095233</v>
      </c>
      <c r="J872" s="44">
        <f t="shared" si="88"/>
        <v>0.66769895237483134</v>
      </c>
      <c r="K872" s="44">
        <f t="shared" si="89"/>
        <v>0.4720008424505453</v>
      </c>
      <c r="L872" s="44">
        <f t="shared" si="90"/>
        <v>0.1707034711515103</v>
      </c>
      <c r="M872" s="44">
        <f t="shared" si="91"/>
        <v>0.32634499660386318</v>
      </c>
    </row>
    <row r="873" spans="1:13" outlineLevel="1" x14ac:dyDescent="0.25">
      <c r="A873" s="148">
        <v>40303</v>
      </c>
      <c r="B873" s="149">
        <v>41</v>
      </c>
      <c r="C873" s="143">
        <v>161147</v>
      </c>
      <c r="D873" s="143">
        <v>64914.17</v>
      </c>
      <c r="E873" s="150">
        <v>6576.59</v>
      </c>
      <c r="I873" s="44">
        <f t="shared" si="87"/>
        <v>0.95238095238095233</v>
      </c>
      <c r="J873" s="44">
        <f t="shared" si="88"/>
        <v>0.6688519827752426</v>
      </c>
      <c r="K873" s="44">
        <f t="shared" si="89"/>
        <v>0.47352442322385202</v>
      </c>
      <c r="L873" s="44">
        <f t="shared" si="90"/>
        <v>0.16989461769653835</v>
      </c>
      <c r="M873" s="44">
        <f t="shared" si="91"/>
        <v>0.32497359501475631</v>
      </c>
    </row>
    <row r="874" spans="1:13" outlineLevel="1" x14ac:dyDescent="0.25">
      <c r="A874" s="148">
        <v>40304</v>
      </c>
      <c r="B874" s="149">
        <v>40.01</v>
      </c>
      <c r="C874" s="143">
        <v>1661256</v>
      </c>
      <c r="D874" s="143">
        <v>63414.22</v>
      </c>
      <c r="E874" s="150">
        <v>6435.59</v>
      </c>
      <c r="I874" s="44">
        <f t="shared" si="87"/>
        <v>0.90523809523809518</v>
      </c>
      <c r="J874" s="44">
        <f t="shared" si="88"/>
        <v>0.63029037855903347</v>
      </c>
      <c r="K874" s="44">
        <f t="shared" si="89"/>
        <v>0.44193252777734204</v>
      </c>
      <c r="L874" s="44">
        <f t="shared" si="90"/>
        <v>0.16864953648446357</v>
      </c>
      <c r="M874" s="44">
        <f t="shared" si="91"/>
        <v>0.32130877037284988</v>
      </c>
    </row>
    <row r="875" spans="1:13" outlineLevel="1" x14ac:dyDescent="0.25">
      <c r="A875" s="148">
        <v>40305</v>
      </c>
      <c r="B875" s="149">
        <v>40</v>
      </c>
      <c r="C875" s="143">
        <v>1645326</v>
      </c>
      <c r="D875" s="143">
        <v>62870.879999999997</v>
      </c>
      <c r="E875" s="150">
        <v>6378.7</v>
      </c>
      <c r="I875" s="44">
        <f t="shared" si="87"/>
        <v>0.90476190476190466</v>
      </c>
      <c r="J875" s="44">
        <f t="shared" si="88"/>
        <v>0.61632187158557739</v>
      </c>
      <c r="K875" s="44">
        <f t="shared" si="89"/>
        <v>0.42918598216066162</v>
      </c>
      <c r="L875" s="44">
        <f t="shared" si="90"/>
        <v>0.17845457532129649</v>
      </c>
      <c r="M875" s="44">
        <f t="shared" si="91"/>
        <v>0.33275999662567446</v>
      </c>
    </row>
    <row r="876" spans="1:13" outlineLevel="1" x14ac:dyDescent="0.25">
      <c r="A876" s="148">
        <v>40308</v>
      </c>
      <c r="B876" s="149">
        <v>41.5</v>
      </c>
      <c r="C876" s="143">
        <v>197661</v>
      </c>
      <c r="D876" s="143">
        <v>65452.68</v>
      </c>
      <c r="E876" s="150">
        <v>6659.03</v>
      </c>
      <c r="I876" s="44">
        <f t="shared" si="87"/>
        <v>0.97619047619047628</v>
      </c>
      <c r="J876" s="44">
        <f t="shared" si="88"/>
        <v>0.68269631724403879</v>
      </c>
      <c r="K876" s="44">
        <f t="shared" si="89"/>
        <v>0.49199559954023697</v>
      </c>
      <c r="L876" s="44">
        <f t="shared" si="90"/>
        <v>0.17441897027927733</v>
      </c>
      <c r="M876" s="44">
        <f t="shared" si="91"/>
        <v>0.32452835437279126</v>
      </c>
    </row>
    <row r="877" spans="1:13" outlineLevel="1" x14ac:dyDescent="0.25">
      <c r="A877" s="148">
        <v>40309</v>
      </c>
      <c r="B877" s="149">
        <v>40</v>
      </c>
      <c r="C877" s="143">
        <v>332985</v>
      </c>
      <c r="D877" s="143">
        <v>64424.89</v>
      </c>
      <c r="E877" s="150">
        <v>6558.69</v>
      </c>
      <c r="I877" s="44">
        <f t="shared" si="87"/>
        <v>0.90476190476190466</v>
      </c>
      <c r="J877" s="44">
        <f t="shared" si="88"/>
        <v>0.65627328234462357</v>
      </c>
      <c r="K877" s="44">
        <f t="shared" si="89"/>
        <v>0.46951382089411764</v>
      </c>
      <c r="L877" s="44">
        <f t="shared" si="90"/>
        <v>0.15002875737119914</v>
      </c>
      <c r="M877" s="44">
        <f t="shared" si="91"/>
        <v>0.2961850903878962</v>
      </c>
    </row>
    <row r="878" spans="1:13" outlineLevel="1" x14ac:dyDescent="0.25">
      <c r="A878" s="148">
        <v>40310</v>
      </c>
      <c r="B878" s="149">
        <v>39.1</v>
      </c>
      <c r="C878" s="143">
        <v>5028683</v>
      </c>
      <c r="D878" s="143">
        <v>65223.63</v>
      </c>
      <c r="E878" s="150">
        <v>6628.45</v>
      </c>
      <c r="I878" s="44">
        <f t="shared" si="87"/>
        <v>0.86190476190476195</v>
      </c>
      <c r="J878" s="44">
        <f t="shared" si="88"/>
        <v>0.67680776399511533</v>
      </c>
      <c r="K878" s="44">
        <f t="shared" si="89"/>
        <v>0.48514396718027752</v>
      </c>
      <c r="L878" s="44">
        <f t="shared" si="90"/>
        <v>0.110386534392374</v>
      </c>
      <c r="M878" s="44">
        <f t="shared" si="91"/>
        <v>0.25368637859386101</v>
      </c>
    </row>
    <row r="879" spans="1:13" outlineLevel="1" x14ac:dyDescent="0.25">
      <c r="A879" s="148">
        <v>40311</v>
      </c>
      <c r="B879" s="149">
        <v>38.33</v>
      </c>
      <c r="C879" s="143">
        <v>5517908</v>
      </c>
      <c r="D879" s="143">
        <v>64788.22</v>
      </c>
      <c r="E879" s="150">
        <v>6590.76</v>
      </c>
      <c r="I879" s="44">
        <f t="shared" si="87"/>
        <v>0.8252380952380951</v>
      </c>
      <c r="J879" s="44">
        <f t="shared" si="88"/>
        <v>0.66561398547464501</v>
      </c>
      <c r="K879" s="44">
        <f t="shared" si="89"/>
        <v>0.47669929668822841</v>
      </c>
      <c r="L879" s="44">
        <f t="shared" si="90"/>
        <v>9.583499607681456E-2</v>
      </c>
      <c r="M879" s="44">
        <f t="shared" si="91"/>
        <v>0.23602557360969123</v>
      </c>
    </row>
    <row r="880" spans="1:13" outlineLevel="1" x14ac:dyDescent="0.25">
      <c r="A880" s="148">
        <v>40312</v>
      </c>
      <c r="B880" s="149">
        <v>37</v>
      </c>
      <c r="C880" s="143">
        <v>374042</v>
      </c>
      <c r="D880" s="143">
        <v>63412.47</v>
      </c>
      <c r="E880" s="150">
        <v>6441.48</v>
      </c>
      <c r="I880" s="44">
        <f t="shared" si="87"/>
        <v>0.76190476190476186</v>
      </c>
      <c r="J880" s="44">
        <f t="shared" si="88"/>
        <v>0.63024538852111323</v>
      </c>
      <c r="K880" s="44">
        <f t="shared" si="89"/>
        <v>0.44325221759422107</v>
      </c>
      <c r="L880" s="44">
        <f t="shared" si="90"/>
        <v>8.0760463615286993E-2</v>
      </c>
      <c r="M880" s="44">
        <f t="shared" si="91"/>
        <v>0.2207878431960475</v>
      </c>
    </row>
    <row r="881" spans="1:13" outlineLevel="1" x14ac:dyDescent="0.25">
      <c r="A881" s="148">
        <v>40315</v>
      </c>
      <c r="B881" s="149">
        <v>36.15</v>
      </c>
      <c r="C881" s="143">
        <v>602225</v>
      </c>
      <c r="D881" s="143">
        <v>62866.26</v>
      </c>
      <c r="E881" s="150">
        <v>6422.08</v>
      </c>
      <c r="I881" s="44">
        <f t="shared" si="87"/>
        <v>0.72142857142857131</v>
      </c>
      <c r="J881" s="44">
        <f t="shared" si="88"/>
        <v>0.61620309788546823</v>
      </c>
      <c r="K881" s="44">
        <f t="shared" si="89"/>
        <v>0.43890553127037513</v>
      </c>
      <c r="L881" s="44">
        <f t="shared" si="90"/>
        <v>6.5106590675870546E-2</v>
      </c>
      <c r="M881" s="44">
        <f t="shared" si="91"/>
        <v>0.1963457878355388</v>
      </c>
    </row>
    <row r="882" spans="1:13" outlineLevel="1" x14ac:dyDescent="0.25">
      <c r="A882" s="148">
        <v>40316</v>
      </c>
      <c r="B882" s="149">
        <v>35.700000000000003</v>
      </c>
      <c r="C882" s="143">
        <v>2390524</v>
      </c>
      <c r="D882" s="143">
        <v>60841.08</v>
      </c>
      <c r="E882" s="150">
        <v>6239.94</v>
      </c>
      <c r="I882" s="44">
        <f t="shared" si="87"/>
        <v>0.70000000000000018</v>
      </c>
      <c r="J882" s="44">
        <f t="shared" si="88"/>
        <v>0.56413856931679418</v>
      </c>
      <c r="K882" s="44">
        <f t="shared" si="89"/>
        <v>0.39809597214535852</v>
      </c>
      <c r="L882" s="44">
        <f t="shared" si="90"/>
        <v>8.6860226675792074E-2</v>
      </c>
      <c r="M882" s="44">
        <f t="shared" si="91"/>
        <v>0.21593941608412925</v>
      </c>
    </row>
    <row r="883" spans="1:13" outlineLevel="1" x14ac:dyDescent="0.25">
      <c r="A883" s="148">
        <v>40317</v>
      </c>
      <c r="B883" s="149">
        <v>35.700000000000003</v>
      </c>
      <c r="C883" s="143">
        <v>3427265</v>
      </c>
      <c r="D883" s="143">
        <v>59689.32</v>
      </c>
      <c r="E883" s="150">
        <v>6095.01</v>
      </c>
      <c r="I883" s="44">
        <f t="shared" si="87"/>
        <v>0.70000000000000018</v>
      </c>
      <c r="J883" s="44">
        <f t="shared" si="88"/>
        <v>0.53452844013111389</v>
      </c>
      <c r="K883" s="44">
        <f t="shared" si="89"/>
        <v>0.36562353663427571</v>
      </c>
      <c r="L883" s="44">
        <f t="shared" si="90"/>
        <v>0.10783218840489384</v>
      </c>
      <c r="M883" s="44">
        <f t="shared" si="91"/>
        <v>0.24485259253061109</v>
      </c>
    </row>
    <row r="884" spans="1:13" outlineLevel="1" x14ac:dyDescent="0.25">
      <c r="A884" s="148">
        <v>40318</v>
      </c>
      <c r="B884" s="149">
        <v>34.75</v>
      </c>
      <c r="C884" s="143">
        <v>1256811</v>
      </c>
      <c r="D884" s="143">
        <v>58192.08</v>
      </c>
      <c r="E884" s="150">
        <v>5956.57</v>
      </c>
      <c r="I884" s="44">
        <f t="shared" si="87"/>
        <v>0.65476190476190466</v>
      </c>
      <c r="J884" s="44">
        <f t="shared" si="88"/>
        <v>0.49603650620219808</v>
      </c>
      <c r="K884" s="44">
        <f t="shared" si="89"/>
        <v>0.33460522453771646</v>
      </c>
      <c r="L884" s="44">
        <f t="shared" si="90"/>
        <v>0.1060972763042014</v>
      </c>
      <c r="M884" s="44">
        <f t="shared" si="91"/>
        <v>0.23988867594541663</v>
      </c>
    </row>
    <row r="885" spans="1:13" outlineLevel="1" x14ac:dyDescent="0.25">
      <c r="A885" s="148">
        <v>40319</v>
      </c>
      <c r="B885" s="149">
        <v>35.01</v>
      </c>
      <c r="C885" s="143">
        <v>234837</v>
      </c>
      <c r="D885" s="143">
        <v>60259.33</v>
      </c>
      <c r="E885" s="150">
        <v>6180.38</v>
      </c>
      <c r="I885" s="44">
        <f t="shared" si="87"/>
        <v>0.66714285714285704</v>
      </c>
      <c r="J885" s="44">
        <f t="shared" si="88"/>
        <v>0.54918259528247315</v>
      </c>
      <c r="K885" s="44">
        <f t="shared" si="89"/>
        <v>0.38475119701915905</v>
      </c>
      <c r="L885" s="44">
        <f t="shared" si="90"/>
        <v>7.6143549649726916E-2</v>
      </c>
      <c r="M885" s="44">
        <f t="shared" si="91"/>
        <v>0.20392952952962196</v>
      </c>
    </row>
    <row r="886" spans="1:13" outlineLevel="1" x14ac:dyDescent="0.25">
      <c r="A886" s="148">
        <v>40322</v>
      </c>
      <c r="B886" s="149">
        <v>35.1</v>
      </c>
      <c r="C886" s="143">
        <v>28680</v>
      </c>
      <c r="D886" s="143">
        <v>59915.14</v>
      </c>
      <c r="E886" s="150">
        <v>6156.33</v>
      </c>
      <c r="I886" s="44">
        <f t="shared" si="87"/>
        <v>0.67142857142857149</v>
      </c>
      <c r="J886" s="44">
        <f t="shared" si="88"/>
        <v>0.54033395462433309</v>
      </c>
      <c r="K886" s="44">
        <f t="shared" si="89"/>
        <v>0.37936265031356631</v>
      </c>
      <c r="L886" s="44">
        <f t="shared" si="90"/>
        <v>8.5107918585233477E-2</v>
      </c>
      <c r="M886" s="44">
        <f t="shared" si="91"/>
        <v>0.21173976332374278</v>
      </c>
    </row>
    <row r="887" spans="1:13" outlineLevel="1" x14ac:dyDescent="0.25">
      <c r="A887" s="148">
        <v>40323</v>
      </c>
      <c r="B887" s="149">
        <v>36</v>
      </c>
      <c r="C887" s="143">
        <v>255289</v>
      </c>
      <c r="D887" s="143">
        <v>59184.08</v>
      </c>
      <c r="E887" s="150">
        <v>6076.16</v>
      </c>
      <c r="I887" s="44">
        <f t="shared" si="87"/>
        <v>0.71428571428571419</v>
      </c>
      <c r="J887" s="44">
        <f t="shared" si="88"/>
        <v>0.52153943055466301</v>
      </c>
      <c r="K887" s="44">
        <f t="shared" si="89"/>
        <v>0.36140008110827049</v>
      </c>
      <c r="L887" s="44">
        <f t="shared" si="90"/>
        <v>0.12667846778100733</v>
      </c>
      <c r="M887" s="44">
        <f t="shared" si="91"/>
        <v>0.25920788317433563</v>
      </c>
    </row>
    <row r="888" spans="1:13" outlineLevel="1" x14ac:dyDescent="0.25">
      <c r="A888" s="148">
        <v>40324</v>
      </c>
      <c r="B888" s="149">
        <v>36</v>
      </c>
      <c r="C888" s="143">
        <v>50705</v>
      </c>
      <c r="D888" s="143">
        <v>60190.36</v>
      </c>
      <c r="E888" s="150">
        <v>6186.66</v>
      </c>
      <c r="I888" s="44">
        <f t="shared" si="87"/>
        <v>0.71428571428571419</v>
      </c>
      <c r="J888" s="44">
        <f t="shared" si="88"/>
        <v>0.54740947361655645</v>
      </c>
      <c r="K888" s="44">
        <f t="shared" si="89"/>
        <v>0.38615826867450709</v>
      </c>
      <c r="L888" s="44">
        <f t="shared" si="90"/>
        <v>0.10784232842981112</v>
      </c>
      <c r="M888" s="44">
        <f t="shared" si="91"/>
        <v>0.2367171577925038</v>
      </c>
    </row>
    <row r="889" spans="1:13" outlineLevel="1" x14ac:dyDescent="0.25">
      <c r="A889" s="148">
        <v>40325</v>
      </c>
      <c r="B889" s="149">
        <v>36.65</v>
      </c>
      <c r="C889" s="143">
        <v>850060</v>
      </c>
      <c r="D889" s="143">
        <v>62091.77</v>
      </c>
      <c r="E889" s="150">
        <v>6363.44</v>
      </c>
      <c r="I889" s="44">
        <f t="shared" si="87"/>
        <v>0.74523809523809526</v>
      </c>
      <c r="J889" s="44">
        <f t="shared" si="88"/>
        <v>0.59629204961758453</v>
      </c>
      <c r="K889" s="44">
        <f t="shared" si="89"/>
        <v>0.42576688766056403</v>
      </c>
      <c r="L889" s="44">
        <f t="shared" si="90"/>
        <v>9.3307515787097284E-2</v>
      </c>
      <c r="M889" s="44">
        <f t="shared" si="91"/>
        <v>0.22406973421982612</v>
      </c>
    </row>
    <row r="890" spans="1:13" outlineLevel="1" x14ac:dyDescent="0.25">
      <c r="A890" s="148">
        <v>40326</v>
      </c>
      <c r="B890" s="149">
        <v>37.1</v>
      </c>
      <c r="C890" s="143">
        <v>392199</v>
      </c>
      <c r="D890" s="143">
        <v>61946.99</v>
      </c>
      <c r="E890" s="150">
        <v>6340.97</v>
      </c>
      <c r="I890" s="44">
        <f t="shared" si="87"/>
        <v>0.76666666666666683</v>
      </c>
      <c r="J890" s="44">
        <f t="shared" si="88"/>
        <v>0.59256995950896574</v>
      </c>
      <c r="K890" s="44">
        <f t="shared" si="89"/>
        <v>0.42073234942876936</v>
      </c>
      <c r="L890" s="44">
        <f t="shared" si="90"/>
        <v>0.10931809062339726</v>
      </c>
      <c r="M890" s="44">
        <f t="shared" si="91"/>
        <v>0.2434901389955586</v>
      </c>
    </row>
    <row r="891" spans="1:13" outlineLevel="1" x14ac:dyDescent="0.25">
      <c r="A891" s="144">
        <v>40329</v>
      </c>
      <c r="B891" s="145">
        <v>36.25</v>
      </c>
      <c r="C891" s="146">
        <v>268349</v>
      </c>
      <c r="D891" s="146">
        <v>63046.51</v>
      </c>
      <c r="E891" s="154">
        <v>6432.16</v>
      </c>
      <c r="I891" s="44">
        <f t="shared" si="87"/>
        <v>0.72619047619047628</v>
      </c>
      <c r="J891" s="44">
        <f t="shared" si="88"/>
        <v>0.62083707179124636</v>
      </c>
      <c r="K891" s="44">
        <f t="shared" si="89"/>
        <v>0.44116401571080632</v>
      </c>
      <c r="L891" s="44">
        <f t="shared" si="90"/>
        <v>6.4999379785162459E-2</v>
      </c>
      <c r="M891" s="44">
        <f t="shared" si="91"/>
        <v>0.19777517157829538</v>
      </c>
    </row>
    <row r="892" spans="1:13" outlineLevel="1" collapsed="1" x14ac:dyDescent="0.25">
      <c r="A892" s="148">
        <v>40330</v>
      </c>
      <c r="B892" s="149">
        <v>36</v>
      </c>
      <c r="C892" s="143">
        <v>80156</v>
      </c>
      <c r="D892" s="143">
        <v>61840.99</v>
      </c>
      <c r="E892" s="150">
        <v>6316.53</v>
      </c>
      <c r="I892" s="44">
        <f t="shared" si="87"/>
        <v>0.71428571428571419</v>
      </c>
      <c r="J892" s="44">
        <f t="shared" si="88"/>
        <v>0.589844848640658</v>
      </c>
      <c r="K892" s="44">
        <f t="shared" si="89"/>
        <v>0.41525642088470738</v>
      </c>
      <c r="L892" s="44">
        <f t="shared" si="90"/>
        <v>7.8272333147133777E-2</v>
      </c>
      <c r="M892" s="44">
        <f t="shared" si="91"/>
        <v>0.21128983340988983</v>
      </c>
    </row>
    <row r="893" spans="1:13" outlineLevel="1" x14ac:dyDescent="0.25">
      <c r="A893" s="148">
        <v>40331</v>
      </c>
      <c r="B893" s="149">
        <v>36.9</v>
      </c>
      <c r="C893" s="143">
        <v>247022</v>
      </c>
      <c r="D893" s="143">
        <v>62942.91</v>
      </c>
      <c r="E893" s="150">
        <v>6431.65</v>
      </c>
      <c r="I893" s="44">
        <f t="shared" si="87"/>
        <v>0.75714285714285712</v>
      </c>
      <c r="J893" s="44">
        <f t="shared" si="88"/>
        <v>0.61817366154637199</v>
      </c>
      <c r="K893" s="44">
        <f t="shared" si="89"/>
        <v>0.44104974715280831</v>
      </c>
      <c r="L893" s="44">
        <f t="shared" si="90"/>
        <v>8.5880272864954588E-2</v>
      </c>
      <c r="M893" s="44">
        <f t="shared" si="91"/>
        <v>0.21934920054951479</v>
      </c>
    </row>
    <row r="894" spans="1:13" outlineLevel="1" x14ac:dyDescent="0.25">
      <c r="A894" s="148">
        <v>40333</v>
      </c>
      <c r="B894" s="149">
        <v>36.74</v>
      </c>
      <c r="C894" s="143">
        <v>40074</v>
      </c>
      <c r="D894" s="143">
        <v>61675.75</v>
      </c>
      <c r="E894" s="150">
        <v>6306.7</v>
      </c>
      <c r="I894" s="44">
        <f t="shared" si="87"/>
        <v>0.7495238095238097</v>
      </c>
      <c r="J894" s="44">
        <f t="shared" si="88"/>
        <v>0.58559676071726985</v>
      </c>
      <c r="K894" s="44">
        <f t="shared" si="89"/>
        <v>0.41305395044329463</v>
      </c>
      <c r="L894" s="44">
        <f t="shared" si="90"/>
        <v>0.10338508053736484</v>
      </c>
      <c r="M894" s="44">
        <f t="shared" si="91"/>
        <v>0.23811536634886443</v>
      </c>
    </row>
    <row r="895" spans="1:13" outlineLevel="1" x14ac:dyDescent="0.25">
      <c r="A895" s="148">
        <v>40336</v>
      </c>
      <c r="B895" s="149">
        <v>36.700000000000003</v>
      </c>
      <c r="C895" s="143">
        <v>3670</v>
      </c>
      <c r="D895" s="143">
        <v>61182.92</v>
      </c>
      <c r="E895" s="150">
        <v>6240.87</v>
      </c>
      <c r="I895" s="44">
        <f t="shared" si="87"/>
        <v>0.74761904761904785</v>
      </c>
      <c r="J895" s="44">
        <f t="shared" si="88"/>
        <v>0.5729267947811556</v>
      </c>
      <c r="K895" s="44">
        <f t="shared" si="89"/>
        <v>0.3983043442217078</v>
      </c>
      <c r="L895" s="44">
        <f t="shared" si="90"/>
        <v>0.11106190918579739</v>
      </c>
      <c r="M895" s="44">
        <f t="shared" si="91"/>
        <v>0.24981307169704015</v>
      </c>
    </row>
    <row r="896" spans="1:13" outlineLevel="1" x14ac:dyDescent="0.25">
      <c r="A896" s="148">
        <v>40337</v>
      </c>
      <c r="B896" s="149">
        <v>36.6</v>
      </c>
      <c r="C896" s="143">
        <v>3157700</v>
      </c>
      <c r="D896" s="143">
        <v>61793.64</v>
      </c>
      <c r="E896" s="150">
        <v>6295.84</v>
      </c>
      <c r="I896" s="44">
        <f t="shared" si="87"/>
        <v>0.74285714285714288</v>
      </c>
      <c r="J896" s="44">
        <f t="shared" si="88"/>
        <v>0.58862754675750373</v>
      </c>
      <c r="K896" s="44">
        <f t="shared" si="89"/>
        <v>0.4106207023259254</v>
      </c>
      <c r="L896" s="44">
        <f t="shared" si="90"/>
        <v>9.708354636958938E-2</v>
      </c>
      <c r="M896" s="44">
        <f t="shared" si="91"/>
        <v>0.23552499972771135</v>
      </c>
    </row>
    <row r="897" spans="1:15" outlineLevel="1" x14ac:dyDescent="0.25">
      <c r="A897" s="148">
        <v>40338</v>
      </c>
      <c r="B897" s="149">
        <v>37</v>
      </c>
      <c r="C897" s="143">
        <v>303779</v>
      </c>
      <c r="D897" s="143">
        <v>61478.61</v>
      </c>
      <c r="E897" s="150">
        <v>6264.98</v>
      </c>
      <c r="I897" s="44">
        <f t="shared" si="87"/>
        <v>0.76190476190476186</v>
      </c>
      <c r="J897" s="44">
        <f t="shared" si="88"/>
        <v>0.58052856867407931</v>
      </c>
      <c r="K897" s="44">
        <f t="shared" si="89"/>
        <v>0.40370633428706482</v>
      </c>
      <c r="L897" s="44">
        <f t="shared" si="90"/>
        <v>0.11475666863955558</v>
      </c>
      <c r="M897" s="44">
        <f t="shared" si="91"/>
        <v>0.25518045966475178</v>
      </c>
    </row>
    <row r="898" spans="1:15" outlineLevel="1" x14ac:dyDescent="0.25">
      <c r="A898" s="148">
        <v>40339</v>
      </c>
      <c r="B898" s="149">
        <v>38.700000000000003</v>
      </c>
      <c r="C898" s="143">
        <v>442794</v>
      </c>
      <c r="D898" s="143">
        <v>63048.800000000003</v>
      </c>
      <c r="E898" s="150">
        <v>6398.33</v>
      </c>
      <c r="I898" s="44">
        <f t="shared" si="87"/>
        <v>0.84285714285714297</v>
      </c>
      <c r="J898" s="44">
        <f t="shared" si="88"/>
        <v>0.62089594446943908</v>
      </c>
      <c r="K898" s="44">
        <f t="shared" si="89"/>
        <v>0.43358420136360465</v>
      </c>
      <c r="L898" s="44">
        <f t="shared" si="90"/>
        <v>0.13693735192875534</v>
      </c>
      <c r="M898" s="44">
        <f t="shared" si="91"/>
        <v>0.28548929396978839</v>
      </c>
    </row>
    <row r="899" spans="1:15" outlineLevel="1" x14ac:dyDescent="0.25">
      <c r="A899" s="148">
        <v>40340</v>
      </c>
      <c r="B899" s="149">
        <v>38.950000000000003</v>
      </c>
      <c r="C899" s="143">
        <v>337132</v>
      </c>
      <c r="D899" s="143">
        <v>63605.38</v>
      </c>
      <c r="E899" s="150">
        <v>6461.39</v>
      </c>
      <c r="I899" s="44">
        <f t="shared" ref="I899:I911" si="92">B899/$B$2-1</f>
        <v>0.85476190476190483</v>
      </c>
      <c r="J899" s="44">
        <f t="shared" ref="J899:J912" si="93">D899/$D$2-1</f>
        <v>0.63520483321550225</v>
      </c>
      <c r="K899" s="44">
        <f t="shared" ref="K899:K912" si="94">E899/$E$2-1</f>
        <v>0.44771317247606524</v>
      </c>
      <c r="L899" s="44">
        <f t="shared" ref="L899:L912" si="95">(B899/$B$2)/(D899/$D$2)-1</f>
        <v>0.13426884943500372</v>
      </c>
      <c r="M899" s="44">
        <f t="shared" ref="M899:M912" si="96">(B899/$B$2)/(E899/$E$2)-1</f>
        <v>0.28116669795139915</v>
      </c>
    </row>
    <row r="900" spans="1:15" outlineLevel="1" x14ac:dyDescent="0.25">
      <c r="A900" s="148">
        <v>40343</v>
      </c>
      <c r="B900" s="149">
        <v>39.799999999999997</v>
      </c>
      <c r="C900" s="143">
        <v>1050824</v>
      </c>
      <c r="D900" s="143">
        <v>63532.85</v>
      </c>
      <c r="E900" s="150">
        <v>6458.68</v>
      </c>
      <c r="I900" s="44">
        <f t="shared" si="92"/>
        <v>0.89523809523809517</v>
      </c>
      <c r="J900" s="44">
        <f t="shared" si="93"/>
        <v>0.63334018895815913</v>
      </c>
      <c r="K900" s="44">
        <f t="shared" si="94"/>
        <v>0.44710598072670327</v>
      </c>
      <c r="L900" s="44">
        <f t="shared" si="95"/>
        <v>0.16034498388666352</v>
      </c>
      <c r="M900" s="44">
        <f t="shared" si="96"/>
        <v>0.30967470280673592</v>
      </c>
    </row>
    <row r="901" spans="1:15" outlineLevel="1" x14ac:dyDescent="0.25">
      <c r="A901" s="148">
        <v>40344</v>
      </c>
      <c r="B901" s="149">
        <v>39.799999999999997</v>
      </c>
      <c r="C901" s="143">
        <v>1147881</v>
      </c>
      <c r="D901" s="143">
        <v>64442.27</v>
      </c>
      <c r="E901" s="150">
        <v>6563.87</v>
      </c>
      <c r="I901" s="44">
        <f t="shared" si="92"/>
        <v>0.89523809523809517</v>
      </c>
      <c r="J901" s="44">
        <f t="shared" si="93"/>
        <v>0.65672009769265371</v>
      </c>
      <c r="K901" s="44">
        <f t="shared" si="94"/>
        <v>0.47067443095378403</v>
      </c>
      <c r="L901" s="44">
        <f t="shared" si="95"/>
        <v>0.14397000306667973</v>
      </c>
      <c r="M901" s="44">
        <f t="shared" si="96"/>
        <v>0.28868637092505023</v>
      </c>
    </row>
    <row r="902" spans="1:15" outlineLevel="1" x14ac:dyDescent="0.25">
      <c r="A902" s="148">
        <v>40345</v>
      </c>
      <c r="B902" s="149">
        <v>39.89</v>
      </c>
      <c r="C902" s="143">
        <v>641651</v>
      </c>
      <c r="D902" s="143">
        <v>64750.71</v>
      </c>
      <c r="E902" s="150">
        <v>6588.64</v>
      </c>
      <c r="I902" s="44">
        <f t="shared" si="92"/>
        <v>0.89952380952380961</v>
      </c>
      <c r="J902" s="44">
        <f t="shared" si="93"/>
        <v>0.66464965614756721</v>
      </c>
      <c r="K902" s="44">
        <f t="shared" si="94"/>
        <v>0.4762242979765503</v>
      </c>
      <c r="L902" s="44">
        <f t="shared" si="95"/>
        <v>0.14109524638343562</v>
      </c>
      <c r="M902" s="44">
        <f t="shared" si="96"/>
        <v>0.28674471225509079</v>
      </c>
    </row>
    <row r="903" spans="1:15" outlineLevel="1" x14ac:dyDescent="0.25">
      <c r="A903" s="148">
        <v>40346</v>
      </c>
      <c r="B903" s="149">
        <v>42.44</v>
      </c>
      <c r="C903" s="143">
        <v>4723713</v>
      </c>
      <c r="D903" s="143">
        <v>64540.91</v>
      </c>
      <c r="E903" s="150">
        <v>6573.85</v>
      </c>
      <c r="I903" s="44">
        <f t="shared" si="92"/>
        <v>1.0209523809523811</v>
      </c>
      <c r="J903" s="44">
        <f t="shared" si="93"/>
        <v>0.65925599331576579</v>
      </c>
      <c r="K903" s="44">
        <f t="shared" si="94"/>
        <v>0.47291050979460802</v>
      </c>
      <c r="L903" s="44">
        <f t="shared" si="95"/>
        <v>0.21798709125878823</v>
      </c>
      <c r="M903" s="44">
        <f t="shared" si="96"/>
        <v>0.37208090207340261</v>
      </c>
    </row>
    <row r="904" spans="1:15" outlineLevel="1" x14ac:dyDescent="0.25">
      <c r="A904" s="148">
        <v>40347</v>
      </c>
      <c r="B904" s="149">
        <v>40.51</v>
      </c>
      <c r="C904" s="143">
        <v>17276273</v>
      </c>
      <c r="D904" s="143">
        <v>64437.58</v>
      </c>
      <c r="E904" s="150">
        <v>6577.27</v>
      </c>
      <c r="I904" s="44">
        <f t="shared" si="92"/>
        <v>0.9290476190476189</v>
      </c>
      <c r="J904" s="44">
        <f t="shared" si="93"/>
        <v>0.65659952439102764</v>
      </c>
      <c r="K904" s="44">
        <f t="shared" si="94"/>
        <v>0.47367678130118285</v>
      </c>
      <c r="L904" s="44">
        <f t="shared" si="95"/>
        <v>0.16446225575052265</v>
      </c>
      <c r="M904" s="44">
        <f t="shared" si="96"/>
        <v>0.30900319766480022</v>
      </c>
    </row>
    <row r="905" spans="1:15" outlineLevel="1" x14ac:dyDescent="0.25">
      <c r="A905" s="148">
        <v>40350</v>
      </c>
      <c r="B905" s="149">
        <v>39.9</v>
      </c>
      <c r="C905" s="143">
        <v>1073220</v>
      </c>
      <c r="D905" s="143">
        <v>64829.03</v>
      </c>
      <c r="E905" s="150">
        <v>6630.27</v>
      </c>
      <c r="I905" s="44">
        <f t="shared" si="92"/>
        <v>0.89999999999999991</v>
      </c>
      <c r="J905" s="44">
        <f t="shared" si="93"/>
        <v>0.66666315315894331</v>
      </c>
      <c r="K905" s="44">
        <f t="shared" si="94"/>
        <v>0.48555174909313337</v>
      </c>
      <c r="L905" s="44">
        <f t="shared" si="95"/>
        <v>0.14000240324434898</v>
      </c>
      <c r="M905" s="44">
        <f t="shared" si="96"/>
        <v>0.27898607447358859</v>
      </c>
    </row>
    <row r="906" spans="1:15" outlineLevel="1" x14ac:dyDescent="0.25">
      <c r="A906" s="148">
        <v>40351</v>
      </c>
      <c r="B906" s="149">
        <v>39.69</v>
      </c>
      <c r="C906" s="143">
        <v>1015546</v>
      </c>
      <c r="D906" s="143">
        <v>64810.62</v>
      </c>
      <c r="E906" s="150">
        <v>6628.18</v>
      </c>
      <c r="I906" s="44">
        <f t="shared" si="92"/>
        <v>0.8899999999999999</v>
      </c>
      <c r="J906" s="44">
        <f t="shared" si="93"/>
        <v>0.66618985796002317</v>
      </c>
      <c r="K906" s="44">
        <f t="shared" si="94"/>
        <v>0.48508347206133751</v>
      </c>
      <c r="L906" s="44">
        <f t="shared" si="95"/>
        <v>0.1343245134825124</v>
      </c>
      <c r="M906" s="44">
        <f t="shared" si="96"/>
        <v>0.27265573656720243</v>
      </c>
    </row>
    <row r="907" spans="1:15" outlineLevel="1" x14ac:dyDescent="0.25">
      <c r="A907" s="148">
        <v>40352</v>
      </c>
      <c r="B907" s="149">
        <v>39.5</v>
      </c>
      <c r="C907" s="143">
        <v>335500</v>
      </c>
      <c r="D907" s="143">
        <v>65160.33</v>
      </c>
      <c r="E907" s="150">
        <v>6672.29</v>
      </c>
      <c r="I907" s="44">
        <f t="shared" si="92"/>
        <v>0.88095238095238093</v>
      </c>
      <c r="J907" s="44">
        <f t="shared" si="93"/>
        <v>0.67518041005205998</v>
      </c>
      <c r="K907" s="44">
        <f t="shared" si="94"/>
        <v>0.49496658204818544</v>
      </c>
      <c r="L907" s="44">
        <f t="shared" si="95"/>
        <v>0.12283570752473527</v>
      </c>
      <c r="M907" s="44">
        <f t="shared" si="96"/>
        <v>0.25819025223652425</v>
      </c>
    </row>
    <row r="908" spans="1:15" outlineLevel="1" x14ac:dyDescent="0.25">
      <c r="A908" s="148">
        <v>40353</v>
      </c>
      <c r="B908" s="149">
        <v>38.75</v>
      </c>
      <c r="C908" s="143">
        <v>256197</v>
      </c>
      <c r="D908" s="143">
        <v>63936.7</v>
      </c>
      <c r="E908" s="150">
        <v>6568.93</v>
      </c>
      <c r="I908" s="44">
        <f t="shared" si="92"/>
        <v>0.84523809523809534</v>
      </c>
      <c r="J908" s="44">
        <f t="shared" si="93"/>
        <v>0.64372260428048067</v>
      </c>
      <c r="K908" s="44">
        <f t="shared" si="94"/>
        <v>0.4718081542939212</v>
      </c>
      <c r="L908" s="44">
        <f t="shared" si="95"/>
        <v>0.1225970187626797</v>
      </c>
      <c r="M908" s="44">
        <f t="shared" si="96"/>
        <v>0.25372188614033186</v>
      </c>
    </row>
    <row r="909" spans="1:15" outlineLevel="1" x14ac:dyDescent="0.25">
      <c r="A909" s="148">
        <v>40354</v>
      </c>
      <c r="B909" s="149">
        <v>39</v>
      </c>
      <c r="C909" s="143">
        <v>327466</v>
      </c>
      <c r="D909" s="143">
        <v>64823.83</v>
      </c>
      <c r="E909" s="150">
        <v>6658.05</v>
      </c>
      <c r="I909" s="44">
        <f t="shared" si="92"/>
        <v>0.85714285714285721</v>
      </c>
      <c r="J909" s="44">
        <f t="shared" si="93"/>
        <v>0.66652946847483774</v>
      </c>
      <c r="K909" s="44">
        <f t="shared" si="94"/>
        <v>0.4917760246640841</v>
      </c>
      <c r="L909" s="44">
        <f t="shared" si="95"/>
        <v>0.11437744862829446</v>
      </c>
      <c r="M909" s="44">
        <f t="shared" si="96"/>
        <v>0.24492070286559664</v>
      </c>
    </row>
    <row r="910" spans="1:15" outlineLevel="1" x14ac:dyDescent="0.25">
      <c r="A910" s="148">
        <v>40357</v>
      </c>
      <c r="B910" s="149">
        <v>38.979999999999997</v>
      </c>
      <c r="C910" s="143">
        <v>19500</v>
      </c>
      <c r="D910" s="143">
        <v>64225.22</v>
      </c>
      <c r="E910" s="150">
        <v>6620.91</v>
      </c>
      <c r="I910" s="44">
        <f t="shared" si="92"/>
        <v>0.85619047619047595</v>
      </c>
      <c r="J910" s="44">
        <f t="shared" si="93"/>
        <v>0.65114004756089727</v>
      </c>
      <c r="K910" s="44">
        <f t="shared" si="94"/>
        <v>0.4834545849698757</v>
      </c>
      <c r="L910" s="44">
        <f t="shared" si="95"/>
        <v>0.12418718141594587</v>
      </c>
      <c r="M910" s="44">
        <f t="shared" si="96"/>
        <v>0.25126208445954501</v>
      </c>
    </row>
    <row r="911" spans="1:15" outlineLevel="1" x14ac:dyDescent="0.25">
      <c r="A911" s="148">
        <v>40358</v>
      </c>
      <c r="B911" s="149">
        <v>37.5</v>
      </c>
      <c r="C911" s="143">
        <v>554900</v>
      </c>
      <c r="D911" s="143">
        <v>61977.91</v>
      </c>
      <c r="E911" s="150">
        <v>6391.81</v>
      </c>
      <c r="I911" s="44">
        <f t="shared" si="92"/>
        <v>0.78571428571428581</v>
      </c>
      <c r="J911" s="44">
        <f t="shared" si="93"/>
        <v>0.59336486920753262</v>
      </c>
      <c r="K911" s="44">
        <f t="shared" si="94"/>
        <v>0.43212335626919884</v>
      </c>
      <c r="L911" s="44">
        <f t="shared" si="95"/>
        <v>0.12071900179550155</v>
      </c>
      <c r="M911" s="44">
        <f t="shared" si="96"/>
        <v>0.24689977151564713</v>
      </c>
    </row>
    <row r="912" spans="1:15" x14ac:dyDescent="0.25">
      <c r="A912" s="148">
        <v>40359</v>
      </c>
      <c r="B912" s="145">
        <v>39</v>
      </c>
      <c r="C912" s="146">
        <v>4757362</v>
      </c>
      <c r="D912" s="146">
        <v>60935.9</v>
      </c>
      <c r="E912" s="154">
        <v>6283.78</v>
      </c>
      <c r="I912" s="44">
        <f>B912/$B$2-1</f>
        <v>0.85714285714285721</v>
      </c>
      <c r="J912" s="44">
        <f t="shared" si="93"/>
        <v>0.56657625811427481</v>
      </c>
      <c r="K912" s="44">
        <f t="shared" si="94"/>
        <v>0.40791858701326622</v>
      </c>
      <c r="L912" s="44">
        <f t="shared" si="95"/>
        <v>0.18547874546391019</v>
      </c>
      <c r="M912" s="44">
        <f t="shared" si="96"/>
        <v>0.31906977738149433</v>
      </c>
      <c r="N912">
        <f>B912*113450</f>
        <v>4424550</v>
      </c>
      <c r="O912" s="155">
        <f>AVERAGE($C$2:C912)</f>
        <v>2150398.2912087911</v>
      </c>
    </row>
    <row r="913" spans="1:13" outlineLevel="1" x14ac:dyDescent="0.25">
      <c r="A913" s="148">
        <v>40360</v>
      </c>
      <c r="B913" s="149">
        <v>38</v>
      </c>
      <c r="C913" s="143">
        <v>316770</v>
      </c>
      <c r="D913" s="143">
        <v>61236.2</v>
      </c>
      <c r="E913" s="150">
        <v>6355.14</v>
      </c>
      <c r="I913" s="44">
        <f>B913/$B$2-1</f>
        <v>0.80952380952380953</v>
      </c>
      <c r="J913" s="44">
        <f>D913/$D$2-1</f>
        <v>0.57429654862137669</v>
      </c>
      <c r="K913" s="44">
        <f>E913/$E$2-1</f>
        <v>0.42390722289314553</v>
      </c>
      <c r="L913" s="44">
        <f>(B913/$B$2)/(D913/$D$2)-1</f>
        <v>0.14941737699191626</v>
      </c>
      <c r="M913" s="44">
        <f>(B913/$B$2)/(E913/$E$2)-1</f>
        <v>0.27081580908561897</v>
      </c>
    </row>
    <row r="914" spans="1:13" outlineLevel="1" x14ac:dyDescent="0.25">
      <c r="A914" s="148">
        <v>40361</v>
      </c>
      <c r="B914" s="149">
        <v>38.15</v>
      </c>
      <c r="C914" s="143">
        <v>1232075</v>
      </c>
      <c r="D914" s="143">
        <v>61429</v>
      </c>
      <c r="E914" s="150">
        <v>6382</v>
      </c>
      <c r="I914" s="44">
        <f t="shared" ref="I914:I977" si="97">B914/$B$2-1</f>
        <v>0.81666666666666665</v>
      </c>
      <c r="J914" s="44">
        <f t="shared" ref="J914:J977" si="98">D914/$D$2-1</f>
        <v>0.57925316537052507</v>
      </c>
      <c r="K914" s="44">
        <f t="shared" ref="K914:K977" si="99">E914/$E$2-1</f>
        <v>0.42992536694770744</v>
      </c>
      <c r="L914" s="44">
        <f t="shared" ref="L914:L977" si="100">(B914/$B$2)/(D914/$D$2)-1</f>
        <v>0.15033276899618531</v>
      </c>
      <c r="M914" s="44">
        <f t="shared" ref="M914:M977" si="101">(B914/$B$2)/(E914/$E$2)-1</f>
        <v>0.27046257703959053</v>
      </c>
    </row>
    <row r="915" spans="1:13" outlineLevel="1" x14ac:dyDescent="0.25">
      <c r="A915" s="148">
        <v>40364</v>
      </c>
      <c r="B915" s="149">
        <v>39.49</v>
      </c>
      <c r="C915" s="143">
        <v>429333</v>
      </c>
      <c r="D915" s="143">
        <v>60865</v>
      </c>
      <c r="E915" s="150">
        <v>6321</v>
      </c>
      <c r="I915" s="44">
        <f t="shared" si="97"/>
        <v>0.88047619047619063</v>
      </c>
      <c r="J915" s="44">
        <f t="shared" si="98"/>
        <v>0.56475351886368008</v>
      </c>
      <c r="K915" s="44">
        <f t="shared" si="99"/>
        <v>0.41625795118716069</v>
      </c>
      <c r="L915" s="44">
        <f t="shared" si="100"/>
        <v>0.20177150446147429</v>
      </c>
      <c r="M915" s="44">
        <f t="shared" si="101"/>
        <v>0.32777802864224337</v>
      </c>
    </row>
    <row r="916" spans="1:13" outlineLevel="1" x14ac:dyDescent="0.25">
      <c r="A916" s="148">
        <v>40365</v>
      </c>
      <c r="B916" s="149">
        <v>39.49</v>
      </c>
      <c r="C916" s="143">
        <v>0</v>
      </c>
      <c r="D916" s="143">
        <v>62064</v>
      </c>
      <c r="E916" s="150">
        <v>6435</v>
      </c>
      <c r="I916" s="44">
        <f t="shared" si="97"/>
        <v>0.88047619047619063</v>
      </c>
      <c r="J916" s="44">
        <f t="shared" si="98"/>
        <v>0.59557812198727422</v>
      </c>
      <c r="K916" s="44">
        <f t="shared" si="99"/>
        <v>0.44180033473965818</v>
      </c>
      <c r="L916" s="44">
        <f t="shared" si="100"/>
        <v>0.17855475990989333</v>
      </c>
      <c r="M916" s="44">
        <f t="shared" si="101"/>
        <v>0.30425562067562084</v>
      </c>
    </row>
    <row r="917" spans="1:13" outlineLevel="1" x14ac:dyDescent="0.25">
      <c r="A917" s="148">
        <v>40366</v>
      </c>
      <c r="B917" s="149">
        <v>39.99</v>
      </c>
      <c r="C917" s="143">
        <v>59201</v>
      </c>
      <c r="D917" s="143">
        <v>63283</v>
      </c>
      <c r="E917" s="150">
        <v>6561</v>
      </c>
      <c r="I917" s="44">
        <f t="shared" si="97"/>
        <v>0.90428571428571436</v>
      </c>
      <c r="J917" s="44">
        <f t="shared" si="98"/>
        <v>0.62691689697281316</v>
      </c>
      <c r="K917" s="44">
        <f t="shared" si="99"/>
        <v>0.47003139024504992</v>
      </c>
      <c r="L917" s="44">
        <f t="shared" si="100"/>
        <v>0.1704873911070679</v>
      </c>
      <c r="M917" s="44">
        <f t="shared" si="101"/>
        <v>0.29540479674265696</v>
      </c>
    </row>
    <row r="918" spans="1:13" outlineLevel="1" x14ac:dyDescent="0.25">
      <c r="A918" s="148">
        <v>40367</v>
      </c>
      <c r="B918" s="149">
        <v>39.979999999999997</v>
      </c>
      <c r="C918" s="143">
        <v>3998</v>
      </c>
      <c r="D918" s="143">
        <v>63476</v>
      </c>
      <c r="E918" s="150">
        <v>6587</v>
      </c>
      <c r="I918" s="44">
        <f t="shared" si="97"/>
        <v>0.90380952380952362</v>
      </c>
      <c r="J918" s="44">
        <f t="shared" si="98"/>
        <v>0.63187865544058108</v>
      </c>
      <c r="K918" s="44">
        <f t="shared" si="99"/>
        <v>0.47585684614298795</v>
      </c>
      <c r="L918" s="44">
        <f t="shared" si="100"/>
        <v>0.16663669658423563</v>
      </c>
      <c r="M918" s="44">
        <f t="shared" si="101"/>
        <v>0.28996896195247479</v>
      </c>
    </row>
    <row r="919" spans="1:13" outlineLevel="1" x14ac:dyDescent="0.25">
      <c r="A919" s="148">
        <v>40371</v>
      </c>
      <c r="B919" s="149">
        <v>39.85</v>
      </c>
      <c r="C919" s="143">
        <v>51467</v>
      </c>
      <c r="D919" s="143">
        <v>62960</v>
      </c>
      <c r="E919" s="150">
        <v>6560</v>
      </c>
      <c r="I919" s="44">
        <f t="shared" si="97"/>
        <v>0.89761904761904776</v>
      </c>
      <c r="J919" s="44">
        <f t="shared" si="98"/>
        <v>0.61861302140240371</v>
      </c>
      <c r="K919" s="44">
        <f t="shared" si="99"/>
        <v>0.46980733424897547</v>
      </c>
      <c r="L919" s="44">
        <f t="shared" si="100"/>
        <v>0.17237352135898854</v>
      </c>
      <c r="M919" s="44">
        <f t="shared" si="101"/>
        <v>0.29106652511614417</v>
      </c>
    </row>
    <row r="920" spans="1:13" outlineLevel="1" x14ac:dyDescent="0.25">
      <c r="A920" s="148">
        <v>40372</v>
      </c>
      <c r="B920" s="149">
        <v>39.99</v>
      </c>
      <c r="C920" s="143">
        <v>203454</v>
      </c>
      <c r="D920" s="143">
        <v>63685</v>
      </c>
      <c r="E920" s="150">
        <v>6644</v>
      </c>
      <c r="I920" s="44">
        <f t="shared" si="97"/>
        <v>0.90428571428571436</v>
      </c>
      <c r="J920" s="44">
        <f t="shared" si="98"/>
        <v>0.6372517513979048</v>
      </c>
      <c r="K920" s="44">
        <f t="shared" si="99"/>
        <v>0.4886280379192367</v>
      </c>
      <c r="L920" s="44">
        <f t="shared" si="100"/>
        <v>0.16309890196166399</v>
      </c>
      <c r="M920" s="44">
        <f t="shared" si="101"/>
        <v>0.27922198546486632</v>
      </c>
    </row>
    <row r="921" spans="1:13" outlineLevel="1" x14ac:dyDescent="0.25">
      <c r="A921" s="148">
        <v>40373</v>
      </c>
      <c r="B921" s="149">
        <v>39.979999999999997</v>
      </c>
      <c r="C921" s="143">
        <v>739648</v>
      </c>
      <c r="D921" s="143">
        <v>63479</v>
      </c>
      <c r="E921" s="150">
        <v>6622</v>
      </c>
      <c r="I921" s="44">
        <f t="shared" si="97"/>
        <v>0.90380952380952362</v>
      </c>
      <c r="J921" s="44">
        <f t="shared" si="98"/>
        <v>0.63195578121987284</v>
      </c>
      <c r="K921" s="44">
        <f t="shared" si="99"/>
        <v>0.48369880600559689</v>
      </c>
      <c r="L921" s="44">
        <f t="shared" si="100"/>
        <v>0.16658156165631066</v>
      </c>
      <c r="M921" s="44">
        <f t="shared" si="101"/>
        <v>0.28315094418316988</v>
      </c>
    </row>
    <row r="922" spans="1:13" outlineLevel="1" x14ac:dyDescent="0.25">
      <c r="A922" s="148">
        <v>40374</v>
      </c>
      <c r="B922" s="149">
        <v>39.979999999999997</v>
      </c>
      <c r="C922" s="143">
        <v>79235</v>
      </c>
      <c r="D922" s="143">
        <v>63489</v>
      </c>
      <c r="E922" s="150">
        <v>6635</v>
      </c>
      <c r="I922" s="44">
        <f t="shared" si="97"/>
        <v>0.90380952380952362</v>
      </c>
      <c r="J922" s="44">
        <f t="shared" si="98"/>
        <v>0.63221286715084513</v>
      </c>
      <c r="K922" s="44">
        <f t="shared" si="99"/>
        <v>0.4866115339545658</v>
      </c>
      <c r="L922" s="44">
        <f t="shared" si="100"/>
        <v>0.16639781619463134</v>
      </c>
      <c r="M922" s="44">
        <f t="shared" si="101"/>
        <v>0.28063685793232129</v>
      </c>
    </row>
    <row r="923" spans="1:13" outlineLevel="1" x14ac:dyDescent="0.25">
      <c r="A923" s="148">
        <v>40375</v>
      </c>
      <c r="B923" s="149">
        <v>39.799999999999997</v>
      </c>
      <c r="C923" s="143">
        <v>123200</v>
      </c>
      <c r="D923" s="143">
        <v>62339</v>
      </c>
      <c r="E923" s="150">
        <v>6515</v>
      </c>
      <c r="I923" s="44">
        <f t="shared" si="97"/>
        <v>0.89523809523809517</v>
      </c>
      <c r="J923" s="44">
        <f t="shared" si="98"/>
        <v>0.60264798508901607</v>
      </c>
      <c r="K923" s="44">
        <f t="shared" si="99"/>
        <v>0.45972481442562119</v>
      </c>
      <c r="L923" s="44">
        <f t="shared" si="100"/>
        <v>0.18256667270125937</v>
      </c>
      <c r="M923" s="44">
        <f t="shared" si="101"/>
        <v>0.29835300222928773</v>
      </c>
    </row>
    <row r="924" spans="1:13" outlineLevel="1" x14ac:dyDescent="0.25">
      <c r="A924" s="148">
        <v>40378</v>
      </c>
      <c r="B924" s="149">
        <v>39.799999999999997</v>
      </c>
      <c r="C924" s="143">
        <v>31840</v>
      </c>
      <c r="D924" s="143">
        <v>63297</v>
      </c>
      <c r="E924" s="150">
        <v>6621</v>
      </c>
      <c r="I924" s="44">
        <f t="shared" si="97"/>
        <v>0.89523809523809517</v>
      </c>
      <c r="J924" s="44">
        <f t="shared" si="98"/>
        <v>0.62727681727617446</v>
      </c>
      <c r="K924" s="44">
        <f t="shared" si="99"/>
        <v>0.48347475000952245</v>
      </c>
      <c r="L924" s="44">
        <f t="shared" si="100"/>
        <v>0.16466852788479414</v>
      </c>
      <c r="M924" s="44">
        <f t="shared" si="101"/>
        <v>0.27756680403621936</v>
      </c>
    </row>
    <row r="925" spans="1:13" outlineLevel="1" x14ac:dyDescent="0.25">
      <c r="A925" s="148">
        <v>40379</v>
      </c>
      <c r="B925" s="149">
        <v>39</v>
      </c>
      <c r="C925" s="143">
        <v>508100</v>
      </c>
      <c r="D925" s="143">
        <v>64462</v>
      </c>
      <c r="E925" s="150">
        <v>6713</v>
      </c>
      <c r="I925" s="44">
        <f t="shared" si="97"/>
        <v>0.85714285714285721</v>
      </c>
      <c r="J925" s="44">
        <f t="shared" si="98"/>
        <v>0.65722732823446228</v>
      </c>
      <c r="K925" s="44">
        <f t="shared" si="99"/>
        <v>0.50408790164837991</v>
      </c>
      <c r="L925" s="44">
        <f t="shared" si="100"/>
        <v>0.12063253212302283</v>
      </c>
      <c r="M925" s="44">
        <f t="shared" si="101"/>
        <v>0.23473026749803161</v>
      </c>
    </row>
    <row r="926" spans="1:13" outlineLevel="1" x14ac:dyDescent="0.25">
      <c r="A926" s="148">
        <v>40380</v>
      </c>
      <c r="B926" s="149">
        <v>39.49</v>
      </c>
      <c r="C926" s="143">
        <v>59235</v>
      </c>
      <c r="D926" s="143">
        <v>64476</v>
      </c>
      <c r="E926" s="150">
        <v>6720</v>
      </c>
      <c r="I926" s="44">
        <f t="shared" si="97"/>
        <v>0.88047619047619063</v>
      </c>
      <c r="J926" s="44">
        <f t="shared" si="98"/>
        <v>0.6575872485378238</v>
      </c>
      <c r="K926" s="44">
        <f t="shared" si="99"/>
        <v>0.5056562936209017</v>
      </c>
      <c r="L926" s="44">
        <f t="shared" si="100"/>
        <v>0.13446588837780915</v>
      </c>
      <c r="M926" s="44">
        <f t="shared" si="101"/>
        <v>0.24894120819161003</v>
      </c>
    </row>
    <row r="927" spans="1:13" outlineLevel="1" x14ac:dyDescent="0.25">
      <c r="A927" s="148">
        <v>40381</v>
      </c>
      <c r="B927" s="149">
        <v>40.5</v>
      </c>
      <c r="C927" s="143">
        <v>1148192</v>
      </c>
      <c r="D927" s="143">
        <v>65748</v>
      </c>
      <c r="E927" s="150">
        <v>6846</v>
      </c>
      <c r="I927" s="44">
        <f t="shared" si="97"/>
        <v>0.9285714285714286</v>
      </c>
      <c r="J927" s="44">
        <f t="shared" si="98"/>
        <v>0.69028857895751661</v>
      </c>
      <c r="K927" s="44">
        <f t="shared" si="99"/>
        <v>0.53388734912629365</v>
      </c>
      <c r="L927" s="44">
        <f t="shared" si="100"/>
        <v>0.14097169712929891</v>
      </c>
      <c r="M927" s="44">
        <f t="shared" si="101"/>
        <v>0.25730969074746457</v>
      </c>
    </row>
    <row r="928" spans="1:13" outlineLevel="1" x14ac:dyDescent="0.25">
      <c r="A928" s="148">
        <v>40382</v>
      </c>
      <c r="B928" s="149">
        <v>39.5</v>
      </c>
      <c r="C928" s="143">
        <v>531110</v>
      </c>
      <c r="D928" s="143">
        <v>66322</v>
      </c>
      <c r="E928" s="150">
        <v>6906</v>
      </c>
      <c r="I928" s="44">
        <f t="shared" si="97"/>
        <v>0.88095238095238093</v>
      </c>
      <c r="J928" s="44">
        <f t="shared" si="98"/>
        <v>0.70504531139533388</v>
      </c>
      <c r="K928" s="44">
        <f t="shared" si="99"/>
        <v>0.54733070889076596</v>
      </c>
      <c r="L928" s="44">
        <f t="shared" si="100"/>
        <v>0.10316856002676689</v>
      </c>
      <c r="M928" s="44">
        <f t="shared" si="101"/>
        <v>0.21561109732048056</v>
      </c>
    </row>
    <row r="929" spans="1:13" outlineLevel="1" x14ac:dyDescent="0.25">
      <c r="A929" s="148">
        <v>40385</v>
      </c>
      <c r="B929" s="149">
        <v>39.200000000000003</v>
      </c>
      <c r="C929" s="143">
        <v>787672</v>
      </c>
      <c r="D929" s="143">
        <v>66443</v>
      </c>
      <c r="E929" s="150">
        <v>6907</v>
      </c>
      <c r="I929" s="44">
        <f t="shared" si="97"/>
        <v>0.8666666666666667</v>
      </c>
      <c r="J929" s="44">
        <f t="shared" si="98"/>
        <v>0.70815605116010016</v>
      </c>
      <c r="K929" s="44">
        <f t="shared" si="99"/>
        <v>0.54755476488684041</v>
      </c>
      <c r="L929" s="44">
        <f t="shared" si="100"/>
        <v>9.2796331692829526E-2</v>
      </c>
      <c r="M929" s="44">
        <f t="shared" si="101"/>
        <v>0.20620394768592254</v>
      </c>
    </row>
    <row r="930" spans="1:13" outlineLevel="1" x14ac:dyDescent="0.25">
      <c r="A930" s="148">
        <v>40386</v>
      </c>
      <c r="B930" s="149">
        <v>39.409999999999997</v>
      </c>
      <c r="C930" s="143">
        <v>1058110</v>
      </c>
      <c r="D930" s="143">
        <v>66674</v>
      </c>
      <c r="E930" s="150">
        <v>6927</v>
      </c>
      <c r="I930" s="44">
        <f t="shared" si="97"/>
        <v>0.87666666666666648</v>
      </c>
      <c r="J930" s="44">
        <f t="shared" si="98"/>
        <v>0.7140947361655634</v>
      </c>
      <c r="K930" s="44">
        <f t="shared" si="99"/>
        <v>0.55203588480833132</v>
      </c>
      <c r="L930" s="44">
        <f t="shared" si="100"/>
        <v>9.4844192138864525E-2</v>
      </c>
      <c r="M930" s="44">
        <f t="shared" si="101"/>
        <v>0.20916448197873039</v>
      </c>
    </row>
    <row r="931" spans="1:13" outlineLevel="1" x14ac:dyDescent="0.25">
      <c r="A931" s="148">
        <v>40387</v>
      </c>
      <c r="B931" s="149">
        <v>39.01</v>
      </c>
      <c r="C931" s="143">
        <v>11504245</v>
      </c>
      <c r="D931" s="143">
        <v>66808</v>
      </c>
      <c r="E931" s="150">
        <v>6988</v>
      </c>
      <c r="I931" s="44">
        <f t="shared" si="97"/>
        <v>0.8576190476190475</v>
      </c>
      <c r="J931" s="44">
        <f t="shared" si="98"/>
        <v>0.71753968764059395</v>
      </c>
      <c r="K931" s="44">
        <f t="shared" si="99"/>
        <v>0.56570330056887808</v>
      </c>
      <c r="L931" s="44">
        <f t="shared" si="100"/>
        <v>8.1558150292807774E-2</v>
      </c>
      <c r="M931" s="44">
        <f t="shared" si="101"/>
        <v>0.18644384727560182</v>
      </c>
    </row>
    <row r="932" spans="1:13" outlineLevel="1" x14ac:dyDescent="0.25">
      <c r="A932" s="148">
        <v>40388</v>
      </c>
      <c r="B932" s="149">
        <v>39.049999999999997</v>
      </c>
      <c r="C932" s="143">
        <v>89750</v>
      </c>
      <c r="D932" s="143">
        <v>66953</v>
      </c>
      <c r="E932" s="150">
        <v>7011</v>
      </c>
      <c r="I932" s="44">
        <f t="shared" si="97"/>
        <v>0.85952380952380936</v>
      </c>
      <c r="J932" s="44">
        <f t="shared" si="98"/>
        <v>0.72126743363969403</v>
      </c>
      <c r="K932" s="44">
        <f t="shared" si="99"/>
        <v>0.57085658847859255</v>
      </c>
      <c r="L932" s="44">
        <f t="shared" si="100"/>
        <v>8.0322425895066329E-2</v>
      </c>
      <c r="M932" s="44">
        <f t="shared" si="101"/>
        <v>0.18376421066215665</v>
      </c>
    </row>
    <row r="933" spans="1:13" x14ac:dyDescent="0.25">
      <c r="A933" s="148">
        <v>40389</v>
      </c>
      <c r="B933" s="145">
        <v>39.799999999999997</v>
      </c>
      <c r="C933" s="146">
        <v>131071</v>
      </c>
      <c r="D933" s="146">
        <v>67515</v>
      </c>
      <c r="E933" s="154">
        <v>7082</v>
      </c>
      <c r="I933" s="44">
        <f t="shared" si="97"/>
        <v>0.89523809523809517</v>
      </c>
      <c r="J933" s="44">
        <f t="shared" si="98"/>
        <v>0.73571566296034452</v>
      </c>
      <c r="K933" s="44">
        <f t="shared" si="99"/>
        <v>0.58676456419988487</v>
      </c>
      <c r="L933" s="44">
        <f t="shared" si="100"/>
        <v>9.1905855136248382E-2</v>
      </c>
      <c r="M933" s="44">
        <f t="shared" si="101"/>
        <v>0.19440409623324051</v>
      </c>
    </row>
    <row r="934" spans="1:13" outlineLevel="1" x14ac:dyDescent="0.25">
      <c r="A934" s="148">
        <v>40392</v>
      </c>
      <c r="B934" s="149">
        <v>39.799999999999997</v>
      </c>
      <c r="C934" s="143">
        <v>4591851</v>
      </c>
      <c r="D934" s="143">
        <v>68517</v>
      </c>
      <c r="E934" s="150">
        <v>7163</v>
      </c>
      <c r="I934" s="44">
        <f t="shared" si="97"/>
        <v>0.89523809523809517</v>
      </c>
      <c r="J934" s="44">
        <f t="shared" si="98"/>
        <v>0.76147567324378174</v>
      </c>
      <c r="K934" s="44">
        <f t="shared" si="99"/>
        <v>0.60491309988192254</v>
      </c>
      <c r="L934" s="44">
        <f t="shared" si="100"/>
        <v>7.5937706109780123E-2</v>
      </c>
      <c r="M934" s="44">
        <f t="shared" si="101"/>
        <v>0.18089764198294134</v>
      </c>
    </row>
    <row r="935" spans="1:13" outlineLevel="1" x14ac:dyDescent="0.25">
      <c r="A935" s="148">
        <v>40393</v>
      </c>
      <c r="B935" s="149">
        <v>39.799999999999997</v>
      </c>
      <c r="C935" s="143">
        <v>306371</v>
      </c>
      <c r="D935" s="143">
        <v>67997</v>
      </c>
      <c r="E935" s="150">
        <v>7071</v>
      </c>
      <c r="I935" s="44">
        <f t="shared" si="97"/>
        <v>0.89523809523809517</v>
      </c>
      <c r="J935" s="44">
        <f t="shared" si="98"/>
        <v>0.74810720483321558</v>
      </c>
      <c r="K935" s="44">
        <f t="shared" si="99"/>
        <v>0.58429994824306486</v>
      </c>
      <c r="L935" s="44">
        <f t="shared" si="100"/>
        <v>8.4165828044234337E-2</v>
      </c>
      <c r="M935" s="44">
        <f t="shared" si="101"/>
        <v>0.1962621707712926</v>
      </c>
    </row>
    <row r="936" spans="1:13" outlineLevel="1" x14ac:dyDescent="0.25">
      <c r="A936" s="148">
        <v>40394</v>
      </c>
      <c r="B936" s="149">
        <v>39.799999999999997</v>
      </c>
      <c r="C936" s="143">
        <v>1247620</v>
      </c>
      <c r="D936" s="143">
        <v>68272</v>
      </c>
      <c r="E936" s="150">
        <v>7083</v>
      </c>
      <c r="I936" s="44">
        <f t="shared" si="97"/>
        <v>0.89523809523809517</v>
      </c>
      <c r="J936" s="44">
        <f t="shared" si="98"/>
        <v>0.7551770679349572</v>
      </c>
      <c r="K936" s="44">
        <f t="shared" si="99"/>
        <v>0.58698862019595932</v>
      </c>
      <c r="L936" s="44">
        <f t="shared" si="100"/>
        <v>7.9798801990915935E-2</v>
      </c>
      <c r="M936" s="44">
        <f t="shared" si="101"/>
        <v>0.19423546654296331</v>
      </c>
    </row>
    <row r="937" spans="1:13" outlineLevel="1" x14ac:dyDescent="0.25">
      <c r="A937" s="148">
        <v>40395</v>
      </c>
      <c r="B937" s="149">
        <v>42.7</v>
      </c>
      <c r="C937" s="143">
        <v>3842695</v>
      </c>
      <c r="D937" s="143">
        <v>68411</v>
      </c>
      <c r="E937" s="150">
        <v>7099</v>
      </c>
      <c r="I937" s="44">
        <f t="shared" si="97"/>
        <v>1.0333333333333337</v>
      </c>
      <c r="J937" s="44">
        <f t="shared" si="98"/>
        <v>0.758750562375474</v>
      </c>
      <c r="K937" s="44">
        <f t="shared" si="99"/>
        <v>0.59057351613315201</v>
      </c>
      <c r="L937" s="44">
        <f t="shared" si="100"/>
        <v>0.15612377151822576</v>
      </c>
      <c r="M937" s="44">
        <f t="shared" si="101"/>
        <v>0.27836488707329687</v>
      </c>
    </row>
    <row r="938" spans="1:13" outlineLevel="1" x14ac:dyDescent="0.25">
      <c r="A938" s="148">
        <v>40396</v>
      </c>
      <c r="B938" s="149">
        <v>42.35</v>
      </c>
      <c r="C938" s="143">
        <v>3246137</v>
      </c>
      <c r="D938" s="143">
        <v>68094</v>
      </c>
      <c r="E938" s="150">
        <v>7089</v>
      </c>
      <c r="I938" s="44">
        <f t="shared" si="97"/>
        <v>1.0166666666666666</v>
      </c>
      <c r="J938" s="44">
        <f t="shared" si="98"/>
        <v>0.75060093836364805</v>
      </c>
      <c r="K938" s="44">
        <f t="shared" si="99"/>
        <v>0.58833295617240666</v>
      </c>
      <c r="L938" s="44">
        <f t="shared" si="100"/>
        <v>0.15198536826543685</v>
      </c>
      <c r="M938" s="44">
        <f t="shared" si="101"/>
        <v>0.26967501293083163</v>
      </c>
    </row>
    <row r="939" spans="1:13" outlineLevel="1" x14ac:dyDescent="0.25">
      <c r="A939" s="148">
        <v>40399</v>
      </c>
      <c r="B939" s="149">
        <v>41.8</v>
      </c>
      <c r="C939" s="143">
        <v>25099</v>
      </c>
      <c r="D939" s="143">
        <v>67862</v>
      </c>
      <c r="E939" s="150">
        <v>7089</v>
      </c>
      <c r="I939" s="44">
        <f t="shared" si="97"/>
        <v>0.99047619047619029</v>
      </c>
      <c r="J939" s="44">
        <f t="shared" si="98"/>
        <v>0.74463654476508778</v>
      </c>
      <c r="K939" s="44">
        <f t="shared" si="99"/>
        <v>0.58833295617240666</v>
      </c>
      <c r="L939" s="44">
        <f t="shared" si="100"/>
        <v>0.14091166807709188</v>
      </c>
      <c r="M939" s="44">
        <f t="shared" si="101"/>
        <v>0.25318572704861309</v>
      </c>
    </row>
    <row r="940" spans="1:13" outlineLevel="1" x14ac:dyDescent="0.25">
      <c r="A940" s="148">
        <v>40400</v>
      </c>
      <c r="B940" s="149">
        <v>41.5</v>
      </c>
      <c r="C940" s="143">
        <v>306039</v>
      </c>
      <c r="D940" s="143">
        <v>67223</v>
      </c>
      <c r="E940" s="150">
        <v>7034</v>
      </c>
      <c r="I940" s="44">
        <f t="shared" si="97"/>
        <v>0.97619047619047628</v>
      </c>
      <c r="J940" s="44">
        <f t="shared" si="98"/>
        <v>0.72820875377594962</v>
      </c>
      <c r="K940" s="44">
        <f t="shared" si="99"/>
        <v>0.57600987638830703</v>
      </c>
      <c r="L940" s="44">
        <f t="shared" si="100"/>
        <v>0.14349060660219037</v>
      </c>
      <c r="M940" s="44">
        <f t="shared" si="101"/>
        <v>0.25392010912980489</v>
      </c>
    </row>
    <row r="941" spans="1:13" outlineLevel="1" x14ac:dyDescent="0.25">
      <c r="A941" s="148">
        <v>40401</v>
      </c>
      <c r="B941" s="149">
        <v>41.05</v>
      </c>
      <c r="C941" s="143">
        <v>2252516</v>
      </c>
      <c r="D941" s="143">
        <v>65790</v>
      </c>
      <c r="E941" s="150">
        <v>6911</v>
      </c>
      <c r="I941" s="44">
        <f t="shared" si="97"/>
        <v>0.9547619047619047</v>
      </c>
      <c r="J941" s="44">
        <f t="shared" si="98"/>
        <v>0.69136833986760071</v>
      </c>
      <c r="K941" s="44">
        <f t="shared" si="99"/>
        <v>0.54845098887113863</v>
      </c>
      <c r="L941" s="44">
        <f t="shared" si="100"/>
        <v>0.1557280922705</v>
      </c>
      <c r="M941" s="44">
        <f t="shared" si="101"/>
        <v>0.26239830566867184</v>
      </c>
    </row>
    <row r="942" spans="1:13" outlineLevel="1" x14ac:dyDescent="0.25">
      <c r="A942" s="148">
        <v>40402</v>
      </c>
      <c r="B942" s="149">
        <v>41.8</v>
      </c>
      <c r="C942" s="143">
        <v>4595413</v>
      </c>
      <c r="D942" s="143">
        <v>65966</v>
      </c>
      <c r="E942" s="150">
        <v>6939</v>
      </c>
      <c r="I942" s="44">
        <f t="shared" si="97"/>
        <v>0.99047619047619029</v>
      </c>
      <c r="J942" s="44">
        <f t="shared" si="98"/>
        <v>0.69589305225271536</v>
      </c>
      <c r="K942" s="44">
        <f t="shared" si="99"/>
        <v>0.55472455676122578</v>
      </c>
      <c r="L942" s="44">
        <f t="shared" si="100"/>
        <v>0.17370384166157748</v>
      </c>
      <c r="M942" s="44">
        <f t="shared" si="101"/>
        <v>0.28027577735230125</v>
      </c>
    </row>
    <row r="943" spans="1:13" outlineLevel="1" x14ac:dyDescent="0.25">
      <c r="A943" s="148">
        <v>40403</v>
      </c>
      <c r="B943" s="149">
        <v>41.15</v>
      </c>
      <c r="C943" s="143">
        <v>143866</v>
      </c>
      <c r="D943" s="143">
        <v>66264</v>
      </c>
      <c r="E943" s="150">
        <v>6956</v>
      </c>
      <c r="I943" s="44">
        <f t="shared" si="97"/>
        <v>0.95952380952380945</v>
      </c>
      <c r="J943" s="44">
        <f t="shared" si="98"/>
        <v>0.70355421299569376</v>
      </c>
      <c r="K943" s="44">
        <f t="shared" si="99"/>
        <v>0.55853350869449292</v>
      </c>
      <c r="L943" s="44">
        <f t="shared" si="100"/>
        <v>0.15025620821188546</v>
      </c>
      <c r="M943" s="44">
        <f t="shared" si="101"/>
        <v>0.25728692940661024</v>
      </c>
    </row>
    <row r="944" spans="1:13" outlineLevel="1" x14ac:dyDescent="0.25">
      <c r="A944" s="148">
        <v>40406</v>
      </c>
      <c r="B944" s="149">
        <v>41.6</v>
      </c>
      <c r="C944" s="143">
        <v>37379</v>
      </c>
      <c r="D944" s="143">
        <v>66701</v>
      </c>
      <c r="E944" s="150">
        <v>7010</v>
      </c>
      <c r="I944" s="44">
        <f t="shared" si="97"/>
        <v>0.98095238095238102</v>
      </c>
      <c r="J944" s="44">
        <f t="shared" si="98"/>
        <v>0.71478886817918896</v>
      </c>
      <c r="K944" s="44">
        <f t="shared" si="99"/>
        <v>0.57063253248251811</v>
      </c>
      <c r="L944" s="44">
        <f t="shared" si="100"/>
        <v>0.15521649207800836</v>
      </c>
      <c r="M944" s="44">
        <f t="shared" si="101"/>
        <v>0.26124496977107525</v>
      </c>
    </row>
    <row r="945" spans="1:13" outlineLevel="1" x14ac:dyDescent="0.25">
      <c r="A945" s="148">
        <v>40407</v>
      </c>
      <c r="B945" s="149">
        <v>42</v>
      </c>
      <c r="C945" s="143">
        <v>6404872</v>
      </c>
      <c r="D945" s="143">
        <v>67583</v>
      </c>
      <c r="E945" s="150">
        <v>7079</v>
      </c>
      <c r="I945" s="44">
        <f t="shared" si="97"/>
        <v>1</v>
      </c>
      <c r="J945" s="44">
        <f t="shared" si="98"/>
        <v>0.73746384729095693</v>
      </c>
      <c r="K945" s="44">
        <f t="shared" si="99"/>
        <v>0.58609239621166109</v>
      </c>
      <c r="L945" s="44">
        <f t="shared" si="100"/>
        <v>0.15110308805468842</v>
      </c>
      <c r="M945" s="44">
        <f t="shared" si="101"/>
        <v>0.2609605876536234</v>
      </c>
    </row>
    <row r="946" spans="1:13" outlineLevel="1" x14ac:dyDescent="0.25">
      <c r="A946" s="148">
        <v>40408</v>
      </c>
      <c r="B946" s="149">
        <v>41.49</v>
      </c>
      <c r="C946" s="143">
        <v>1083849</v>
      </c>
      <c r="D946" s="143">
        <v>67638</v>
      </c>
      <c r="E946" s="150">
        <v>7103</v>
      </c>
      <c r="I946" s="44">
        <f t="shared" si="97"/>
        <v>0.97571428571428576</v>
      </c>
      <c r="J946" s="44">
        <f t="shared" si="98"/>
        <v>0.7388778199113053</v>
      </c>
      <c r="K946" s="44">
        <f t="shared" si="99"/>
        <v>0.59146974011745024</v>
      </c>
      <c r="L946" s="44">
        <f t="shared" si="100"/>
        <v>0.13620075147951494</v>
      </c>
      <c r="M946" s="44">
        <f t="shared" si="101"/>
        <v>0.24144005752096698</v>
      </c>
    </row>
    <row r="947" spans="1:13" outlineLevel="1" x14ac:dyDescent="0.25">
      <c r="A947" s="148">
        <v>40409</v>
      </c>
      <c r="B947" s="149">
        <v>41.5</v>
      </c>
      <c r="C947" s="143">
        <v>424443</v>
      </c>
      <c r="D947" s="143">
        <v>66887</v>
      </c>
      <c r="E947" s="150">
        <v>7058</v>
      </c>
      <c r="I947" s="44">
        <f t="shared" si="97"/>
        <v>0.97619047619047628</v>
      </c>
      <c r="J947" s="44">
        <f t="shared" si="98"/>
        <v>0.71957066649527612</v>
      </c>
      <c r="K947" s="44">
        <f t="shared" si="99"/>
        <v>0.58138722029409595</v>
      </c>
      <c r="L947" s="44">
        <f t="shared" si="100"/>
        <v>0.14923481465186139</v>
      </c>
      <c r="M947" s="44">
        <f t="shared" si="101"/>
        <v>0.24965628331241829</v>
      </c>
    </row>
    <row r="948" spans="1:13" outlineLevel="1" x14ac:dyDescent="0.25">
      <c r="A948" s="148">
        <v>40410</v>
      </c>
      <c r="B948" s="149">
        <v>41.98</v>
      </c>
      <c r="C948" s="143">
        <v>121737</v>
      </c>
      <c r="D948" s="143">
        <v>66677</v>
      </c>
      <c r="E948" s="150">
        <v>7029</v>
      </c>
      <c r="I948" s="44">
        <f t="shared" si="97"/>
        <v>0.99904761904761896</v>
      </c>
      <c r="J948" s="44">
        <f t="shared" si="98"/>
        <v>0.71417186194485516</v>
      </c>
      <c r="K948" s="44">
        <f t="shared" si="99"/>
        <v>0.57488959640793436</v>
      </c>
      <c r="L948" s="44">
        <f t="shared" si="100"/>
        <v>0.16618856220143008</v>
      </c>
      <c r="M948" s="44">
        <f t="shared" si="101"/>
        <v>0.26932556009457409</v>
      </c>
    </row>
    <row r="949" spans="1:13" outlineLevel="1" x14ac:dyDescent="0.25">
      <c r="A949" s="148">
        <v>40413</v>
      </c>
      <c r="B949" s="149">
        <v>41.8</v>
      </c>
      <c r="C949" s="143">
        <v>1188016</v>
      </c>
      <c r="D949" s="143">
        <v>65981</v>
      </c>
      <c r="E949" s="150">
        <v>6981</v>
      </c>
      <c r="I949" s="44">
        <f t="shared" si="97"/>
        <v>0.99047619047619029</v>
      </c>
      <c r="J949" s="44">
        <f t="shared" si="98"/>
        <v>0.69627868114917413</v>
      </c>
      <c r="K949" s="44">
        <f t="shared" si="99"/>
        <v>0.56413490859635629</v>
      </c>
      <c r="L949" s="44">
        <f t="shared" si="100"/>
        <v>0.17343701397444122</v>
      </c>
      <c r="M949" s="44">
        <f t="shared" si="101"/>
        <v>0.27257321573522697</v>
      </c>
    </row>
    <row r="950" spans="1:13" outlineLevel="1" x14ac:dyDescent="0.25">
      <c r="A950" s="148">
        <v>40414</v>
      </c>
      <c r="B950" s="149">
        <v>41.3</v>
      </c>
      <c r="C950" s="143">
        <v>487654</v>
      </c>
      <c r="D950" s="143">
        <v>65156</v>
      </c>
      <c r="E950" s="150">
        <v>6899</v>
      </c>
      <c r="I950" s="44">
        <f t="shared" si="97"/>
        <v>0.96666666666666656</v>
      </c>
      <c r="J950" s="44">
        <f t="shared" si="98"/>
        <v>0.67506909184394881</v>
      </c>
      <c r="K950" s="44">
        <f t="shared" si="99"/>
        <v>0.54576231691824417</v>
      </c>
      <c r="L950" s="44">
        <f t="shared" si="100"/>
        <v>0.17408092373176176</v>
      </c>
      <c r="M950" s="44">
        <f t="shared" si="101"/>
        <v>0.27229564671208384</v>
      </c>
    </row>
    <row r="951" spans="1:13" outlineLevel="1" x14ac:dyDescent="0.25">
      <c r="A951" s="148">
        <v>40415</v>
      </c>
      <c r="B951" s="149">
        <v>41.67</v>
      </c>
      <c r="C951" s="143">
        <v>1468016</v>
      </c>
      <c r="D951" s="143">
        <v>64803</v>
      </c>
      <c r="E951" s="150">
        <v>6875</v>
      </c>
      <c r="I951" s="44">
        <f t="shared" si="97"/>
        <v>0.98428571428571443</v>
      </c>
      <c r="J951" s="44">
        <f t="shared" si="98"/>
        <v>0.66599395848062204</v>
      </c>
      <c r="K951" s="44">
        <f t="shared" si="99"/>
        <v>0.54038497301245525</v>
      </c>
      <c r="L951" s="44">
        <f t="shared" si="100"/>
        <v>0.1910521668970353</v>
      </c>
      <c r="M951" s="44">
        <f t="shared" si="101"/>
        <v>0.28817519584415585</v>
      </c>
    </row>
    <row r="952" spans="1:13" outlineLevel="1" x14ac:dyDescent="0.25">
      <c r="A952" s="148">
        <v>40416</v>
      </c>
      <c r="B952" s="149">
        <v>41</v>
      </c>
      <c r="C952" s="143">
        <v>143853</v>
      </c>
      <c r="D952" s="143">
        <v>63867</v>
      </c>
      <c r="E952" s="150">
        <v>6789</v>
      </c>
      <c r="I952" s="44">
        <f t="shared" si="97"/>
        <v>0.95238095238095233</v>
      </c>
      <c r="J952" s="44">
        <f t="shared" si="98"/>
        <v>0.64193071534160295</v>
      </c>
      <c r="K952" s="44">
        <f t="shared" si="99"/>
        <v>0.52111615735004491</v>
      </c>
      <c r="L952" s="44">
        <f t="shared" si="100"/>
        <v>0.18907633199051288</v>
      </c>
      <c r="M952" s="44">
        <f t="shared" si="101"/>
        <v>0.28351864711122321</v>
      </c>
    </row>
    <row r="953" spans="1:13" outlineLevel="1" x14ac:dyDescent="0.25">
      <c r="A953" s="148">
        <v>40417</v>
      </c>
      <c r="B953" s="149">
        <v>40.950000000000003</v>
      </c>
      <c r="C953" s="143">
        <v>814529</v>
      </c>
      <c r="D953" s="143">
        <v>65585</v>
      </c>
      <c r="E953" s="150">
        <v>6950</v>
      </c>
      <c r="I953" s="44">
        <f t="shared" si="97"/>
        <v>0.95000000000000018</v>
      </c>
      <c r="J953" s="44">
        <f t="shared" si="98"/>
        <v>0.686098078282666</v>
      </c>
      <c r="K953" s="44">
        <f t="shared" si="99"/>
        <v>0.55718917271804558</v>
      </c>
      <c r="L953" s="44">
        <f t="shared" si="100"/>
        <v>0.15651635282457899</v>
      </c>
      <c r="M953" s="44">
        <f t="shared" si="101"/>
        <v>0.2522563309352519</v>
      </c>
    </row>
    <row r="954" spans="1:13" outlineLevel="1" x14ac:dyDescent="0.25">
      <c r="A954" s="148">
        <v>40420</v>
      </c>
      <c r="B954" s="149">
        <v>40</v>
      </c>
      <c r="C954" s="143">
        <v>450521</v>
      </c>
      <c r="D954" s="143">
        <v>64260</v>
      </c>
      <c r="E954" s="150">
        <v>6851</v>
      </c>
      <c r="I954" s="44">
        <f t="shared" si="97"/>
        <v>0.90476190476190466</v>
      </c>
      <c r="J954" s="44">
        <f t="shared" si="98"/>
        <v>0.65203419242881933</v>
      </c>
      <c r="K954" s="44">
        <f t="shared" si="99"/>
        <v>0.53500762910666633</v>
      </c>
      <c r="L954" s="44">
        <f t="shared" si="100"/>
        <v>0.15297971040267955</v>
      </c>
      <c r="M954" s="44">
        <f t="shared" si="101"/>
        <v>0.24088106706702517</v>
      </c>
    </row>
    <row r="955" spans="1:13" x14ac:dyDescent="0.25">
      <c r="A955" s="148">
        <v>40421</v>
      </c>
      <c r="B955" s="145">
        <v>41</v>
      </c>
      <c r="C955" s="146">
        <v>298534</v>
      </c>
      <c r="D955" s="146">
        <v>65145</v>
      </c>
      <c r="E955" s="154">
        <v>6947</v>
      </c>
      <c r="I955" s="44">
        <f t="shared" si="97"/>
        <v>0.95238095238095233</v>
      </c>
      <c r="J955" s="44">
        <f t="shared" si="98"/>
        <v>0.67478629731987927</v>
      </c>
      <c r="K955" s="44">
        <f t="shared" si="99"/>
        <v>0.55651700472982202</v>
      </c>
      <c r="L955" s="44">
        <f t="shared" si="100"/>
        <v>0.16574929918240988</v>
      </c>
      <c r="M955" s="44">
        <f t="shared" si="101"/>
        <v>0.25432677346165189</v>
      </c>
    </row>
    <row r="956" spans="1:13" outlineLevel="1" x14ac:dyDescent="0.25">
      <c r="A956" s="148">
        <v>40422</v>
      </c>
      <c r="B956" s="149">
        <v>41.8</v>
      </c>
      <c r="C956" s="143">
        <v>543130</v>
      </c>
      <c r="D956" s="143">
        <v>67072</v>
      </c>
      <c r="E956" s="150">
        <v>7106</v>
      </c>
      <c r="I956" s="44">
        <f t="shared" si="97"/>
        <v>0.99047619047619029</v>
      </c>
      <c r="J956" s="44">
        <f t="shared" si="98"/>
        <v>0.72432675621826603</v>
      </c>
      <c r="K956" s="44">
        <f t="shared" si="99"/>
        <v>0.5921419081056738</v>
      </c>
      <c r="L956" s="44">
        <f t="shared" si="100"/>
        <v>0.1543497676981096</v>
      </c>
      <c r="M956" s="44">
        <f t="shared" si="101"/>
        <v>0.25018767507002782</v>
      </c>
    </row>
    <row r="957" spans="1:13" outlineLevel="1" x14ac:dyDescent="0.25">
      <c r="A957" s="148">
        <v>40423</v>
      </c>
      <c r="B957" s="149">
        <v>40.4</v>
      </c>
      <c r="C957" s="143">
        <v>2545042</v>
      </c>
      <c r="D957" s="143">
        <v>66808</v>
      </c>
      <c r="E957" s="150">
        <v>7047</v>
      </c>
      <c r="I957" s="44">
        <f t="shared" si="97"/>
        <v>0.92380952380952364</v>
      </c>
      <c r="J957" s="44">
        <f t="shared" si="98"/>
        <v>0.71753968764059395</v>
      </c>
      <c r="K957" s="44">
        <f t="shared" si="99"/>
        <v>0.57892260433727594</v>
      </c>
      <c r="L957" s="44">
        <f t="shared" si="100"/>
        <v>0.12009611053138758</v>
      </c>
      <c r="M957" s="44">
        <f t="shared" si="101"/>
        <v>0.2184318081993688</v>
      </c>
    </row>
    <row r="958" spans="1:13" outlineLevel="1" x14ac:dyDescent="0.25">
      <c r="A958" s="148">
        <v>40424</v>
      </c>
      <c r="B958" s="149">
        <v>40.25</v>
      </c>
      <c r="C958" s="143">
        <v>1725602</v>
      </c>
      <c r="D958" s="143">
        <v>66678</v>
      </c>
      <c r="E958" s="150">
        <v>6995</v>
      </c>
      <c r="I958" s="44">
        <f t="shared" si="97"/>
        <v>0.91666666666666674</v>
      </c>
      <c r="J958" s="44">
        <f t="shared" si="98"/>
        <v>0.71419757053795241</v>
      </c>
      <c r="K958" s="44">
        <f t="shared" si="99"/>
        <v>0.56727169254139986</v>
      </c>
      <c r="L958" s="44">
        <f t="shared" si="100"/>
        <v>0.11811304578221704</v>
      </c>
      <c r="M958" s="44">
        <f t="shared" si="101"/>
        <v>0.22293197522039554</v>
      </c>
    </row>
    <row r="959" spans="1:13" outlineLevel="1" x14ac:dyDescent="0.25">
      <c r="A959" s="148">
        <v>40427</v>
      </c>
      <c r="B959" s="149">
        <v>40.25</v>
      </c>
      <c r="C959" s="143">
        <v>16170</v>
      </c>
      <c r="D959" s="143">
        <v>66747</v>
      </c>
      <c r="E959" s="150">
        <v>6982</v>
      </c>
      <c r="I959" s="44">
        <f t="shared" si="97"/>
        <v>0.91666666666666674</v>
      </c>
      <c r="J959" s="44">
        <f t="shared" si="98"/>
        <v>0.71597146346166207</v>
      </c>
      <c r="K959" s="44">
        <f t="shared" si="99"/>
        <v>0.56435896459243096</v>
      </c>
      <c r="L959" s="44">
        <f t="shared" si="100"/>
        <v>0.1169571915841412</v>
      </c>
      <c r="M959" s="44">
        <f t="shared" si="101"/>
        <v>0.2252089897832521</v>
      </c>
    </row>
    <row r="960" spans="1:13" outlineLevel="1" x14ac:dyDescent="0.25">
      <c r="A960" s="148">
        <v>40429</v>
      </c>
      <c r="B960" s="149">
        <v>40</v>
      </c>
      <c r="C960" s="143">
        <v>1874337</v>
      </c>
      <c r="D960" s="143">
        <v>66407</v>
      </c>
      <c r="E960" s="150">
        <v>6994</v>
      </c>
      <c r="I960" s="44">
        <f t="shared" si="97"/>
        <v>0.90476190476190466</v>
      </c>
      <c r="J960" s="44">
        <f t="shared" si="98"/>
        <v>0.70723054180859957</v>
      </c>
      <c r="K960" s="44">
        <f t="shared" si="99"/>
        <v>0.56704763654532542</v>
      </c>
      <c r="L960" s="44">
        <f t="shared" si="100"/>
        <v>0.11570280528372279</v>
      </c>
      <c r="M960" s="44">
        <f t="shared" si="101"/>
        <v>0.21550989283331279</v>
      </c>
    </row>
    <row r="961" spans="1:15" outlineLevel="1" x14ac:dyDescent="0.25">
      <c r="A961" s="148">
        <v>40430</v>
      </c>
      <c r="B961" s="149">
        <v>40.799999999999997</v>
      </c>
      <c r="C961" s="143">
        <v>449996</v>
      </c>
      <c r="D961" s="143">
        <v>66624</v>
      </c>
      <c r="E961" s="150">
        <v>7024</v>
      </c>
      <c r="I961" s="44">
        <f t="shared" si="97"/>
        <v>0.94285714285714262</v>
      </c>
      <c r="J961" s="44">
        <f t="shared" si="98"/>
        <v>0.71280930651070129</v>
      </c>
      <c r="K961" s="44">
        <f t="shared" si="99"/>
        <v>0.57376931642756146</v>
      </c>
      <c r="L961" s="44">
        <f t="shared" si="100"/>
        <v>0.13431024427061877</v>
      </c>
      <c r="M961" s="44">
        <f t="shared" si="101"/>
        <v>0.23452473153270414</v>
      </c>
    </row>
    <row r="962" spans="1:15" outlineLevel="1" x14ac:dyDescent="0.25">
      <c r="A962" s="148">
        <v>40431</v>
      </c>
      <c r="B962" s="149">
        <v>41.25</v>
      </c>
      <c r="C962" s="143">
        <v>982326</v>
      </c>
      <c r="D962" s="143">
        <v>66806</v>
      </c>
      <c r="E962" s="150">
        <v>7048</v>
      </c>
      <c r="I962" s="44">
        <f t="shared" si="97"/>
        <v>0.96428571428571419</v>
      </c>
      <c r="J962" s="44">
        <f t="shared" si="98"/>
        <v>0.71748827045439945</v>
      </c>
      <c r="K962" s="44">
        <f t="shared" si="99"/>
        <v>0.57914666033335038</v>
      </c>
      <c r="L962" s="44">
        <f t="shared" si="100"/>
        <v>0.14369672741113915</v>
      </c>
      <c r="M962" s="44">
        <f t="shared" si="101"/>
        <v>0.24389061739905959</v>
      </c>
    </row>
    <row r="963" spans="1:15" outlineLevel="1" x14ac:dyDescent="0.25">
      <c r="A963" s="148">
        <v>40434</v>
      </c>
      <c r="B963" s="149">
        <v>41.2</v>
      </c>
      <c r="C963" s="143">
        <v>300857</v>
      </c>
      <c r="D963" s="143">
        <v>68030</v>
      </c>
      <c r="E963" s="150">
        <v>7176</v>
      </c>
      <c r="I963" s="44">
        <f t="shared" si="97"/>
        <v>0.96190476190476204</v>
      </c>
      <c r="J963" s="44">
        <f t="shared" si="98"/>
        <v>0.74895558840542442</v>
      </c>
      <c r="K963" s="44">
        <f t="shared" si="99"/>
        <v>0.60782582783089145</v>
      </c>
      <c r="L963" s="44">
        <f t="shared" si="100"/>
        <v>0.12175790792577512</v>
      </c>
      <c r="M963" s="44">
        <f t="shared" si="101"/>
        <v>0.22022219567871759</v>
      </c>
    </row>
    <row r="964" spans="1:15" outlineLevel="1" x14ac:dyDescent="0.25">
      <c r="A964" s="148">
        <v>40435</v>
      </c>
      <c r="B964" s="149">
        <v>40.950000000000003</v>
      </c>
      <c r="C964" s="143">
        <v>441565</v>
      </c>
      <c r="D964" s="143">
        <v>67691</v>
      </c>
      <c r="E964" s="150">
        <v>7193</v>
      </c>
      <c r="I964" s="44">
        <f t="shared" si="97"/>
        <v>0.95000000000000018</v>
      </c>
      <c r="J964" s="44">
        <f t="shared" si="98"/>
        <v>0.74024037534545917</v>
      </c>
      <c r="K964" s="44">
        <f t="shared" si="99"/>
        <v>0.61163477976415859</v>
      </c>
      <c r="L964" s="44">
        <f t="shared" si="100"/>
        <v>0.12053485692337262</v>
      </c>
      <c r="M964" s="44">
        <f t="shared" si="101"/>
        <v>0.20995155011817057</v>
      </c>
    </row>
    <row r="965" spans="1:15" outlineLevel="1" x14ac:dyDescent="0.25">
      <c r="A965" s="148">
        <v>40436</v>
      </c>
      <c r="B965" s="149">
        <v>40.9</v>
      </c>
      <c r="C965" s="143">
        <v>122705</v>
      </c>
      <c r="D965" s="143">
        <v>68106</v>
      </c>
      <c r="E965" s="150">
        <v>7254</v>
      </c>
      <c r="I965" s="44">
        <f t="shared" si="97"/>
        <v>0.94761904761904758</v>
      </c>
      <c r="J965" s="44">
        <f t="shared" si="98"/>
        <v>0.75090944148081507</v>
      </c>
      <c r="K965" s="44">
        <f t="shared" si="99"/>
        <v>0.62530219552470556</v>
      </c>
      <c r="L965" s="44">
        <f t="shared" si="100"/>
        <v>0.11234710458347141</v>
      </c>
      <c r="M965" s="44">
        <f t="shared" si="101"/>
        <v>0.19831195268292046</v>
      </c>
    </row>
    <row r="966" spans="1:15" outlineLevel="1" x14ac:dyDescent="0.25">
      <c r="A966" s="148">
        <v>40437</v>
      </c>
      <c r="B966" s="149">
        <v>40.58</v>
      </c>
      <c r="C966" s="143">
        <v>305680</v>
      </c>
      <c r="D966" s="143">
        <v>67662</v>
      </c>
      <c r="E966" s="150">
        <v>7208</v>
      </c>
      <c r="I966" s="44">
        <f t="shared" si="97"/>
        <v>0.93238095238095231</v>
      </c>
      <c r="J966" s="44">
        <f t="shared" si="98"/>
        <v>0.73949482614563911</v>
      </c>
      <c r="K966" s="44">
        <f t="shared" si="99"/>
        <v>0.61499561970527661</v>
      </c>
      <c r="L966" s="44">
        <f t="shared" si="100"/>
        <v>0.11088628913183318</v>
      </c>
      <c r="M966" s="44">
        <f t="shared" si="101"/>
        <v>0.19652395882881457</v>
      </c>
    </row>
    <row r="967" spans="1:15" outlineLevel="1" x14ac:dyDescent="0.25">
      <c r="A967" s="148">
        <v>40438</v>
      </c>
      <c r="B967" s="149">
        <v>40.5</v>
      </c>
      <c r="C967" s="143">
        <v>8100</v>
      </c>
      <c r="D967" s="143">
        <v>67089</v>
      </c>
      <c r="E967" s="150">
        <v>7156</v>
      </c>
      <c r="I967" s="44">
        <f t="shared" si="97"/>
        <v>0.9285714285714286</v>
      </c>
      <c r="J967" s="44">
        <f t="shared" si="98"/>
        <v>0.72476380230091908</v>
      </c>
      <c r="K967" s="44">
        <f t="shared" si="99"/>
        <v>0.60334470790940076</v>
      </c>
      <c r="L967" s="44">
        <f t="shared" si="100"/>
        <v>0.11816552851968498</v>
      </c>
      <c r="M967" s="44">
        <f t="shared" si="101"/>
        <v>0.20284266948814178</v>
      </c>
    </row>
    <row r="968" spans="1:15" outlineLevel="1" x14ac:dyDescent="0.25">
      <c r="A968" s="148">
        <v>40441</v>
      </c>
      <c r="B968" s="149">
        <v>41</v>
      </c>
      <c r="C968" s="143">
        <v>77900</v>
      </c>
      <c r="D968" s="143">
        <v>68190.460000000006</v>
      </c>
      <c r="E968" s="150">
        <v>7250.7</v>
      </c>
      <c r="I968" s="44">
        <f t="shared" si="97"/>
        <v>0.95238095238095233</v>
      </c>
      <c r="J968" s="44">
        <f t="shared" si="98"/>
        <v>0.75308078925380828</v>
      </c>
      <c r="K968" s="44">
        <f t="shared" si="99"/>
        <v>0.62456281073765951</v>
      </c>
      <c r="L968" s="44">
        <f t="shared" si="100"/>
        <v>0.11368566945050795</v>
      </c>
      <c r="M968" s="44">
        <f t="shared" si="101"/>
        <v>0.201788530105796</v>
      </c>
    </row>
    <row r="969" spans="1:15" outlineLevel="1" x14ac:dyDescent="0.25">
      <c r="A969" s="148">
        <v>40442</v>
      </c>
      <c r="B969" s="149">
        <v>41.43</v>
      </c>
      <c r="C969" s="143">
        <v>645149</v>
      </c>
      <c r="D969" s="143">
        <v>67719.13</v>
      </c>
      <c r="E969" s="150">
        <v>7221.89</v>
      </c>
      <c r="I969" s="44">
        <f t="shared" si="97"/>
        <v>0.97285714285714286</v>
      </c>
      <c r="J969" s="44">
        <f t="shared" si="98"/>
        <v>0.74096355806928482</v>
      </c>
      <c r="K969" s="44">
        <f t="shared" si="99"/>
        <v>0.61810775749075209</v>
      </c>
      <c r="L969" s="44">
        <f t="shared" si="100"/>
        <v>0.13319841401219579</v>
      </c>
      <c r="M969" s="44">
        <f t="shared" si="101"/>
        <v>0.21923718227302191</v>
      </c>
    </row>
    <row r="970" spans="1:15" outlineLevel="1" x14ac:dyDescent="0.25">
      <c r="A970" s="148">
        <v>40443</v>
      </c>
      <c r="B970" s="149">
        <v>41.6</v>
      </c>
      <c r="C970" s="143">
        <v>149457</v>
      </c>
      <c r="D970" s="143">
        <v>68325.179999999993</v>
      </c>
      <c r="E970" s="150">
        <v>7280.17</v>
      </c>
      <c r="I970" s="44">
        <f t="shared" si="97"/>
        <v>0.98095238095238102</v>
      </c>
      <c r="J970" s="44">
        <f t="shared" si="98"/>
        <v>0.75654425091586841</v>
      </c>
      <c r="K970" s="44">
        <f t="shared" si="99"/>
        <v>0.63116574094197619</v>
      </c>
      <c r="L970" s="44">
        <f t="shared" si="100"/>
        <v>0.12775546640484881</v>
      </c>
      <c r="M970" s="44">
        <f t="shared" si="101"/>
        <v>0.214439668042812</v>
      </c>
    </row>
    <row r="971" spans="1:15" outlineLevel="1" x14ac:dyDescent="0.25">
      <c r="A971" s="148">
        <v>40444</v>
      </c>
      <c r="B971" s="149">
        <v>41.2</v>
      </c>
      <c r="C971" s="143">
        <v>947076</v>
      </c>
      <c r="D971" s="143">
        <v>68794.320000000007</v>
      </c>
      <c r="E971" s="150">
        <v>7320.44</v>
      </c>
      <c r="I971" s="44">
        <f t="shared" si="97"/>
        <v>0.96190476190476204</v>
      </c>
      <c r="J971" s="44">
        <f t="shared" si="98"/>
        <v>0.76860518028150926</v>
      </c>
      <c r="K971" s="44">
        <f t="shared" si="99"/>
        <v>0.64018847590389782</v>
      </c>
      <c r="L971" s="44">
        <f t="shared" si="100"/>
        <v>0.10929493127035017</v>
      </c>
      <c r="M971" s="44">
        <f t="shared" si="101"/>
        <v>0.1961459251343467</v>
      </c>
    </row>
    <row r="972" spans="1:15" outlineLevel="1" x14ac:dyDescent="0.25">
      <c r="A972" s="148">
        <v>40445</v>
      </c>
      <c r="B972" s="149">
        <v>41.09</v>
      </c>
      <c r="C972" s="143">
        <v>767359</v>
      </c>
      <c r="D972" s="143">
        <v>68196.479999999996</v>
      </c>
      <c r="E972" s="150">
        <v>7277.86</v>
      </c>
      <c r="I972" s="44">
        <f t="shared" si="97"/>
        <v>0.95666666666666678</v>
      </c>
      <c r="J972" s="44">
        <f t="shared" si="98"/>
        <v>0.75323555498425332</v>
      </c>
      <c r="K972" s="44">
        <f t="shared" si="99"/>
        <v>0.63064817159104392</v>
      </c>
      <c r="L972" s="44">
        <f t="shared" si="100"/>
        <v>0.1160318196286183</v>
      </c>
      <c r="M972" s="44">
        <f t="shared" si="101"/>
        <v>0.19993184351810389</v>
      </c>
    </row>
    <row r="973" spans="1:15" outlineLevel="1" x14ac:dyDescent="0.25">
      <c r="A973" s="148">
        <v>40448</v>
      </c>
      <c r="B973" s="149">
        <v>40.5</v>
      </c>
      <c r="C973" s="143">
        <v>1348403</v>
      </c>
      <c r="D973" s="143">
        <v>68815.97</v>
      </c>
      <c r="E973" s="150">
        <v>7339.03</v>
      </c>
      <c r="I973" s="44">
        <f t="shared" si="97"/>
        <v>0.9285714285714286</v>
      </c>
      <c r="J973" s="44">
        <f t="shared" si="98"/>
        <v>0.76916177132206442</v>
      </c>
      <c r="K973" s="44">
        <f t="shared" si="99"/>
        <v>0.64435367687092349</v>
      </c>
      <c r="L973" s="44">
        <f t="shared" si="100"/>
        <v>9.0104624593058125E-2</v>
      </c>
      <c r="M973" s="44">
        <f t="shared" si="101"/>
        <v>0.1728446596971458</v>
      </c>
    </row>
    <row r="974" spans="1:15" outlineLevel="1" x14ac:dyDescent="0.25">
      <c r="A974" s="148">
        <v>40449</v>
      </c>
      <c r="B974" s="149">
        <v>40.5</v>
      </c>
      <c r="C974" s="143">
        <v>586112</v>
      </c>
      <c r="D974" s="143">
        <v>69227.63</v>
      </c>
      <c r="E974" s="150">
        <v>7383.97</v>
      </c>
      <c r="I974" s="44">
        <f t="shared" si="97"/>
        <v>0.9285714285714286</v>
      </c>
      <c r="J974" s="44">
        <f t="shared" si="98"/>
        <v>0.77974497075647542</v>
      </c>
      <c r="K974" s="44">
        <f t="shared" si="99"/>
        <v>0.6544227533345135</v>
      </c>
      <c r="L974" s="44">
        <f t="shared" si="100"/>
        <v>8.3622350539187096E-2</v>
      </c>
      <c r="M974" s="44">
        <f t="shared" si="101"/>
        <v>0.16570654307332533</v>
      </c>
    </row>
    <row r="975" spans="1:15" outlineLevel="1" x14ac:dyDescent="0.25">
      <c r="A975" s="148">
        <v>40450</v>
      </c>
      <c r="B975" s="149">
        <v>40.299999999999997</v>
      </c>
      <c r="C975" s="143">
        <v>454307</v>
      </c>
      <c r="D975" s="143">
        <v>69228.240000000005</v>
      </c>
      <c r="E975" s="150">
        <v>7398.81</v>
      </c>
      <c r="I975" s="44">
        <f t="shared" si="97"/>
        <v>0.91904761904761889</v>
      </c>
      <c r="J975" s="44">
        <f t="shared" si="98"/>
        <v>0.7797606529982648</v>
      </c>
      <c r="K975" s="44">
        <f t="shared" si="99"/>
        <v>0.6577477443162596</v>
      </c>
      <c r="L975" s="44">
        <f t="shared" si="100"/>
        <v>7.8261627941209388E-2</v>
      </c>
      <c r="M975" s="44">
        <f t="shared" si="101"/>
        <v>0.15762342348360892</v>
      </c>
    </row>
    <row r="976" spans="1:15" x14ac:dyDescent="0.25">
      <c r="A976" s="148">
        <v>40451</v>
      </c>
      <c r="B976" s="145">
        <v>41.49</v>
      </c>
      <c r="C976" s="146">
        <v>649768</v>
      </c>
      <c r="D976" s="146">
        <v>69429.78</v>
      </c>
      <c r="E976" s="154">
        <v>7456.76</v>
      </c>
      <c r="I976" s="44">
        <f t="shared" si="97"/>
        <v>0.97571428571428576</v>
      </c>
      <c r="J976" s="44">
        <f t="shared" si="98"/>
        <v>0.78494196285108297</v>
      </c>
      <c r="K976" s="44">
        <f t="shared" si="99"/>
        <v>0.67073178928877897</v>
      </c>
      <c r="L976" s="44">
        <f t="shared" si="100"/>
        <v>0.10687872593822756</v>
      </c>
      <c r="M976" s="44">
        <f t="shared" si="101"/>
        <v>0.18254425897728099</v>
      </c>
      <c r="N976" s="2">
        <f>B976*113450</f>
        <v>4707040.5</v>
      </c>
      <c r="O976" s="155">
        <f>AVERAGE($C$2:C976)</f>
        <v>2078410.8850102669</v>
      </c>
    </row>
    <row r="977" spans="1:13" x14ac:dyDescent="0.25">
      <c r="A977" s="148">
        <v>40452</v>
      </c>
      <c r="B977" s="149">
        <v>41.5</v>
      </c>
      <c r="C977" s="143">
        <v>315958</v>
      </c>
      <c r="D977" s="156">
        <v>70229.350000000006</v>
      </c>
      <c r="E977" s="157">
        <v>7548.6</v>
      </c>
      <c r="I977" s="44">
        <f t="shared" si="97"/>
        <v>0.97619047619047628</v>
      </c>
      <c r="J977" s="44">
        <f t="shared" si="98"/>
        <v>0.80549778263384542</v>
      </c>
      <c r="K977" s="44">
        <f t="shared" si="99"/>
        <v>0.69130909196826473</v>
      </c>
      <c r="L977" s="44">
        <f t="shared" si="100"/>
        <v>9.45405168582516E-2</v>
      </c>
      <c r="M977" s="44">
        <f t="shared" si="101"/>
        <v>0.16843839223419543</v>
      </c>
    </row>
    <row r="978" spans="1:13" x14ac:dyDescent="0.25">
      <c r="A978" s="148">
        <v>40455</v>
      </c>
      <c r="B978" s="149">
        <v>41.5</v>
      </c>
      <c r="C978" s="143">
        <v>576734</v>
      </c>
      <c r="D978" s="156">
        <v>70384.92</v>
      </c>
      <c r="E978" s="157">
        <v>7572.78</v>
      </c>
      <c r="I978" s="44">
        <f t="shared" ref="I978:I1041" si="102">B978/$B$2-1</f>
        <v>0.97619047619047628</v>
      </c>
      <c r="J978" s="44">
        <f t="shared" ref="J978:J1041" si="103">D978/$D$2-1</f>
        <v>0.80949726846198344</v>
      </c>
      <c r="K978" s="44">
        <f t="shared" ref="K978:K1041" si="104">E978/$E$2-1</f>
        <v>0.69672676595334693</v>
      </c>
      <c r="L978" s="44">
        <f t="shared" ref="L978:L1041" si="105">(B978/$B$2)/(D978/$D$2)-1</f>
        <v>9.2121281769149466E-2</v>
      </c>
      <c r="M978" s="44">
        <f t="shared" ref="M978:M1041" si="106">(B978/$B$2)/(E978/$E$2)-1</f>
        <v>0.16470755094153655</v>
      </c>
    </row>
    <row r="979" spans="1:13" x14ac:dyDescent="0.25">
      <c r="A979" s="148">
        <v>40456</v>
      </c>
      <c r="B979" s="149">
        <v>40.950000000000003</v>
      </c>
      <c r="C979" s="143">
        <v>1474344</v>
      </c>
      <c r="D979" s="156">
        <v>71283.11</v>
      </c>
      <c r="E979" s="157">
        <v>7699.98</v>
      </c>
      <c r="I979" s="44">
        <f t="shared" si="102"/>
        <v>0.95000000000000018</v>
      </c>
      <c r="J979" s="44">
        <f t="shared" si="103"/>
        <v>0.83258846969599598</v>
      </c>
      <c r="K979" s="44">
        <f t="shared" si="104"/>
        <v>0.7252266886540284</v>
      </c>
      <c r="L979" s="44">
        <f t="shared" si="105"/>
        <v>6.4068683310815278E-2</v>
      </c>
      <c r="M979" s="44">
        <f t="shared" si="106"/>
        <v>0.13028624749674678</v>
      </c>
    </row>
    <row r="980" spans="1:13" x14ac:dyDescent="0.25">
      <c r="A980" s="148">
        <v>40457</v>
      </c>
      <c r="B980" s="149">
        <v>41.01</v>
      </c>
      <c r="C980" s="143">
        <v>875134</v>
      </c>
      <c r="D980" s="156">
        <v>70541.37</v>
      </c>
      <c r="E980" s="157">
        <v>7668.4</v>
      </c>
      <c r="I980" s="44">
        <f t="shared" si="102"/>
        <v>0.95285714285714285</v>
      </c>
      <c r="J980" s="44">
        <f t="shared" si="103"/>
        <v>0.81351937785204687</v>
      </c>
      <c r="K980" s="44">
        <f t="shared" si="104"/>
        <v>0.71815100029799428</v>
      </c>
      <c r="L980" s="44">
        <f t="shared" si="105"/>
        <v>7.683279633335327E-2</v>
      </c>
      <c r="M980" s="44">
        <f t="shared" si="106"/>
        <v>0.13660390880571116</v>
      </c>
    </row>
    <row r="981" spans="1:13" x14ac:dyDescent="0.25">
      <c r="A981" s="148">
        <v>40458</v>
      </c>
      <c r="B981" s="149">
        <v>40.4</v>
      </c>
      <c r="C981" s="143">
        <v>488820</v>
      </c>
      <c r="D981" s="156">
        <v>69918.399999999994</v>
      </c>
      <c r="E981" s="157">
        <v>7631.97</v>
      </c>
      <c r="I981" s="44">
        <f t="shared" si="102"/>
        <v>0.92380952380952364</v>
      </c>
      <c r="J981" s="44">
        <f t="shared" si="103"/>
        <v>0.79750369561025747</v>
      </c>
      <c r="K981" s="44">
        <f t="shared" si="104"/>
        <v>0.70998864036099896</v>
      </c>
      <c r="L981" s="44">
        <f t="shared" si="105"/>
        <v>7.0267353835055779E-2</v>
      </c>
      <c r="M981" s="44">
        <f t="shared" si="106"/>
        <v>0.12504228297293518</v>
      </c>
    </row>
    <row r="982" spans="1:13" x14ac:dyDescent="0.25">
      <c r="A982" s="148">
        <v>40459</v>
      </c>
      <c r="B982" s="149">
        <v>41.98</v>
      </c>
      <c r="C982" s="143">
        <v>61779</v>
      </c>
      <c r="D982" s="156">
        <v>70808.800000000003</v>
      </c>
      <c r="E982" s="157">
        <v>7719.86</v>
      </c>
      <c r="I982" s="44">
        <f t="shared" si="102"/>
        <v>0.99904761904761896</v>
      </c>
      <c r="J982" s="44">
        <f t="shared" si="103"/>
        <v>0.82039462690404275</v>
      </c>
      <c r="K982" s="44">
        <f t="shared" si="104"/>
        <v>0.72968092185599009</v>
      </c>
      <c r="L982" s="44">
        <f t="shared" si="105"/>
        <v>9.8139705261277577E-2</v>
      </c>
      <c r="M982" s="44">
        <f t="shared" si="106"/>
        <v>0.15573201611230814</v>
      </c>
    </row>
    <row r="983" spans="1:13" x14ac:dyDescent="0.25">
      <c r="A983" s="148">
        <v>40462</v>
      </c>
      <c r="B983" s="149">
        <v>42.5</v>
      </c>
      <c r="C983" s="143">
        <v>217005</v>
      </c>
      <c r="D983" s="156">
        <v>70946.490000000005</v>
      </c>
      <c r="E983" s="157">
        <v>7761.22</v>
      </c>
      <c r="I983" s="44">
        <f t="shared" si="102"/>
        <v>1.0238095238095237</v>
      </c>
      <c r="J983" s="44">
        <f t="shared" si="103"/>
        <v>0.82393444308760211</v>
      </c>
      <c r="K983" s="44">
        <f t="shared" si="104"/>
        <v>0.73894787785363314</v>
      </c>
      <c r="L983" s="44">
        <f t="shared" si="105"/>
        <v>0.10958457497165752</v>
      </c>
      <c r="M983" s="44">
        <f t="shared" si="106"/>
        <v>0.1638126418760133</v>
      </c>
    </row>
    <row r="984" spans="1:13" x14ac:dyDescent="0.25">
      <c r="A984" s="148">
        <v>40464</v>
      </c>
      <c r="B984" s="149">
        <v>43.1</v>
      </c>
      <c r="C984" s="143">
        <v>153459</v>
      </c>
      <c r="D984" s="156">
        <v>71674.899999999994</v>
      </c>
      <c r="E984" s="157">
        <v>7865.32</v>
      </c>
      <c r="I984" s="44">
        <f t="shared" si="102"/>
        <v>1.0523809523809526</v>
      </c>
      <c r="J984" s="44">
        <f t="shared" si="103"/>
        <v>0.84266083938556458</v>
      </c>
      <c r="K984" s="44">
        <f t="shared" si="104"/>
        <v>0.76227210704499249</v>
      </c>
      <c r="L984" s="44">
        <f t="shared" si="105"/>
        <v>0.11381373528582683</v>
      </c>
      <c r="M984" s="44">
        <f t="shared" si="106"/>
        <v>0.16462204910138389</v>
      </c>
    </row>
    <row r="985" spans="1:13" x14ac:dyDescent="0.25">
      <c r="A985" s="148">
        <v>40465</v>
      </c>
      <c r="B985" s="149">
        <v>44</v>
      </c>
      <c r="C985" s="143">
        <v>421433</v>
      </c>
      <c r="D985" s="156">
        <v>71692</v>
      </c>
      <c r="E985" s="157">
        <v>7817</v>
      </c>
      <c r="I985" s="44">
        <f t="shared" si="102"/>
        <v>1.0952380952380953</v>
      </c>
      <c r="J985" s="44">
        <f t="shared" si="103"/>
        <v>0.8431004563275275</v>
      </c>
      <c r="K985" s="44">
        <f t="shared" si="104"/>
        <v>0.75144572131467102</v>
      </c>
      <c r="L985" s="44">
        <f t="shared" si="105"/>
        <v>0.13680081193890281</v>
      </c>
      <c r="M985" s="44">
        <f t="shared" si="106"/>
        <v>0.19629062421949728</v>
      </c>
    </row>
    <row r="986" spans="1:13" x14ac:dyDescent="0.25">
      <c r="A986" s="148">
        <v>40466</v>
      </c>
      <c r="B986" s="149">
        <v>44.1</v>
      </c>
      <c r="C986" s="143">
        <v>655729</v>
      </c>
      <c r="D986" s="156">
        <v>71830</v>
      </c>
      <c r="E986" s="157">
        <v>7836</v>
      </c>
      <c r="I986" s="44">
        <f t="shared" si="102"/>
        <v>1.1000000000000001</v>
      </c>
      <c r="J986" s="44">
        <f t="shared" si="103"/>
        <v>0.84664824217494705</v>
      </c>
      <c r="K986" s="44">
        <f t="shared" si="104"/>
        <v>0.75570278524008727</v>
      </c>
      <c r="L986" s="44">
        <f t="shared" si="105"/>
        <v>0.13719546150633444</v>
      </c>
      <c r="M986" s="44">
        <f t="shared" si="106"/>
        <v>0.19610222052067372</v>
      </c>
    </row>
    <row r="987" spans="1:13" x14ac:dyDescent="0.25">
      <c r="A987" s="148">
        <v>40469</v>
      </c>
      <c r="B987" s="149">
        <v>42.77</v>
      </c>
      <c r="C987" s="143">
        <v>1114495</v>
      </c>
      <c r="D987" s="156">
        <v>71735</v>
      </c>
      <c r="E987" s="157">
        <v>7815</v>
      </c>
      <c r="I987" s="44">
        <f t="shared" si="102"/>
        <v>1.0366666666666666</v>
      </c>
      <c r="J987" s="44">
        <f t="shared" si="103"/>
        <v>0.84420592583070886</v>
      </c>
      <c r="K987" s="44">
        <f t="shared" si="104"/>
        <v>0.75099760932252191</v>
      </c>
      <c r="L987" s="44">
        <f t="shared" si="105"/>
        <v>0.10435968030482567</v>
      </c>
      <c r="M987" s="44">
        <f t="shared" si="106"/>
        <v>0.16314645766687996</v>
      </c>
    </row>
    <row r="988" spans="1:13" x14ac:dyDescent="0.25">
      <c r="A988" s="148">
        <v>40470</v>
      </c>
      <c r="B988" s="149">
        <v>44.7</v>
      </c>
      <c r="C988" s="143">
        <v>385023</v>
      </c>
      <c r="D988" s="156">
        <v>69863</v>
      </c>
      <c r="E988" s="157">
        <v>7645</v>
      </c>
      <c r="I988" s="44">
        <f t="shared" si="102"/>
        <v>1.1285714285714286</v>
      </c>
      <c r="J988" s="44">
        <f t="shared" si="103"/>
        <v>0.79607943955267046</v>
      </c>
      <c r="K988" s="44">
        <f t="shared" si="104"/>
        <v>0.71290808998985034</v>
      </c>
      <c r="L988" s="44">
        <f t="shared" si="105"/>
        <v>0.18512098167638302</v>
      </c>
      <c r="M988" s="44">
        <f t="shared" si="106"/>
        <v>0.24266529010557791</v>
      </c>
    </row>
    <row r="989" spans="1:13" x14ac:dyDescent="0.25">
      <c r="A989" s="148">
        <v>40471</v>
      </c>
      <c r="B989" s="149">
        <v>44.9</v>
      </c>
      <c r="C989" s="143">
        <v>1120260</v>
      </c>
      <c r="D989" s="156">
        <v>70404</v>
      </c>
      <c r="E989" s="157">
        <v>7726</v>
      </c>
      <c r="I989" s="44">
        <f t="shared" si="102"/>
        <v>1.138095238095238</v>
      </c>
      <c r="J989" s="44">
        <f t="shared" si="103"/>
        <v>0.8099877884182789</v>
      </c>
      <c r="K989" s="44">
        <f t="shared" si="104"/>
        <v>0.73105662567188778</v>
      </c>
      <c r="L989" s="44">
        <f t="shared" si="105"/>
        <v>0.181276057096323</v>
      </c>
      <c r="M989" s="44">
        <f t="shared" si="106"/>
        <v>0.23513882006336062</v>
      </c>
    </row>
    <row r="990" spans="1:13" x14ac:dyDescent="0.25">
      <c r="A990" s="148">
        <v>40472</v>
      </c>
      <c r="B990" s="149">
        <v>45.4</v>
      </c>
      <c r="C990" s="143">
        <v>507009</v>
      </c>
      <c r="D990" s="156">
        <v>69652</v>
      </c>
      <c r="E990" s="157">
        <v>7682</v>
      </c>
      <c r="I990" s="44">
        <f t="shared" si="102"/>
        <v>1.1619047619047618</v>
      </c>
      <c r="J990" s="44">
        <f t="shared" si="103"/>
        <v>0.79065492640915225</v>
      </c>
      <c r="K990" s="44">
        <f t="shared" si="104"/>
        <v>0.72119816184460817</v>
      </c>
      <c r="L990" s="44">
        <f t="shared" si="105"/>
        <v>0.20732628605338643</v>
      </c>
      <c r="M990" s="44">
        <f t="shared" si="106"/>
        <v>0.25604640408623736</v>
      </c>
    </row>
    <row r="991" spans="1:13" x14ac:dyDescent="0.25">
      <c r="A991" s="148">
        <v>40473</v>
      </c>
      <c r="B991" s="149">
        <v>44.9</v>
      </c>
      <c r="C991" s="143">
        <v>893471</v>
      </c>
      <c r="D991" s="158">
        <v>69529</v>
      </c>
      <c r="E991" s="158">
        <v>7661</v>
      </c>
      <c r="I991" s="44">
        <f t="shared" si="102"/>
        <v>1.138095238095238</v>
      </c>
      <c r="J991" s="44">
        <f t="shared" si="103"/>
        <v>0.78749276945819147</v>
      </c>
      <c r="K991" s="44">
        <f t="shared" si="104"/>
        <v>0.7164929859270428</v>
      </c>
      <c r="L991" s="44">
        <f t="shared" si="105"/>
        <v>0.19614203460152635</v>
      </c>
      <c r="M991" s="44">
        <f t="shared" si="106"/>
        <v>0.24561839496273641</v>
      </c>
    </row>
    <row r="992" spans="1:13" x14ac:dyDescent="0.25">
      <c r="A992" s="148">
        <v>40476</v>
      </c>
      <c r="B992" s="149">
        <v>44.9</v>
      </c>
      <c r="C992" s="143">
        <v>1086625</v>
      </c>
      <c r="D992" s="156">
        <v>69580</v>
      </c>
      <c r="E992" s="157">
        <v>7676</v>
      </c>
      <c r="I992" s="44">
        <f t="shared" si="102"/>
        <v>1.138095238095238</v>
      </c>
      <c r="J992" s="44">
        <f t="shared" si="103"/>
        <v>0.78880390770615083</v>
      </c>
      <c r="K992" s="44">
        <f t="shared" si="104"/>
        <v>0.71985382586816105</v>
      </c>
      <c r="L992" s="44">
        <f t="shared" si="105"/>
        <v>0.19526529927866521</v>
      </c>
      <c r="M992" s="44">
        <f t="shared" si="106"/>
        <v>0.24318427876622239</v>
      </c>
    </row>
    <row r="993" spans="1:13" x14ac:dyDescent="0.25">
      <c r="A993" s="148">
        <v>40477</v>
      </c>
      <c r="B993" s="149">
        <v>44.8</v>
      </c>
      <c r="C993" s="143">
        <v>124190</v>
      </c>
      <c r="D993" s="156">
        <v>70740</v>
      </c>
      <c r="E993" s="157">
        <v>7761</v>
      </c>
      <c r="I993" s="44">
        <f t="shared" si="102"/>
        <v>1.1333333333333333</v>
      </c>
      <c r="J993" s="44">
        <f t="shared" si="103"/>
        <v>0.8186258756989524</v>
      </c>
      <c r="K993" s="44">
        <f t="shared" si="104"/>
        <v>0.73889858553449672</v>
      </c>
      <c r="L993" s="44">
        <f t="shared" si="105"/>
        <v>0.17304683818678734</v>
      </c>
      <c r="M993" s="44">
        <f t="shared" si="106"/>
        <v>0.22683021947343551</v>
      </c>
    </row>
    <row r="994" spans="1:13" x14ac:dyDescent="0.25">
      <c r="A994" s="148">
        <v>40478</v>
      </c>
      <c r="B994" s="149">
        <v>44.19</v>
      </c>
      <c r="C994" s="143">
        <v>576204</v>
      </c>
      <c r="D994" s="156">
        <v>70568</v>
      </c>
      <c r="E994" s="157">
        <v>7701</v>
      </c>
      <c r="I994" s="44">
        <f t="shared" si="102"/>
        <v>1.1042857142857141</v>
      </c>
      <c r="J994" s="44">
        <f t="shared" si="103"/>
        <v>0.81420399768622653</v>
      </c>
      <c r="K994" s="44">
        <f t="shared" si="104"/>
        <v>0.72545522577002441</v>
      </c>
      <c r="L994" s="44">
        <f t="shared" si="105"/>
        <v>0.15989476209370501</v>
      </c>
      <c r="M994" s="44">
        <f t="shared" si="106"/>
        <v>0.21955393733652384</v>
      </c>
    </row>
    <row r="995" spans="1:13" x14ac:dyDescent="0.25">
      <c r="A995" s="148">
        <v>40479</v>
      </c>
      <c r="B995" s="149">
        <v>43.15</v>
      </c>
      <c r="C995" s="143">
        <v>336528</v>
      </c>
      <c r="D995" s="156">
        <v>70320</v>
      </c>
      <c r="E995" s="157">
        <v>7653</v>
      </c>
      <c r="I995" s="44">
        <f t="shared" si="102"/>
        <v>1.0547619047619046</v>
      </c>
      <c r="J995" s="44">
        <f t="shared" si="103"/>
        <v>0.80782826659811047</v>
      </c>
      <c r="K995" s="44">
        <f t="shared" si="104"/>
        <v>0.71470053795844657</v>
      </c>
      <c r="L995" s="44">
        <f t="shared" si="105"/>
        <v>0.13659131385773859</v>
      </c>
      <c r="M995" s="44">
        <f t="shared" si="106"/>
        <v>0.19832114079134855</v>
      </c>
    </row>
    <row r="996" spans="1:13" x14ac:dyDescent="0.25">
      <c r="A996" s="144">
        <v>40480</v>
      </c>
      <c r="B996" s="145">
        <v>43</v>
      </c>
      <c r="C996" s="146">
        <v>933179</v>
      </c>
      <c r="D996" s="159">
        <v>70673</v>
      </c>
      <c r="E996" s="154">
        <v>7714</v>
      </c>
      <c r="I996" s="44">
        <f t="shared" si="102"/>
        <v>1.0476190476190474</v>
      </c>
      <c r="J996" s="44">
        <f t="shared" si="103"/>
        <v>0.81690339996143702</v>
      </c>
      <c r="K996" s="44">
        <f t="shared" si="104"/>
        <v>0.72836795371899332</v>
      </c>
      <c r="L996" s="44">
        <f t="shared" si="105"/>
        <v>0.12698289169501642</v>
      </c>
      <c r="M996" s="44">
        <f t="shared" si="106"/>
        <v>0.18471245848611684</v>
      </c>
    </row>
    <row r="997" spans="1:13" x14ac:dyDescent="0.25">
      <c r="A997" s="148">
        <v>40483</v>
      </c>
      <c r="B997" s="149">
        <v>43.17</v>
      </c>
      <c r="C997" s="143">
        <v>211525</v>
      </c>
      <c r="D997" s="156">
        <v>71560</v>
      </c>
      <c r="E997" s="157">
        <v>7807</v>
      </c>
      <c r="I997" s="44">
        <f t="shared" si="102"/>
        <v>1.0557142857142856</v>
      </c>
      <c r="J997" s="44">
        <f t="shared" si="103"/>
        <v>0.83970692203869146</v>
      </c>
      <c r="K997" s="44">
        <f t="shared" si="104"/>
        <v>0.74920516135392545</v>
      </c>
      <c r="L997" s="44">
        <f t="shared" si="105"/>
        <v>0.11741400822486625</v>
      </c>
      <c r="M997" s="44">
        <f t="shared" si="106"/>
        <v>0.17522765832860632</v>
      </c>
    </row>
    <row r="998" spans="1:13" x14ac:dyDescent="0.25">
      <c r="A998" s="148">
        <v>40485</v>
      </c>
      <c r="B998" s="149">
        <v>43</v>
      </c>
      <c r="C998" s="143">
        <v>135441</v>
      </c>
      <c r="D998" s="156">
        <v>71904</v>
      </c>
      <c r="E998" s="157">
        <v>7845</v>
      </c>
      <c r="I998" s="44">
        <f t="shared" si="102"/>
        <v>1.0476190476190474</v>
      </c>
      <c r="J998" s="44">
        <f t="shared" si="103"/>
        <v>0.84855067806414297</v>
      </c>
      <c r="K998" s="44">
        <f t="shared" si="104"/>
        <v>0.75771928920475795</v>
      </c>
      <c r="L998" s="44">
        <f t="shared" si="105"/>
        <v>0.10768888941869581</v>
      </c>
      <c r="M998" s="44">
        <f t="shared" si="106"/>
        <v>0.16492949710158111</v>
      </c>
    </row>
    <row r="999" spans="1:13" x14ac:dyDescent="0.25">
      <c r="A999" s="148">
        <v>40486</v>
      </c>
      <c r="B999" s="149">
        <v>43.99</v>
      </c>
      <c r="C999" s="143">
        <v>2383557</v>
      </c>
      <c r="D999" s="156">
        <v>72995</v>
      </c>
      <c r="E999" s="157">
        <v>7956</v>
      </c>
      <c r="I999" s="44">
        <f t="shared" si="102"/>
        <v>1.094761904761905</v>
      </c>
      <c r="J999" s="44">
        <f t="shared" si="103"/>
        <v>0.87659875313323488</v>
      </c>
      <c r="K999" s="44">
        <f t="shared" si="104"/>
        <v>0.78258950476903189</v>
      </c>
      <c r="L999" s="44">
        <f t="shared" si="105"/>
        <v>0.11625455429106379</v>
      </c>
      <c r="M999" s="44">
        <f t="shared" si="106"/>
        <v>0.17512298774210544</v>
      </c>
    </row>
    <row r="1000" spans="1:13" x14ac:dyDescent="0.25">
      <c r="A1000" s="148">
        <v>40487</v>
      </c>
      <c r="B1000" s="149">
        <v>44.8</v>
      </c>
      <c r="C1000" s="143">
        <v>486232</v>
      </c>
      <c r="D1000" s="156">
        <v>72606</v>
      </c>
      <c r="E1000" s="157">
        <v>7932</v>
      </c>
      <c r="I1000" s="44">
        <f t="shared" si="102"/>
        <v>1.1333333333333333</v>
      </c>
      <c r="J1000" s="44">
        <f t="shared" si="103"/>
        <v>0.86659811041840729</v>
      </c>
      <c r="K1000" s="44">
        <f t="shared" si="104"/>
        <v>0.77721216086324296</v>
      </c>
      <c r="L1000" s="44">
        <f t="shared" si="105"/>
        <v>0.14289911761195118</v>
      </c>
      <c r="M1000" s="44">
        <f t="shared" si="106"/>
        <v>0.20038191292654228</v>
      </c>
    </row>
    <row r="1001" spans="1:13" x14ac:dyDescent="0.25">
      <c r="A1001" s="148">
        <v>40490</v>
      </c>
      <c r="B1001" s="149">
        <v>42.5</v>
      </c>
      <c r="C1001" s="143">
        <v>22384727</v>
      </c>
      <c r="D1001" s="156">
        <v>72657</v>
      </c>
      <c r="E1001" s="157">
        <v>7925</v>
      </c>
      <c r="I1001" s="44">
        <f t="shared" si="102"/>
        <v>1.0238095238095237</v>
      </c>
      <c r="J1001" s="44">
        <f t="shared" si="103"/>
        <v>0.86790924866636665</v>
      </c>
      <c r="K1001" s="44">
        <f t="shared" si="104"/>
        <v>0.77564376889072117</v>
      </c>
      <c r="L1001" s="44">
        <f t="shared" si="105"/>
        <v>8.3462446183863337E-2</v>
      </c>
      <c r="M1001" s="44">
        <f t="shared" si="106"/>
        <v>0.13976100345500964</v>
      </c>
    </row>
    <row r="1002" spans="1:13" x14ac:dyDescent="0.25">
      <c r="A1002" s="148">
        <v>40491</v>
      </c>
      <c r="B1002" s="149">
        <v>43</v>
      </c>
      <c r="C1002" s="143">
        <v>592388</v>
      </c>
      <c r="D1002" s="156">
        <v>71679</v>
      </c>
      <c r="E1002" s="157">
        <v>7825</v>
      </c>
      <c r="I1002" s="44">
        <f t="shared" si="102"/>
        <v>1.0476190476190474</v>
      </c>
      <c r="J1002" s="44">
        <f t="shared" si="103"/>
        <v>0.84276624461726324</v>
      </c>
      <c r="K1002" s="44">
        <f t="shared" si="104"/>
        <v>0.75323816928326726</v>
      </c>
      <c r="L1002" s="44">
        <f t="shared" si="105"/>
        <v>0.11116591895481109</v>
      </c>
      <c r="M1002" s="44">
        <f t="shared" si="106"/>
        <v>0.16790695268522726</v>
      </c>
    </row>
    <row r="1003" spans="1:13" x14ac:dyDescent="0.25">
      <c r="A1003" s="148">
        <v>40492</v>
      </c>
      <c r="B1003" s="149">
        <v>42.98</v>
      </c>
      <c r="C1003" s="143">
        <v>12891</v>
      </c>
      <c r="D1003" s="156">
        <v>71638</v>
      </c>
      <c r="E1003" s="157">
        <v>7807</v>
      </c>
      <c r="I1003" s="44">
        <f t="shared" si="102"/>
        <v>1.0466666666666664</v>
      </c>
      <c r="J1003" s="44">
        <f t="shared" si="103"/>
        <v>0.84171219230027639</v>
      </c>
      <c r="K1003" s="44">
        <f t="shared" si="104"/>
        <v>0.74920516135392545</v>
      </c>
      <c r="L1003" s="44">
        <f t="shared" si="105"/>
        <v>0.11128474645672215</v>
      </c>
      <c r="M1003" s="44">
        <f t="shared" si="106"/>
        <v>0.17005524102301339</v>
      </c>
    </row>
    <row r="1004" spans="1:13" x14ac:dyDescent="0.25">
      <c r="A1004" s="148">
        <v>40493</v>
      </c>
      <c r="B1004" s="149">
        <v>43.2</v>
      </c>
      <c r="C1004" s="143">
        <v>483507</v>
      </c>
      <c r="D1004" s="156">
        <v>71195</v>
      </c>
      <c r="E1004" s="157">
        <v>7757</v>
      </c>
      <c r="I1004" s="44">
        <f t="shared" si="102"/>
        <v>1.0571428571428574</v>
      </c>
      <c r="J1004" s="44">
        <f t="shared" si="103"/>
        <v>0.8303232855581979</v>
      </c>
      <c r="K1004" s="44">
        <f t="shared" si="104"/>
        <v>0.73800236155019849</v>
      </c>
      <c r="L1004" s="44">
        <f t="shared" si="105"/>
        <v>0.12392322895869512</v>
      </c>
      <c r="M1004" s="44">
        <f t="shared" si="106"/>
        <v>0.18362489180279584</v>
      </c>
    </row>
    <row r="1005" spans="1:13" x14ac:dyDescent="0.25">
      <c r="A1005" s="148">
        <v>40494</v>
      </c>
      <c r="B1005" s="149">
        <v>44.29</v>
      </c>
      <c r="C1005" s="143">
        <v>43895</v>
      </c>
      <c r="D1005" s="156">
        <v>70367</v>
      </c>
      <c r="E1005" s="157">
        <v>7708</v>
      </c>
      <c r="I1005" s="44">
        <f t="shared" si="102"/>
        <v>1.1090476190476188</v>
      </c>
      <c r="J1005" s="44">
        <f t="shared" si="103"/>
        <v>0.80903657047368083</v>
      </c>
      <c r="K1005" s="44">
        <f t="shared" si="104"/>
        <v>0.7270236177425462</v>
      </c>
      <c r="L1005" s="44">
        <f t="shared" si="105"/>
        <v>0.16584023422775962</v>
      </c>
      <c r="M1005" s="44">
        <f t="shared" si="106"/>
        <v>0.22120369251488858</v>
      </c>
    </row>
    <row r="1006" spans="1:13" x14ac:dyDescent="0.25">
      <c r="A1006" s="148">
        <v>40498</v>
      </c>
      <c r="B1006" s="149">
        <v>44.45</v>
      </c>
      <c r="C1006" s="143">
        <v>209528</v>
      </c>
      <c r="D1006" s="156">
        <v>69192</v>
      </c>
      <c r="E1006" s="157">
        <v>7599</v>
      </c>
      <c r="I1006" s="44">
        <f t="shared" si="102"/>
        <v>1.1166666666666667</v>
      </c>
      <c r="J1006" s="44">
        <f t="shared" si="103"/>
        <v>0.77882897358442049</v>
      </c>
      <c r="K1006" s="44">
        <f t="shared" si="104"/>
        <v>0.70260151417042138</v>
      </c>
      <c r="L1006" s="44">
        <f t="shared" si="105"/>
        <v>0.18992140228157406</v>
      </c>
      <c r="M1006" s="44">
        <f t="shared" si="106"/>
        <v>0.24319557397903235</v>
      </c>
    </row>
    <row r="1007" spans="1:13" x14ac:dyDescent="0.25">
      <c r="A1007" s="148">
        <v>40499</v>
      </c>
      <c r="B1007" s="149">
        <v>44.45</v>
      </c>
      <c r="C1007" s="143">
        <v>1048433</v>
      </c>
      <c r="D1007" s="156">
        <v>69708</v>
      </c>
      <c r="E1007" s="157">
        <v>7643</v>
      </c>
      <c r="I1007" s="44">
        <f t="shared" si="102"/>
        <v>1.1166666666666667</v>
      </c>
      <c r="J1007" s="44">
        <f t="shared" si="103"/>
        <v>0.79209460762259787</v>
      </c>
      <c r="K1007" s="44">
        <f t="shared" si="104"/>
        <v>0.71245997799770122</v>
      </c>
      <c r="L1007" s="44">
        <f t="shared" si="105"/>
        <v>0.18111323903521348</v>
      </c>
      <c r="M1007" s="44">
        <f t="shared" si="106"/>
        <v>0.23603861921584013</v>
      </c>
    </row>
    <row r="1008" spans="1:13" x14ac:dyDescent="0.25">
      <c r="A1008" s="148">
        <v>40500</v>
      </c>
      <c r="B1008" s="149">
        <v>43.49</v>
      </c>
      <c r="C1008" s="143">
        <v>1475279</v>
      </c>
      <c r="D1008" s="156">
        <v>70781</v>
      </c>
      <c r="E1008" s="157">
        <v>7761</v>
      </c>
      <c r="I1008" s="44">
        <f t="shared" si="102"/>
        <v>1.0709523809523809</v>
      </c>
      <c r="J1008" s="44">
        <f t="shared" si="103"/>
        <v>0.81967992801593925</v>
      </c>
      <c r="K1008" s="44">
        <f t="shared" si="104"/>
        <v>0.73889858553449672</v>
      </c>
      <c r="L1008" s="44">
        <f t="shared" si="105"/>
        <v>0.13808607165899378</v>
      </c>
      <c r="M1008" s="44">
        <f t="shared" si="106"/>
        <v>0.19095638939508297</v>
      </c>
    </row>
    <row r="1009" spans="1:13" x14ac:dyDescent="0.25">
      <c r="A1009" s="148">
        <v>40501</v>
      </c>
      <c r="B1009" s="149">
        <v>41.99</v>
      </c>
      <c r="C1009" s="143">
        <v>8617257</v>
      </c>
      <c r="D1009" s="156">
        <v>70897</v>
      </c>
      <c r="E1009" s="157">
        <v>7797</v>
      </c>
      <c r="I1009" s="44">
        <f t="shared" si="102"/>
        <v>0.9995238095238097</v>
      </c>
      <c r="J1009" s="44">
        <f t="shared" si="103"/>
        <v>0.8226621248152195</v>
      </c>
      <c r="K1009" s="44">
        <f t="shared" si="104"/>
        <v>0.74696460139318011</v>
      </c>
      <c r="L1009" s="44">
        <f t="shared" si="105"/>
        <v>9.7034816437259419E-2</v>
      </c>
      <c r="M1009" s="44">
        <f t="shared" si="106"/>
        <v>0.14457030665029902</v>
      </c>
    </row>
    <row r="1010" spans="1:13" x14ac:dyDescent="0.25">
      <c r="A1010" s="160">
        <v>40504</v>
      </c>
      <c r="B1010" s="161">
        <v>41.61</v>
      </c>
      <c r="C1010" s="162">
        <v>400710000</v>
      </c>
      <c r="D1010" s="163">
        <v>69632</v>
      </c>
      <c r="E1010" s="164">
        <v>7689</v>
      </c>
      <c r="I1010" s="44">
        <f t="shared" si="102"/>
        <v>0.98142857142857132</v>
      </c>
      <c r="J1010" s="44">
        <f t="shared" si="103"/>
        <v>0.79014075454720745</v>
      </c>
      <c r="K1010" s="44">
        <f t="shared" si="104"/>
        <v>0.72276655381712995</v>
      </c>
      <c r="L1010" s="44">
        <f t="shared" si="105"/>
        <v>0.10685629964876564</v>
      </c>
      <c r="M1010" s="44">
        <f t="shared" si="106"/>
        <v>0.15014339408802924</v>
      </c>
    </row>
    <row r="1011" spans="1:13" x14ac:dyDescent="0.25">
      <c r="A1011" s="139">
        <v>40505</v>
      </c>
      <c r="B1011" s="140">
        <v>41.36</v>
      </c>
      <c r="C1011" s="141">
        <v>3088011</v>
      </c>
      <c r="D1011" s="156">
        <v>67952</v>
      </c>
      <c r="E1011" s="157">
        <v>7522</v>
      </c>
      <c r="I1011" s="44">
        <f t="shared" si="102"/>
        <v>0.96952380952380945</v>
      </c>
      <c r="J1011" s="44">
        <f t="shared" si="103"/>
        <v>0.7469503181438395</v>
      </c>
      <c r="K1011" s="44">
        <f t="shared" si="104"/>
        <v>0.68534920247268194</v>
      </c>
      <c r="L1011" s="44">
        <f t="shared" si="105"/>
        <v>0.12740688104768627</v>
      </c>
      <c r="M1011" s="44">
        <f t="shared" si="106"/>
        <v>0.1686146744153656</v>
      </c>
    </row>
    <row r="1012" spans="1:13" x14ac:dyDescent="0.25">
      <c r="A1012" s="139">
        <v>40506</v>
      </c>
      <c r="B1012" s="140">
        <v>42</v>
      </c>
      <c r="C1012" s="141">
        <v>348453</v>
      </c>
      <c r="D1012" s="156">
        <v>69629</v>
      </c>
      <c r="E1012" s="157">
        <v>7695</v>
      </c>
      <c r="I1012" s="44">
        <f t="shared" si="102"/>
        <v>1</v>
      </c>
      <c r="J1012" s="44">
        <f t="shared" si="103"/>
        <v>0.79006362876791569</v>
      </c>
      <c r="K1012" s="44">
        <f t="shared" si="104"/>
        <v>0.72411088979357707</v>
      </c>
      <c r="L1012" s="44">
        <f t="shared" si="105"/>
        <v>0.11727872007353257</v>
      </c>
      <c r="M1012" s="44">
        <f t="shared" si="106"/>
        <v>0.16001819363222891</v>
      </c>
    </row>
    <row r="1013" spans="1:13" x14ac:dyDescent="0.25">
      <c r="A1013" s="139">
        <v>40507</v>
      </c>
      <c r="B1013" s="140">
        <v>42</v>
      </c>
      <c r="C1013" s="141">
        <v>1244521</v>
      </c>
      <c r="D1013" s="156">
        <v>69361</v>
      </c>
      <c r="E1013" s="157">
        <v>7679</v>
      </c>
      <c r="I1013" s="44">
        <f t="shared" si="102"/>
        <v>1</v>
      </c>
      <c r="J1013" s="44">
        <f t="shared" si="103"/>
        <v>0.7831737258178546</v>
      </c>
      <c r="K1013" s="44">
        <f t="shared" si="104"/>
        <v>0.72052599385638461</v>
      </c>
      <c r="L1013" s="44">
        <f t="shared" si="105"/>
        <v>0.12159570940442044</v>
      </c>
      <c r="M1013" s="44">
        <f t="shared" si="106"/>
        <v>0.16243521291834884</v>
      </c>
    </row>
    <row r="1014" spans="1:13" x14ac:dyDescent="0.25">
      <c r="A1014" s="139">
        <v>40508</v>
      </c>
      <c r="B1014" s="140">
        <v>41.8</v>
      </c>
      <c r="C1014" s="141">
        <v>1915944</v>
      </c>
      <c r="D1014" s="156">
        <v>68226</v>
      </c>
      <c r="E1014" s="157">
        <v>7590</v>
      </c>
      <c r="I1014" s="44">
        <f t="shared" si="102"/>
        <v>0.99047619047619029</v>
      </c>
      <c r="J1014" s="44">
        <f t="shared" si="103"/>
        <v>0.75399447265248409</v>
      </c>
      <c r="K1014" s="44">
        <f t="shared" si="104"/>
        <v>0.7005850102057507</v>
      </c>
      <c r="L1014" s="44">
        <f t="shared" si="105"/>
        <v>0.13482466536287641</v>
      </c>
      <c r="M1014" s="44">
        <f t="shared" si="106"/>
        <v>0.17046556245686673</v>
      </c>
    </row>
    <row r="1015" spans="1:13" x14ac:dyDescent="0.25">
      <c r="A1015" s="139">
        <v>40511</v>
      </c>
      <c r="B1015" s="140">
        <v>41.25</v>
      </c>
      <c r="C1015" s="141">
        <v>4504547</v>
      </c>
      <c r="D1015" s="156">
        <v>67908</v>
      </c>
      <c r="E1015" s="157">
        <v>7555</v>
      </c>
      <c r="I1015" s="44">
        <f t="shared" si="102"/>
        <v>0.96428571428571419</v>
      </c>
      <c r="J1015" s="44">
        <f t="shared" si="103"/>
        <v>0.74581914004756089</v>
      </c>
      <c r="K1015" s="44">
        <f t="shared" si="104"/>
        <v>0.69274305034314176</v>
      </c>
      <c r="L1015" s="44">
        <f t="shared" si="105"/>
        <v>0.12513700258332694</v>
      </c>
      <c r="M1015" s="44">
        <f t="shared" si="106"/>
        <v>0.16041576061264995</v>
      </c>
    </row>
    <row r="1016" spans="1:13" x14ac:dyDescent="0.25">
      <c r="A1016" s="144">
        <v>40512</v>
      </c>
      <c r="B1016" s="145">
        <v>42</v>
      </c>
      <c r="C1016" s="146">
        <v>14932614</v>
      </c>
      <c r="D1016" s="159">
        <v>67705</v>
      </c>
      <c r="E1016" s="154">
        <v>7550</v>
      </c>
      <c r="I1016" s="44">
        <f t="shared" si="102"/>
        <v>1</v>
      </c>
      <c r="J1016" s="44">
        <f t="shared" si="103"/>
        <v>0.74060029564882068</v>
      </c>
      <c r="K1016" s="44">
        <f t="shared" si="104"/>
        <v>0.69162277036276909</v>
      </c>
      <c r="L1016" s="44">
        <f t="shared" si="105"/>
        <v>0.14902887526770536</v>
      </c>
      <c r="M1016" s="44">
        <f t="shared" si="106"/>
        <v>0.18229668874172189</v>
      </c>
    </row>
    <row r="1017" spans="1:13" x14ac:dyDescent="0.25">
      <c r="A1017" s="139">
        <v>40513</v>
      </c>
      <c r="B1017" s="140">
        <v>41.88</v>
      </c>
      <c r="C1017" s="141">
        <v>4631083</v>
      </c>
      <c r="D1017" s="156">
        <v>69345</v>
      </c>
      <c r="E1017" s="157">
        <v>7695</v>
      </c>
      <c r="I1017" s="44">
        <f t="shared" si="102"/>
        <v>0.99428571428571444</v>
      </c>
      <c r="J1017" s="44">
        <f t="shared" si="103"/>
        <v>0.78276238832829881</v>
      </c>
      <c r="K1017" s="44">
        <f t="shared" si="104"/>
        <v>0.72411088979357707</v>
      </c>
      <c r="L1017" s="44">
        <f t="shared" si="105"/>
        <v>0.11864919707878818</v>
      </c>
      <c r="M1017" s="44">
        <f t="shared" si="106"/>
        <v>0.15670385593613689</v>
      </c>
    </row>
    <row r="1018" spans="1:13" x14ac:dyDescent="0.25">
      <c r="A1018" s="139">
        <v>40514</v>
      </c>
      <c r="B1018" s="140">
        <v>42.5</v>
      </c>
      <c r="C1018" s="141">
        <v>1079628</v>
      </c>
      <c r="D1018" s="156">
        <v>69527</v>
      </c>
      <c r="E1018" s="157">
        <v>7719</v>
      </c>
      <c r="I1018" s="44">
        <f t="shared" si="102"/>
        <v>1.0238095238095237</v>
      </c>
      <c r="J1018" s="44">
        <f t="shared" si="103"/>
        <v>0.78744135227199696</v>
      </c>
      <c r="K1018" s="44">
        <f t="shared" si="104"/>
        <v>0.72948823369936622</v>
      </c>
      <c r="L1018" s="44">
        <f t="shared" si="105"/>
        <v>0.13223828084601585</v>
      </c>
      <c r="M1018" s="44">
        <f t="shared" si="106"/>
        <v>0.17017825526375852</v>
      </c>
    </row>
    <row r="1019" spans="1:13" x14ac:dyDescent="0.25">
      <c r="A1019" s="139">
        <v>40515</v>
      </c>
      <c r="B1019" s="140">
        <v>42.2</v>
      </c>
      <c r="C1019" s="141">
        <v>1797451</v>
      </c>
      <c r="D1019" s="156">
        <v>69766</v>
      </c>
      <c r="E1019" s="157">
        <v>7702</v>
      </c>
      <c r="I1019" s="44">
        <f t="shared" si="102"/>
        <v>1.0095238095238095</v>
      </c>
      <c r="J1019" s="44">
        <f t="shared" si="103"/>
        <v>0.79358570602223799</v>
      </c>
      <c r="K1019" s="44">
        <f t="shared" si="104"/>
        <v>0.72567928176609886</v>
      </c>
      <c r="L1019" s="44">
        <f t="shared" si="105"/>
        <v>0.12039463894952229</v>
      </c>
      <c r="M1019" s="44">
        <f t="shared" si="106"/>
        <v>0.16448278121947313</v>
      </c>
    </row>
    <row r="1020" spans="1:13" x14ac:dyDescent="0.25">
      <c r="A1020" s="139">
        <v>40518</v>
      </c>
      <c r="B1020" s="140">
        <v>41.5</v>
      </c>
      <c r="C1020" s="141">
        <v>1419935</v>
      </c>
      <c r="D1020" s="156">
        <v>69551</v>
      </c>
      <c r="E1020" s="157">
        <v>7663</v>
      </c>
      <c r="I1020" s="44">
        <f t="shared" si="102"/>
        <v>0.97619047619047628</v>
      </c>
      <c r="J1020" s="44">
        <f t="shared" si="103"/>
        <v>0.78805835850633077</v>
      </c>
      <c r="K1020" s="44">
        <f t="shared" si="104"/>
        <v>0.71694109791919192</v>
      </c>
      <c r="L1020" s="44">
        <f t="shared" si="105"/>
        <v>0.10521587105317032</v>
      </c>
      <c r="M1020" s="44">
        <f t="shared" si="106"/>
        <v>0.15099491682357402</v>
      </c>
    </row>
    <row r="1021" spans="1:13" x14ac:dyDescent="0.25">
      <c r="A1021" s="139">
        <v>40519</v>
      </c>
      <c r="B1021" s="140">
        <v>41.39</v>
      </c>
      <c r="C1021" s="141">
        <v>2687563</v>
      </c>
      <c r="D1021" s="156">
        <v>69337</v>
      </c>
      <c r="E1021" s="157">
        <v>7645</v>
      </c>
      <c r="I1021" s="44">
        <f t="shared" si="102"/>
        <v>0.97095238095238101</v>
      </c>
      <c r="J1021" s="44">
        <f t="shared" si="103"/>
        <v>0.7825567195835208</v>
      </c>
      <c r="K1021" s="44">
        <f t="shared" si="104"/>
        <v>0.71290808998985034</v>
      </c>
      <c r="L1021" s="44">
        <f t="shared" si="105"/>
        <v>0.10568845260243798</v>
      </c>
      <c r="M1021" s="44">
        <f t="shared" si="106"/>
        <v>0.15064689837740186</v>
      </c>
    </row>
    <row r="1022" spans="1:13" x14ac:dyDescent="0.25">
      <c r="A1022" s="139">
        <v>40520</v>
      </c>
      <c r="B1022" s="140">
        <v>41.5</v>
      </c>
      <c r="C1022" s="141">
        <v>1545670</v>
      </c>
      <c r="D1022" s="156">
        <v>68174</v>
      </c>
      <c r="E1022" s="157">
        <v>7547</v>
      </c>
      <c r="I1022" s="44">
        <f t="shared" si="102"/>
        <v>0.97619047619047628</v>
      </c>
      <c r="J1022" s="44">
        <f t="shared" si="103"/>
        <v>0.75265762581142748</v>
      </c>
      <c r="K1022" s="44">
        <f t="shared" si="104"/>
        <v>0.69095060237454531</v>
      </c>
      <c r="L1022" s="44">
        <f t="shared" si="105"/>
        <v>0.12753937054623532</v>
      </c>
      <c r="M1022" s="44">
        <f t="shared" si="106"/>
        <v>0.16868610674692586</v>
      </c>
    </row>
    <row r="1023" spans="1:13" x14ac:dyDescent="0.25">
      <c r="A1023" s="139">
        <v>40521</v>
      </c>
      <c r="B1023" s="140">
        <v>41</v>
      </c>
      <c r="C1023" s="141">
        <v>6168043</v>
      </c>
      <c r="D1023" s="156">
        <v>67879</v>
      </c>
      <c r="E1023" s="157">
        <v>7481</v>
      </c>
      <c r="I1023" s="44">
        <f t="shared" si="102"/>
        <v>0.95238095238095233</v>
      </c>
      <c r="J1023" s="44">
        <f t="shared" si="103"/>
        <v>0.74507359084774083</v>
      </c>
      <c r="K1023" s="44">
        <f t="shared" si="104"/>
        <v>0.67616290663362588</v>
      </c>
      <c r="L1023" s="44">
        <f t="shared" si="105"/>
        <v>0.11879577034485034</v>
      </c>
      <c r="M1023" s="44">
        <f t="shared" si="106"/>
        <v>0.16479188547494927</v>
      </c>
    </row>
    <row r="1024" spans="1:13" x14ac:dyDescent="0.25">
      <c r="A1024" s="139">
        <v>40522</v>
      </c>
      <c r="B1024" s="140">
        <v>41.04</v>
      </c>
      <c r="C1024" s="141">
        <v>1079600</v>
      </c>
      <c r="D1024" s="156">
        <v>68341.83</v>
      </c>
      <c r="E1024" s="157">
        <v>7508.6</v>
      </c>
      <c r="I1024" s="44">
        <f t="shared" si="102"/>
        <v>0.95428571428571418</v>
      </c>
      <c r="J1024" s="44">
        <f t="shared" si="103"/>
        <v>0.75697229899093776</v>
      </c>
      <c r="K1024" s="44">
        <f t="shared" si="104"/>
        <v>0.68234685212528312</v>
      </c>
      <c r="L1024" s="44">
        <f t="shared" si="105"/>
        <v>0.11230308833445868</v>
      </c>
      <c r="M1024" s="44">
        <f t="shared" si="106"/>
        <v>0.16164256604807425</v>
      </c>
    </row>
    <row r="1025" spans="1:13" x14ac:dyDescent="0.25">
      <c r="A1025" s="139">
        <v>40525</v>
      </c>
      <c r="B1025" s="149">
        <v>40.99</v>
      </c>
      <c r="C1025" s="141">
        <v>1406252</v>
      </c>
      <c r="D1025" s="156">
        <v>69126</v>
      </c>
      <c r="E1025" s="157">
        <v>7584</v>
      </c>
      <c r="I1025" s="44">
        <f t="shared" si="102"/>
        <v>0.95190476190476203</v>
      </c>
      <c r="J1025" s="44">
        <f t="shared" si="103"/>
        <v>0.77713220644000258</v>
      </c>
      <c r="K1025" s="44">
        <f t="shared" si="104"/>
        <v>0.69924067422930336</v>
      </c>
      <c r="L1025" s="44">
        <f t="shared" si="105"/>
        <v>9.8345274949953376E-2</v>
      </c>
      <c r="M1025" s="44">
        <f t="shared" si="106"/>
        <v>0.14869234918123375</v>
      </c>
    </row>
    <row r="1026" spans="1:13" x14ac:dyDescent="0.25">
      <c r="A1026" s="139">
        <v>40526</v>
      </c>
      <c r="B1026" s="149">
        <v>41</v>
      </c>
      <c r="C1026" s="141">
        <v>372130</v>
      </c>
      <c r="D1026" s="156">
        <v>68742</v>
      </c>
      <c r="E1026" s="157">
        <v>7574</v>
      </c>
      <c r="I1026" s="44">
        <f t="shared" si="102"/>
        <v>0.95238095238095233</v>
      </c>
      <c r="J1026" s="44">
        <f t="shared" si="103"/>
        <v>0.76726010669066125</v>
      </c>
      <c r="K1026" s="44">
        <f t="shared" si="104"/>
        <v>0.69700011426855801</v>
      </c>
      <c r="L1026" s="44">
        <f t="shared" si="105"/>
        <v>0.10475019777193117</v>
      </c>
      <c r="M1026" s="44">
        <f t="shared" si="106"/>
        <v>0.15048958215448827</v>
      </c>
    </row>
    <row r="1027" spans="1:13" x14ac:dyDescent="0.25">
      <c r="A1027" s="139">
        <v>40527</v>
      </c>
      <c r="B1027" s="149">
        <v>40.89</v>
      </c>
      <c r="C1027" s="141">
        <v>437137</v>
      </c>
      <c r="D1027" s="156">
        <v>67870</v>
      </c>
      <c r="E1027" s="157">
        <v>7503</v>
      </c>
      <c r="I1027" s="44">
        <f t="shared" si="102"/>
        <v>0.94714285714285706</v>
      </c>
      <c r="J1027" s="44">
        <f t="shared" si="103"/>
        <v>0.74484221350986557</v>
      </c>
      <c r="K1027" s="44">
        <f t="shared" si="104"/>
        <v>0.68109213854726569</v>
      </c>
      <c r="L1027" s="44">
        <f t="shared" si="105"/>
        <v>0.11594208465764377</v>
      </c>
      <c r="M1027" s="44">
        <f t="shared" si="106"/>
        <v>0.15826064050570254</v>
      </c>
    </row>
    <row r="1028" spans="1:13" x14ac:dyDescent="0.25">
      <c r="A1028" s="139">
        <v>40528</v>
      </c>
      <c r="B1028" s="149">
        <v>40.700000000000003</v>
      </c>
      <c r="C1028" s="141">
        <v>1231968</v>
      </c>
      <c r="D1028" s="156">
        <v>67306</v>
      </c>
      <c r="E1028" s="157">
        <v>7454</v>
      </c>
      <c r="I1028" s="44">
        <f t="shared" si="102"/>
        <v>0.93809523809523832</v>
      </c>
      <c r="J1028" s="44">
        <f t="shared" si="103"/>
        <v>0.7303425670030208</v>
      </c>
      <c r="K1028" s="44">
        <f t="shared" si="104"/>
        <v>0.6701133947396134</v>
      </c>
      <c r="L1028" s="44">
        <f t="shared" si="105"/>
        <v>0.12006447454624447</v>
      </c>
      <c r="M1028" s="44">
        <f t="shared" si="106"/>
        <v>0.16045727445794533</v>
      </c>
    </row>
    <row r="1029" spans="1:13" x14ac:dyDescent="0.25">
      <c r="A1029" s="139">
        <v>40529</v>
      </c>
      <c r="B1029" s="149">
        <v>39.99</v>
      </c>
      <c r="C1029" s="141">
        <v>1360141</v>
      </c>
      <c r="D1029" s="156">
        <v>67981</v>
      </c>
      <c r="E1029" s="157">
        <v>7515</v>
      </c>
      <c r="I1029" s="44">
        <f t="shared" si="102"/>
        <v>0.90428571428571436</v>
      </c>
      <c r="J1029" s="44">
        <f t="shared" si="103"/>
        <v>0.74769586734365956</v>
      </c>
      <c r="K1029" s="44">
        <f t="shared" si="104"/>
        <v>0.68378081050016015</v>
      </c>
      <c r="L1029" s="44">
        <f t="shared" si="105"/>
        <v>8.9597881340794938E-2</v>
      </c>
      <c r="M1029" s="44">
        <f t="shared" si="106"/>
        <v>0.1309581997908944</v>
      </c>
    </row>
    <row r="1030" spans="1:13" x14ac:dyDescent="0.25">
      <c r="A1030" s="139">
        <v>40532</v>
      </c>
      <c r="B1030" s="149">
        <v>39.94</v>
      </c>
      <c r="C1030" s="141">
        <v>2119240</v>
      </c>
      <c r="D1030" s="156">
        <v>67263</v>
      </c>
      <c r="E1030" s="157">
        <v>7435</v>
      </c>
      <c r="I1030" s="44">
        <f t="shared" si="102"/>
        <v>0.90190476190476176</v>
      </c>
      <c r="J1030" s="44">
        <f t="shared" si="103"/>
        <v>0.72923709749983923</v>
      </c>
      <c r="K1030" s="44">
        <f t="shared" si="104"/>
        <v>0.66585633081419715</v>
      </c>
      <c r="L1030" s="44">
        <f t="shared" si="105"/>
        <v>9.9851931614564737E-2</v>
      </c>
      <c r="M1030" s="44">
        <f t="shared" si="106"/>
        <v>0.14169795241297578</v>
      </c>
    </row>
    <row r="1031" spans="1:13" x14ac:dyDescent="0.25">
      <c r="A1031" s="139">
        <v>40533</v>
      </c>
      <c r="B1031" s="149">
        <v>39.1</v>
      </c>
      <c r="C1031" s="141">
        <v>3503090</v>
      </c>
      <c r="D1031" s="156">
        <v>68214</v>
      </c>
      <c r="E1031" s="157">
        <v>7517</v>
      </c>
      <c r="I1031" s="44">
        <f t="shared" si="102"/>
        <v>0.86190476190476195</v>
      </c>
      <c r="J1031" s="44">
        <f t="shared" si="103"/>
        <v>0.75368596953531708</v>
      </c>
      <c r="K1031" s="44">
        <f t="shared" si="104"/>
        <v>0.68422892249230927</v>
      </c>
      <c r="L1031" s="44">
        <f t="shared" si="105"/>
        <v>6.1709333512042663E-2</v>
      </c>
      <c r="M1031" s="44">
        <f t="shared" si="106"/>
        <v>0.10549387737002491</v>
      </c>
    </row>
    <row r="1032" spans="1:13" x14ac:dyDescent="0.25">
      <c r="A1032" s="139">
        <v>40534</v>
      </c>
      <c r="B1032" s="149">
        <v>38.700000000000003</v>
      </c>
      <c r="C1032" s="141">
        <v>9747545</v>
      </c>
      <c r="D1032" s="156">
        <v>68470</v>
      </c>
      <c r="E1032" s="157">
        <v>7546</v>
      </c>
      <c r="I1032" s="44">
        <f t="shared" si="102"/>
        <v>0.84285714285714297</v>
      </c>
      <c r="J1032" s="44">
        <f t="shared" si="103"/>
        <v>0.76026736936821138</v>
      </c>
      <c r="K1032" s="44">
        <f t="shared" si="104"/>
        <v>0.69072654637847086</v>
      </c>
      <c r="L1032" s="44">
        <f t="shared" si="105"/>
        <v>4.6918880010014874E-2</v>
      </c>
      <c r="M1032" s="44">
        <f t="shared" si="106"/>
        <v>8.9979421453182384E-2</v>
      </c>
    </row>
    <row r="1033" spans="1:13" x14ac:dyDescent="0.25">
      <c r="A1033" s="139">
        <v>40535</v>
      </c>
      <c r="B1033" s="149">
        <v>39.5</v>
      </c>
      <c r="C1033" s="141">
        <v>2567861</v>
      </c>
      <c r="D1033" s="156">
        <v>68485</v>
      </c>
      <c r="E1033" s="157">
        <v>7560</v>
      </c>
      <c r="I1033" s="44">
        <f t="shared" si="102"/>
        <v>0.88095238095238093</v>
      </c>
      <c r="J1033" s="44">
        <f t="shared" si="103"/>
        <v>0.76065299826466992</v>
      </c>
      <c r="K1033" s="44">
        <f t="shared" si="104"/>
        <v>0.69386333032351444</v>
      </c>
      <c r="L1033" s="44">
        <f t="shared" si="105"/>
        <v>6.8326571338179765E-2</v>
      </c>
      <c r="M1033" s="44">
        <f t="shared" si="106"/>
        <v>0.11045108969513739</v>
      </c>
    </row>
    <row r="1034" spans="1:13" x14ac:dyDescent="0.25">
      <c r="A1034" s="139">
        <v>40539</v>
      </c>
      <c r="B1034" s="149">
        <v>38.99</v>
      </c>
      <c r="C1034" s="141">
        <v>1132135</v>
      </c>
      <c r="D1034" s="156">
        <v>67803</v>
      </c>
      <c r="E1034" s="157">
        <v>7471</v>
      </c>
      <c r="I1034" s="44">
        <f t="shared" si="102"/>
        <v>0.85666666666666669</v>
      </c>
      <c r="J1034" s="44">
        <f t="shared" si="103"/>
        <v>0.74311973777235041</v>
      </c>
      <c r="K1034" s="44">
        <f t="shared" si="104"/>
        <v>0.67392234667288053</v>
      </c>
      <c r="L1034" s="44">
        <f t="shared" si="105"/>
        <v>6.5140062632430329E-2</v>
      </c>
      <c r="M1034" s="44">
        <f t="shared" si="106"/>
        <v>0.10917132467764246</v>
      </c>
    </row>
    <row r="1035" spans="1:13" x14ac:dyDescent="0.25">
      <c r="A1035" s="139">
        <v>40540</v>
      </c>
      <c r="B1035" s="149">
        <v>39.5</v>
      </c>
      <c r="C1035" s="141">
        <v>9942484</v>
      </c>
      <c r="D1035" s="156">
        <v>68040</v>
      </c>
      <c r="E1035" s="157">
        <v>7484</v>
      </c>
      <c r="I1035" s="44">
        <f t="shared" si="102"/>
        <v>0.88095238095238093</v>
      </c>
      <c r="J1035" s="44">
        <f t="shared" si="103"/>
        <v>0.74921267433639693</v>
      </c>
      <c r="K1035" s="44">
        <f t="shared" si="104"/>
        <v>0.67683507462184944</v>
      </c>
      <c r="L1035" s="44">
        <f t="shared" si="105"/>
        <v>7.5313716021387922E-2</v>
      </c>
      <c r="M1035" s="44">
        <f t="shared" si="106"/>
        <v>0.1217277175434579</v>
      </c>
    </row>
    <row r="1036" spans="1:13" x14ac:dyDescent="0.25">
      <c r="A1036" s="139">
        <v>40541</v>
      </c>
      <c r="B1036" s="149">
        <v>38.700000000000003</v>
      </c>
      <c r="C1036" s="141">
        <v>18300889</v>
      </c>
      <c r="D1036" s="156">
        <v>68952</v>
      </c>
      <c r="E1036" s="157">
        <v>7578</v>
      </c>
      <c r="I1036" s="44">
        <f t="shared" si="102"/>
        <v>0.84285714285714297</v>
      </c>
      <c r="J1036" s="44">
        <f t="shared" si="103"/>
        <v>0.77265891124108244</v>
      </c>
      <c r="K1036" s="44">
        <f t="shared" si="104"/>
        <v>0.69789633825285602</v>
      </c>
      <c r="L1036" s="44">
        <f t="shared" si="105"/>
        <v>3.9600529560936737E-2</v>
      </c>
      <c r="M1036" s="44">
        <f t="shared" si="106"/>
        <v>8.5376710779323739E-2</v>
      </c>
    </row>
    <row r="1037" spans="1:13" x14ac:dyDescent="0.25">
      <c r="A1037" s="144">
        <v>40542</v>
      </c>
      <c r="B1037" s="145">
        <v>39.5</v>
      </c>
      <c r="C1037" s="146">
        <v>10790084</v>
      </c>
      <c r="D1037" s="159">
        <v>69304</v>
      </c>
      <c r="E1037" s="154">
        <v>7629</v>
      </c>
      <c r="I1037" s="44">
        <f t="shared" si="102"/>
        <v>0.88095238095238093</v>
      </c>
      <c r="J1037" s="44">
        <f t="shared" si="103"/>
        <v>0.78170833601131173</v>
      </c>
      <c r="K1037" s="44">
        <f t="shared" si="104"/>
        <v>0.70932319405265765</v>
      </c>
      <c r="L1037" s="44">
        <f t="shared" si="105"/>
        <v>5.5701622389692451E-2</v>
      </c>
      <c r="M1037" s="44">
        <f t="shared" si="106"/>
        <v>0.10040768620988838</v>
      </c>
    </row>
    <row r="1038" spans="1:13" x14ac:dyDescent="0.25">
      <c r="A1038" s="139">
        <v>40546</v>
      </c>
      <c r="B1038" s="149">
        <v>40</v>
      </c>
      <c r="C1038" s="141">
        <v>2347408</v>
      </c>
      <c r="D1038" s="156">
        <v>69962</v>
      </c>
      <c r="E1038" s="157">
        <v>7705</v>
      </c>
      <c r="I1038" s="44">
        <f t="shared" si="102"/>
        <v>0.90476190476190466</v>
      </c>
      <c r="J1038" s="44">
        <f t="shared" si="103"/>
        <v>0.79862459026929744</v>
      </c>
      <c r="K1038" s="44">
        <f t="shared" si="104"/>
        <v>0.72635144975432264</v>
      </c>
      <c r="L1038" s="44">
        <f t="shared" si="105"/>
        <v>5.9010265436611142E-2</v>
      </c>
      <c r="M1038" s="44">
        <f t="shared" si="106"/>
        <v>0.10334538487685796</v>
      </c>
    </row>
    <row r="1039" spans="1:13" x14ac:dyDescent="0.25">
      <c r="A1039" s="139">
        <v>40547</v>
      </c>
      <c r="B1039" s="149">
        <v>39</v>
      </c>
      <c r="C1039" s="141">
        <v>2286878</v>
      </c>
      <c r="D1039" s="156">
        <v>70317</v>
      </c>
      <c r="E1039" s="157">
        <v>7737</v>
      </c>
      <c r="I1039" s="44">
        <f t="shared" si="102"/>
        <v>0.85714285714285721</v>
      </c>
      <c r="J1039" s="44">
        <f t="shared" si="103"/>
        <v>0.80775114081881871</v>
      </c>
      <c r="K1039" s="44">
        <f t="shared" si="104"/>
        <v>0.7335212416287078</v>
      </c>
      <c r="L1039" s="44">
        <f t="shared" si="105"/>
        <v>2.7322187887911742E-2</v>
      </c>
      <c r="M1039" s="44">
        <f t="shared" si="106"/>
        <v>7.1312431913440166E-2</v>
      </c>
    </row>
    <row r="1040" spans="1:13" x14ac:dyDescent="0.25">
      <c r="A1040" s="139">
        <v>40548</v>
      </c>
      <c r="B1040" s="149">
        <v>39</v>
      </c>
      <c r="C1040" s="141">
        <v>931955</v>
      </c>
      <c r="D1040" s="156">
        <v>71091</v>
      </c>
      <c r="E1040" s="157">
        <v>7795</v>
      </c>
      <c r="I1040" s="44">
        <f t="shared" si="102"/>
        <v>0.85714285714285721</v>
      </c>
      <c r="J1040" s="44">
        <f t="shared" si="103"/>
        <v>0.82764959187608467</v>
      </c>
      <c r="K1040" s="44">
        <f t="shared" si="104"/>
        <v>0.74651648940103099</v>
      </c>
      <c r="L1040" s="44">
        <f t="shared" si="105"/>
        <v>1.6137264713033783E-2</v>
      </c>
      <c r="M1040" s="44">
        <f t="shared" si="106"/>
        <v>6.3341152753596752E-2</v>
      </c>
    </row>
    <row r="1041" spans="1:13" x14ac:dyDescent="0.25">
      <c r="A1041" s="139">
        <v>40549</v>
      </c>
      <c r="B1041" s="149">
        <v>38.5</v>
      </c>
      <c r="C1041" s="141">
        <v>813340</v>
      </c>
      <c r="D1041" s="156">
        <v>70578</v>
      </c>
      <c r="E1041" s="157">
        <v>7727</v>
      </c>
      <c r="I1041" s="44">
        <f t="shared" si="102"/>
        <v>0.83333333333333326</v>
      </c>
      <c r="J1041" s="44">
        <f t="shared" si="103"/>
        <v>0.81446108361719904</v>
      </c>
      <c r="K1041" s="44">
        <f t="shared" si="104"/>
        <v>0.73128068166796245</v>
      </c>
      <c r="L1041" s="44">
        <f t="shared" si="105"/>
        <v>1.0401022037084262E-2</v>
      </c>
      <c r="M1041" s="44">
        <f t="shared" si="106"/>
        <v>5.8946335360855917E-2</v>
      </c>
    </row>
    <row r="1042" spans="1:13" x14ac:dyDescent="0.25">
      <c r="A1042" s="139">
        <v>40550</v>
      </c>
      <c r="B1042" s="149">
        <v>38.17</v>
      </c>
      <c r="C1042" s="141">
        <v>5316574</v>
      </c>
      <c r="D1042" s="156">
        <v>70057</v>
      </c>
      <c r="E1042" s="157">
        <v>7662</v>
      </c>
      <c r="I1042" s="44">
        <f t="shared" ref="I1042:I1105" si="107">B1042/$B$2-1</f>
        <v>0.81761904761904769</v>
      </c>
      <c r="J1042" s="44">
        <f t="shared" ref="J1042:J1105" si="108">D1042/$D$2-1</f>
        <v>0.80106690661353563</v>
      </c>
      <c r="K1042" s="44">
        <f t="shared" ref="K1042:K1105" si="109">E1042/$E$2-1</f>
        <v>0.71671704192311747</v>
      </c>
      <c r="L1042" s="44">
        <f t="shared" ref="L1042:L1105" si="110">(B1042/$B$2)/(D1042/$D$2)-1</f>
        <v>9.190186630342545E-3</v>
      </c>
      <c r="M1042" s="44">
        <f t="shared" ref="M1042:M1105" si="111">(B1042/$B$2)/(E1042/$E$2)-1</f>
        <v>5.8776142620974303E-2</v>
      </c>
    </row>
    <row r="1043" spans="1:13" x14ac:dyDescent="0.25">
      <c r="A1043" s="139">
        <v>40553</v>
      </c>
      <c r="B1043" s="149">
        <v>37.950000000000003</v>
      </c>
      <c r="C1043" s="141">
        <v>4216786</v>
      </c>
      <c r="D1043" s="156">
        <v>70127</v>
      </c>
      <c r="E1043" s="157">
        <v>7673</v>
      </c>
      <c r="I1043" s="44">
        <f t="shared" si="107"/>
        <v>0.80714285714285738</v>
      </c>
      <c r="J1043" s="44">
        <f t="shared" si="108"/>
        <v>0.80286650813034255</v>
      </c>
      <c r="K1043" s="44">
        <f t="shared" si="109"/>
        <v>0.71918165787993726</v>
      </c>
      <c r="L1043" s="44">
        <f t="shared" si="110"/>
        <v>2.3719720751536055E-3</v>
      </c>
      <c r="M1043" s="44">
        <f t="shared" si="111"/>
        <v>5.1164575226676279E-2</v>
      </c>
    </row>
    <row r="1044" spans="1:13" x14ac:dyDescent="0.25">
      <c r="A1044" s="139">
        <v>40554</v>
      </c>
      <c r="B1044" s="149">
        <v>37.9</v>
      </c>
      <c r="C1044" s="141">
        <v>5262277</v>
      </c>
      <c r="D1044" s="156">
        <v>70423</v>
      </c>
      <c r="E1044" s="157">
        <v>7713</v>
      </c>
      <c r="I1044" s="44">
        <f t="shared" si="107"/>
        <v>0.80476190476190479</v>
      </c>
      <c r="J1044" s="44">
        <f t="shared" si="108"/>
        <v>0.81047625168712645</v>
      </c>
      <c r="K1044" s="44">
        <f t="shared" si="109"/>
        <v>0.72814389772291888</v>
      </c>
      <c r="L1044" s="44">
        <f t="shared" si="110"/>
        <v>-3.1562672638741907E-3</v>
      </c>
      <c r="M1044" s="44">
        <f t="shared" si="111"/>
        <v>4.433543244861804E-2</v>
      </c>
    </row>
    <row r="1045" spans="1:13" x14ac:dyDescent="0.25">
      <c r="A1045" s="139">
        <v>40555</v>
      </c>
      <c r="B1045" s="149">
        <v>38</v>
      </c>
      <c r="C1045" s="141">
        <v>3840172</v>
      </c>
      <c r="D1045" s="156">
        <v>71632</v>
      </c>
      <c r="E1045" s="157">
        <v>7810</v>
      </c>
      <c r="I1045" s="44">
        <f t="shared" si="107"/>
        <v>0.80952380952380953</v>
      </c>
      <c r="J1045" s="44">
        <f t="shared" si="108"/>
        <v>0.84155794074169288</v>
      </c>
      <c r="K1045" s="44">
        <f t="shared" si="109"/>
        <v>0.74987732934214923</v>
      </c>
      <c r="L1045" s="44">
        <f t="shared" si="110"/>
        <v>-1.7395125349670804E-2</v>
      </c>
      <c r="M1045" s="44">
        <f t="shared" si="111"/>
        <v>3.4086092311444327E-2</v>
      </c>
    </row>
    <row r="1046" spans="1:13" x14ac:dyDescent="0.25">
      <c r="A1046" s="139">
        <v>40556</v>
      </c>
      <c r="B1046" s="149">
        <v>37.4</v>
      </c>
      <c r="C1046" s="141">
        <v>5005358</v>
      </c>
      <c r="D1046" s="156">
        <v>70721</v>
      </c>
      <c r="E1046" s="157">
        <v>7727</v>
      </c>
      <c r="I1046" s="44">
        <f t="shared" si="107"/>
        <v>0.78095238095238084</v>
      </c>
      <c r="J1046" s="44">
        <f t="shared" si="108"/>
        <v>0.81813741243010485</v>
      </c>
      <c r="K1046" s="44">
        <f t="shared" si="109"/>
        <v>0.73128068166796245</v>
      </c>
      <c r="L1046" s="44">
        <f t="shared" si="110"/>
        <v>-2.0452266821803566E-2</v>
      </c>
      <c r="M1046" s="44">
        <f t="shared" si="111"/>
        <v>2.8690725779117132E-2</v>
      </c>
    </row>
    <row r="1047" spans="1:13" x14ac:dyDescent="0.25">
      <c r="A1047" s="139">
        <v>40557</v>
      </c>
      <c r="B1047" s="149">
        <v>37.520000000000003</v>
      </c>
      <c r="C1047" s="141">
        <v>2694254</v>
      </c>
      <c r="D1047" s="156">
        <v>70940</v>
      </c>
      <c r="E1047" s="157">
        <v>7752</v>
      </c>
      <c r="I1047" s="44">
        <f t="shared" si="107"/>
        <v>0.78666666666666685</v>
      </c>
      <c r="J1047" s="44">
        <f t="shared" si="108"/>
        <v>0.82376759431840085</v>
      </c>
      <c r="K1047" s="44">
        <f t="shared" si="109"/>
        <v>0.73688208156982582</v>
      </c>
      <c r="L1047" s="44">
        <f t="shared" si="110"/>
        <v>-2.0343012874729727E-2</v>
      </c>
      <c r="M1047" s="44">
        <f t="shared" si="111"/>
        <v>2.8663192294461792E-2</v>
      </c>
    </row>
    <row r="1048" spans="1:13" x14ac:dyDescent="0.25">
      <c r="A1048" s="139">
        <v>40560</v>
      </c>
      <c r="B1048" s="149">
        <v>37.950000000000003</v>
      </c>
      <c r="C1048" s="141">
        <v>1160811</v>
      </c>
      <c r="D1048" s="156">
        <v>70609</v>
      </c>
      <c r="E1048" s="157">
        <v>7727</v>
      </c>
      <c r="I1048" s="44">
        <f t="shared" si="107"/>
        <v>0.80714285714285738</v>
      </c>
      <c r="J1048" s="44">
        <f t="shared" si="108"/>
        <v>0.81525805000321361</v>
      </c>
      <c r="K1048" s="44">
        <f t="shared" si="109"/>
        <v>0.73128068166796245</v>
      </c>
      <c r="L1048" s="44">
        <f t="shared" si="110"/>
        <v>-4.4705450337167996E-3</v>
      </c>
      <c r="M1048" s="44">
        <f t="shared" si="111"/>
        <v>4.3818530569986747E-2</v>
      </c>
    </row>
    <row r="1049" spans="1:13" x14ac:dyDescent="0.25">
      <c r="A1049" s="139">
        <v>40561</v>
      </c>
      <c r="B1049" s="149">
        <v>38.99</v>
      </c>
      <c r="C1049" s="141">
        <v>1711698</v>
      </c>
      <c r="D1049" s="156">
        <v>70919</v>
      </c>
      <c r="E1049" s="157">
        <v>7748</v>
      </c>
      <c r="I1049" s="44">
        <f t="shared" si="107"/>
        <v>0.85666666666666669</v>
      </c>
      <c r="J1049" s="44">
        <f t="shared" si="108"/>
        <v>0.8232277138633588</v>
      </c>
      <c r="K1049" s="44">
        <f t="shared" si="109"/>
        <v>0.73598585758552781</v>
      </c>
      <c r="L1049" s="44">
        <f t="shared" si="110"/>
        <v>1.8340524636087263E-2</v>
      </c>
      <c r="M1049" s="44">
        <f t="shared" si="111"/>
        <v>6.9517161418000351E-2</v>
      </c>
    </row>
    <row r="1050" spans="1:13" x14ac:dyDescent="0.25">
      <c r="A1050" s="139">
        <v>40562</v>
      </c>
      <c r="B1050" s="149">
        <v>38.67</v>
      </c>
      <c r="C1050" s="141">
        <v>1359366</v>
      </c>
      <c r="D1050" s="156">
        <v>70058</v>
      </c>
      <c r="E1050" s="157">
        <v>7668</v>
      </c>
      <c r="I1050" s="44">
        <f t="shared" si="107"/>
        <v>0.84142857142857141</v>
      </c>
      <c r="J1050" s="44">
        <f t="shared" si="108"/>
        <v>0.80109261520663289</v>
      </c>
      <c r="K1050" s="44">
        <f t="shared" si="109"/>
        <v>0.71806137789956459</v>
      </c>
      <c r="L1050" s="44">
        <f t="shared" si="110"/>
        <v>2.2395270449382609E-2</v>
      </c>
      <c r="M1050" s="44">
        <f t="shared" si="111"/>
        <v>7.1806045532454066E-2</v>
      </c>
    </row>
    <row r="1051" spans="1:13" x14ac:dyDescent="0.25">
      <c r="A1051" s="139">
        <v>40563</v>
      </c>
      <c r="B1051" s="149">
        <v>38.4</v>
      </c>
      <c r="C1051" s="141">
        <v>1639598</v>
      </c>
      <c r="D1051" s="156">
        <v>69561</v>
      </c>
      <c r="E1051" s="157">
        <v>7594</v>
      </c>
      <c r="I1051" s="44">
        <f t="shared" si="107"/>
        <v>0.82857142857142851</v>
      </c>
      <c r="J1051" s="44">
        <f t="shared" si="108"/>
        <v>0.78831544443730306</v>
      </c>
      <c r="K1051" s="44">
        <f t="shared" si="109"/>
        <v>0.70148123419004871</v>
      </c>
      <c r="L1051" s="44">
        <f t="shared" si="110"/>
        <v>2.251056113134009E-2</v>
      </c>
      <c r="M1051" s="44">
        <f t="shared" si="111"/>
        <v>7.4693856051770258E-2</v>
      </c>
    </row>
    <row r="1052" spans="1:13" x14ac:dyDescent="0.25">
      <c r="A1052" s="139">
        <v>40564</v>
      </c>
      <c r="B1052" s="149">
        <v>38.200000000000003</v>
      </c>
      <c r="C1052" s="141">
        <v>5872005</v>
      </c>
      <c r="D1052" s="156">
        <v>69133</v>
      </c>
      <c r="E1052" s="157">
        <v>7555</v>
      </c>
      <c r="I1052" s="44">
        <f t="shared" si="107"/>
        <v>0.81904761904761925</v>
      </c>
      <c r="J1052" s="44">
        <f t="shared" si="108"/>
        <v>0.77731216659168334</v>
      </c>
      <c r="K1052" s="44">
        <f t="shared" si="109"/>
        <v>0.69274305034314176</v>
      </c>
      <c r="L1052" s="44">
        <f t="shared" si="110"/>
        <v>2.3482342179635962E-2</v>
      </c>
      <c r="M1052" s="44">
        <f t="shared" si="111"/>
        <v>7.4615322555229957E-2</v>
      </c>
    </row>
    <row r="1053" spans="1:13" x14ac:dyDescent="0.25">
      <c r="A1053" s="139">
        <v>40567</v>
      </c>
      <c r="B1053" s="149">
        <v>38.880000000000003</v>
      </c>
      <c r="C1053" s="141">
        <v>1424372</v>
      </c>
      <c r="D1053" s="156">
        <v>69426</v>
      </c>
      <c r="E1053" s="157">
        <v>7602</v>
      </c>
      <c r="I1053" s="44">
        <f t="shared" si="107"/>
        <v>0.85142857142857165</v>
      </c>
      <c r="J1053" s="44">
        <f t="shared" si="108"/>
        <v>0.78484478436917549</v>
      </c>
      <c r="K1053" s="44">
        <f t="shared" si="109"/>
        <v>0.70327368215864516</v>
      </c>
      <c r="L1053" s="44">
        <f t="shared" si="110"/>
        <v>3.7305085373532387E-2</v>
      </c>
      <c r="M1053" s="44">
        <f t="shared" si="111"/>
        <v>8.6982433194272346E-2</v>
      </c>
    </row>
    <row r="1054" spans="1:13" x14ac:dyDescent="0.25">
      <c r="A1054" s="139">
        <v>40569</v>
      </c>
      <c r="B1054" s="149">
        <v>38.700000000000003</v>
      </c>
      <c r="C1054" s="141">
        <v>1961684</v>
      </c>
      <c r="D1054" s="156">
        <v>68709</v>
      </c>
      <c r="E1054" s="157">
        <v>7528</v>
      </c>
      <c r="I1054" s="44">
        <f t="shared" si="107"/>
        <v>0.84285714285714297</v>
      </c>
      <c r="J1054" s="44">
        <f t="shared" si="108"/>
        <v>0.7664117231184524</v>
      </c>
      <c r="K1054" s="44">
        <f t="shared" si="109"/>
        <v>0.68669353844912928</v>
      </c>
      <c r="L1054" s="44">
        <f t="shared" si="110"/>
        <v>4.3277237542181046E-2</v>
      </c>
      <c r="M1054" s="44">
        <f t="shared" si="111"/>
        <v>9.2585642173979021E-2</v>
      </c>
    </row>
    <row r="1055" spans="1:13" x14ac:dyDescent="0.25">
      <c r="A1055" s="139">
        <v>40570</v>
      </c>
      <c r="B1055" s="149">
        <v>38.799999999999997</v>
      </c>
      <c r="C1055" s="141">
        <v>2187903</v>
      </c>
      <c r="D1055" s="156">
        <v>68050</v>
      </c>
      <c r="E1055" s="157">
        <v>7445</v>
      </c>
      <c r="I1055" s="44">
        <f t="shared" si="107"/>
        <v>0.84761904761904749</v>
      </c>
      <c r="J1055" s="44">
        <f t="shared" si="108"/>
        <v>0.74946976026736944</v>
      </c>
      <c r="K1055" s="44">
        <f t="shared" si="109"/>
        <v>0.6680968907749425</v>
      </c>
      <c r="L1055" s="44">
        <f t="shared" si="110"/>
        <v>5.6102305727581125E-2</v>
      </c>
      <c r="M1055" s="44">
        <f t="shared" si="111"/>
        <v>0.10762094086795226</v>
      </c>
    </row>
    <row r="1056" spans="1:13" x14ac:dyDescent="0.25">
      <c r="A1056" s="139">
        <v>40571</v>
      </c>
      <c r="B1056" s="149">
        <v>38</v>
      </c>
      <c r="C1056" s="141">
        <v>7636288</v>
      </c>
      <c r="D1056" s="156">
        <v>66697</v>
      </c>
      <c r="E1056" s="157">
        <v>7282</v>
      </c>
      <c r="I1056" s="44">
        <f t="shared" si="107"/>
        <v>0.80952380952380953</v>
      </c>
      <c r="J1056" s="44">
        <f t="shared" si="108"/>
        <v>0.71468603380679996</v>
      </c>
      <c r="K1056" s="44">
        <f t="shared" si="109"/>
        <v>0.63157576341479249</v>
      </c>
      <c r="L1056" s="44">
        <f t="shared" si="110"/>
        <v>5.530912006465627E-2</v>
      </c>
      <c r="M1056" s="44">
        <f t="shared" si="111"/>
        <v>0.10906514432194192</v>
      </c>
    </row>
    <row r="1057" spans="1:13" x14ac:dyDescent="0.25">
      <c r="A1057" s="144">
        <v>36922</v>
      </c>
      <c r="B1057" s="145">
        <v>36.9</v>
      </c>
      <c r="C1057" s="146">
        <v>9039411</v>
      </c>
      <c r="D1057" s="159">
        <v>66574</v>
      </c>
      <c r="E1057" s="154">
        <v>7243</v>
      </c>
      <c r="I1057" s="44">
        <f t="shared" si="107"/>
        <v>0.75714285714285712</v>
      </c>
      <c r="J1057" s="44">
        <f t="shared" si="108"/>
        <v>0.71152387685583895</v>
      </c>
      <c r="K1057" s="44">
        <f t="shared" si="109"/>
        <v>0.62283757956788555</v>
      </c>
      <c r="L1057" s="44">
        <f t="shared" si="110"/>
        <v>2.6654013364290741E-2</v>
      </c>
      <c r="M1057" s="44">
        <f t="shared" si="111"/>
        <v>8.2759531370189876E-2</v>
      </c>
    </row>
    <row r="1058" spans="1:13" x14ac:dyDescent="0.25">
      <c r="A1058" s="139">
        <v>40575</v>
      </c>
      <c r="B1058" s="149">
        <v>36.97</v>
      </c>
      <c r="C1058" s="141">
        <v>4489612</v>
      </c>
      <c r="D1058" s="156">
        <v>67847</v>
      </c>
      <c r="E1058" s="157">
        <v>7360</v>
      </c>
      <c r="I1058" s="44">
        <f t="shared" si="107"/>
        <v>0.76047619047619053</v>
      </c>
      <c r="J1058" s="44">
        <f t="shared" si="108"/>
        <v>0.74425091586862901</v>
      </c>
      <c r="K1058" s="44">
        <f t="shared" si="109"/>
        <v>0.6490521311086066</v>
      </c>
      <c r="L1058" s="44">
        <f t="shared" si="110"/>
        <v>9.3021448118211225E-3</v>
      </c>
      <c r="M1058" s="44">
        <f t="shared" si="111"/>
        <v>6.7568548783643934E-2</v>
      </c>
    </row>
    <row r="1059" spans="1:13" x14ac:dyDescent="0.25">
      <c r="A1059" s="139">
        <v>40576</v>
      </c>
      <c r="B1059" s="149">
        <v>36.89</v>
      </c>
      <c r="C1059" s="141">
        <v>5581060</v>
      </c>
      <c r="D1059" s="156">
        <v>66688</v>
      </c>
      <c r="E1059" s="157">
        <v>7234</v>
      </c>
      <c r="I1059" s="44">
        <f t="shared" si="107"/>
        <v>0.7566666666666666</v>
      </c>
      <c r="J1059" s="44">
        <f t="shared" si="108"/>
        <v>0.7144546564689247</v>
      </c>
      <c r="K1059" s="44">
        <f t="shared" si="109"/>
        <v>0.62082107560321464</v>
      </c>
      <c r="L1059" s="44">
        <f t="shared" si="110"/>
        <v>2.4621246201215641E-2</v>
      </c>
      <c r="M1059" s="44">
        <f t="shared" si="111"/>
        <v>8.3812823702884565E-2</v>
      </c>
    </row>
    <row r="1060" spans="1:13" x14ac:dyDescent="0.25">
      <c r="A1060" s="139">
        <v>40577</v>
      </c>
      <c r="B1060" s="149">
        <v>36.49</v>
      </c>
      <c r="C1060" s="141">
        <v>4212142</v>
      </c>
      <c r="D1060" s="156">
        <v>66764</v>
      </c>
      <c r="E1060" s="157">
        <v>7199</v>
      </c>
      <c r="I1060" s="44">
        <f t="shared" si="107"/>
        <v>0.73761904761904762</v>
      </c>
      <c r="J1060" s="44">
        <f t="shared" si="108"/>
        <v>0.71640850954431512</v>
      </c>
      <c r="K1060" s="44">
        <f t="shared" si="109"/>
        <v>0.61297911574060593</v>
      </c>
      <c r="L1060" s="44">
        <f t="shared" si="110"/>
        <v>1.235751160448606E-2</v>
      </c>
      <c r="M1060" s="44">
        <f t="shared" si="111"/>
        <v>7.727312192831004E-2</v>
      </c>
    </row>
    <row r="1061" spans="1:13" x14ac:dyDescent="0.25">
      <c r="A1061" s="139">
        <v>40578</v>
      </c>
      <c r="B1061" s="149">
        <v>36.5</v>
      </c>
      <c r="C1061" s="141">
        <v>4367988</v>
      </c>
      <c r="D1061" s="156">
        <v>65269</v>
      </c>
      <c r="E1061" s="157">
        <v>7042</v>
      </c>
      <c r="I1061" s="44">
        <f t="shared" si="107"/>
        <v>0.73809523809523814</v>
      </c>
      <c r="J1061" s="44">
        <f t="shared" si="108"/>
        <v>0.6779741628639373</v>
      </c>
      <c r="K1061" s="44">
        <f t="shared" si="109"/>
        <v>0.57780232435690326</v>
      </c>
      <c r="L1061" s="44">
        <f t="shared" si="110"/>
        <v>3.5829559573603564E-2</v>
      </c>
      <c r="M1061" s="44">
        <f t="shared" si="111"/>
        <v>0.10159251971166205</v>
      </c>
    </row>
    <row r="1062" spans="1:13" x14ac:dyDescent="0.25">
      <c r="A1062" s="139">
        <v>40581</v>
      </c>
      <c r="B1062" s="149">
        <v>36.65</v>
      </c>
      <c r="C1062" s="141">
        <v>1048264</v>
      </c>
      <c r="D1062" s="156">
        <v>65362</v>
      </c>
      <c r="E1062" s="157">
        <v>7076</v>
      </c>
      <c r="I1062" s="44">
        <f t="shared" si="107"/>
        <v>0.74523809523809526</v>
      </c>
      <c r="J1062" s="44">
        <f t="shared" si="108"/>
        <v>0.68036506202198077</v>
      </c>
      <c r="K1062" s="44">
        <f t="shared" si="109"/>
        <v>0.58542022822343753</v>
      </c>
      <c r="L1062" s="44">
        <f t="shared" si="110"/>
        <v>3.8606511574367675E-2</v>
      </c>
      <c r="M1062" s="44">
        <f t="shared" si="111"/>
        <v>0.10080473565910264</v>
      </c>
    </row>
    <row r="1063" spans="1:13" x14ac:dyDescent="0.25">
      <c r="A1063" s="139">
        <v>40582</v>
      </c>
      <c r="B1063" s="149">
        <v>37.4</v>
      </c>
      <c r="C1063" s="141">
        <v>2306408</v>
      </c>
      <c r="D1063" s="156">
        <v>65771</v>
      </c>
      <c r="E1063" s="157">
        <v>7132</v>
      </c>
      <c r="I1063" s="44">
        <f t="shared" si="107"/>
        <v>0.78095238095238084</v>
      </c>
      <c r="J1063" s="44">
        <f t="shared" si="108"/>
        <v>0.69087987659875316</v>
      </c>
      <c r="K1063" s="44">
        <f t="shared" si="109"/>
        <v>0.59796736400361183</v>
      </c>
      <c r="L1063" s="44">
        <f t="shared" si="110"/>
        <v>5.3269605724334923E-2</v>
      </c>
      <c r="M1063" s="44">
        <f t="shared" si="111"/>
        <v>0.11451111022086891</v>
      </c>
    </row>
    <row r="1064" spans="1:13" x14ac:dyDescent="0.25">
      <c r="A1064" s="139">
        <v>40583</v>
      </c>
      <c r="B1064" s="149">
        <v>36.99</v>
      </c>
      <c r="C1064" s="141">
        <v>1469704</v>
      </c>
      <c r="D1064" s="156">
        <v>64217</v>
      </c>
      <c r="E1064" s="157">
        <v>6987</v>
      </c>
      <c r="I1064" s="44">
        <f t="shared" si="107"/>
        <v>0.76142857142857157</v>
      </c>
      <c r="J1064" s="44">
        <f t="shared" si="108"/>
        <v>0.65092872292563797</v>
      </c>
      <c r="K1064" s="44">
        <f t="shared" si="109"/>
        <v>0.56547924457280363</v>
      </c>
      <c r="L1064" s="44">
        <f t="shared" si="110"/>
        <v>6.6931931686980972E-2</v>
      </c>
      <c r="M1064" s="44">
        <f t="shared" si="111"/>
        <v>0.12516890756302534</v>
      </c>
    </row>
    <row r="1065" spans="1:13" x14ac:dyDescent="0.25">
      <c r="A1065" s="139">
        <v>40584</v>
      </c>
      <c r="B1065" s="149">
        <v>37</v>
      </c>
      <c r="C1065" s="141">
        <v>10532393</v>
      </c>
      <c r="D1065" s="156">
        <v>64577</v>
      </c>
      <c r="E1065" s="157">
        <v>7011</v>
      </c>
      <c r="I1065" s="44">
        <f t="shared" si="107"/>
        <v>0.76190476190476186</v>
      </c>
      <c r="J1065" s="44">
        <f t="shared" si="108"/>
        <v>0.66018381644064528</v>
      </c>
      <c r="K1065" s="44">
        <f t="shared" si="109"/>
        <v>0.57085658847859255</v>
      </c>
      <c r="L1065" s="44">
        <f t="shared" si="110"/>
        <v>6.1270893293130291E-2</v>
      </c>
      <c r="M1065" s="44">
        <f t="shared" si="111"/>
        <v>0.1216203788604302</v>
      </c>
    </row>
    <row r="1066" spans="1:13" x14ac:dyDescent="0.25">
      <c r="A1066" s="139">
        <v>40585</v>
      </c>
      <c r="B1066" s="149">
        <v>36.85</v>
      </c>
      <c r="C1066" s="141">
        <v>12566031</v>
      </c>
      <c r="D1066" s="156">
        <v>65755</v>
      </c>
      <c r="E1066" s="157">
        <v>7163</v>
      </c>
      <c r="I1066" s="44">
        <f t="shared" si="107"/>
        <v>0.75476190476190474</v>
      </c>
      <c r="J1066" s="44">
        <f t="shared" si="108"/>
        <v>0.69046853910919714</v>
      </c>
      <c r="K1066" s="44">
        <f t="shared" si="109"/>
        <v>0.60491309988192254</v>
      </c>
      <c r="L1066" s="44">
        <f t="shared" si="110"/>
        <v>3.8032867317712604E-2</v>
      </c>
      <c r="M1066" s="44">
        <f t="shared" si="111"/>
        <v>9.3368796660085129E-2</v>
      </c>
    </row>
    <row r="1067" spans="1:13" x14ac:dyDescent="0.25">
      <c r="A1067" s="139">
        <v>40588</v>
      </c>
      <c r="B1067" s="149">
        <v>36.75</v>
      </c>
      <c r="C1067" s="141">
        <v>958384</v>
      </c>
      <c r="D1067" s="156">
        <v>66557</v>
      </c>
      <c r="E1067" s="157">
        <v>7260</v>
      </c>
      <c r="I1067" s="44">
        <f t="shared" si="107"/>
        <v>0.75</v>
      </c>
      <c r="J1067" s="44">
        <f t="shared" si="108"/>
        <v>0.71108683077318591</v>
      </c>
      <c r="K1067" s="44">
        <f t="shared" si="109"/>
        <v>0.62664653150115268</v>
      </c>
      <c r="L1067" s="44">
        <f t="shared" si="110"/>
        <v>2.274178523671444E-2</v>
      </c>
      <c r="M1067" s="44">
        <f t="shared" si="111"/>
        <v>7.5832988980716332E-2</v>
      </c>
    </row>
    <row r="1068" spans="1:13" x14ac:dyDescent="0.25">
      <c r="A1068" s="139">
        <v>40589</v>
      </c>
      <c r="B1068" s="149">
        <v>35.4</v>
      </c>
      <c r="C1068" s="141">
        <v>10130284</v>
      </c>
      <c r="D1068" s="156">
        <v>66341</v>
      </c>
      <c r="E1068" s="157">
        <v>7254</v>
      </c>
      <c r="I1068" s="44">
        <f t="shared" si="107"/>
        <v>0.68571428571428572</v>
      </c>
      <c r="J1068" s="44">
        <f t="shared" si="108"/>
        <v>0.70553377466418143</v>
      </c>
      <c r="K1068" s="44">
        <f t="shared" si="109"/>
        <v>0.62530219552470556</v>
      </c>
      <c r="L1068" s="44">
        <f t="shared" si="110"/>
        <v>-1.1620695669775416E-2</v>
      </c>
      <c r="M1068" s="44">
        <f t="shared" si="111"/>
        <v>3.7169758556855337E-2</v>
      </c>
    </row>
    <row r="1069" spans="1:13" x14ac:dyDescent="0.25">
      <c r="A1069" s="139">
        <v>40590</v>
      </c>
      <c r="B1069" s="149">
        <v>35.65</v>
      </c>
      <c r="C1069" s="141">
        <v>8119291</v>
      </c>
      <c r="D1069" s="156">
        <v>67576</v>
      </c>
      <c r="E1069" s="157">
        <v>7382</v>
      </c>
      <c r="I1069" s="44">
        <f t="shared" si="107"/>
        <v>0.69761904761904758</v>
      </c>
      <c r="J1069" s="44">
        <f t="shared" si="108"/>
        <v>0.73728388713927639</v>
      </c>
      <c r="K1069" s="44">
        <f t="shared" si="109"/>
        <v>0.65398136302224641</v>
      </c>
      <c r="L1069" s="44">
        <f t="shared" si="110"/>
        <v>-2.2831524435274364E-2</v>
      </c>
      <c r="M1069" s="44">
        <f t="shared" si="111"/>
        <v>2.6383419772677552E-2</v>
      </c>
    </row>
    <row r="1070" spans="1:13" x14ac:dyDescent="0.25">
      <c r="A1070" s="139">
        <v>40591</v>
      </c>
      <c r="B1070" s="149">
        <v>35.6</v>
      </c>
      <c r="C1070" s="141">
        <v>3410279</v>
      </c>
      <c r="D1070" s="156">
        <v>67684</v>
      </c>
      <c r="E1070" s="157">
        <v>7408</v>
      </c>
      <c r="I1070" s="44">
        <f t="shared" si="107"/>
        <v>0.69523809523809521</v>
      </c>
      <c r="J1070" s="44">
        <f t="shared" si="108"/>
        <v>0.74006041519377863</v>
      </c>
      <c r="K1070" s="44">
        <f t="shared" si="109"/>
        <v>0.65980681892018445</v>
      </c>
      <c r="L1070" s="44">
        <f t="shared" si="110"/>
        <v>-2.5759059607531998E-2</v>
      </c>
      <c r="M1070" s="44">
        <f t="shared" si="111"/>
        <v>2.1346626555589943E-2</v>
      </c>
    </row>
    <row r="1071" spans="1:13" x14ac:dyDescent="0.25">
      <c r="A1071" s="139">
        <v>40592</v>
      </c>
      <c r="B1071" s="149">
        <v>35.85</v>
      </c>
      <c r="C1071" s="141">
        <v>1070339</v>
      </c>
      <c r="D1071" s="156">
        <v>68066</v>
      </c>
      <c r="E1071" s="157">
        <v>7442</v>
      </c>
      <c r="I1071" s="44">
        <f t="shared" si="107"/>
        <v>0.7071428571428573</v>
      </c>
      <c r="J1071" s="44">
        <f t="shared" si="108"/>
        <v>0.74988109775692524</v>
      </c>
      <c r="K1071" s="44">
        <f t="shared" si="109"/>
        <v>0.66742472278671894</v>
      </c>
      <c r="L1071" s="44">
        <f t="shared" si="110"/>
        <v>-2.4423511213905735E-2</v>
      </c>
      <c r="M1071" s="44">
        <f t="shared" si="111"/>
        <v>2.382004645448621E-2</v>
      </c>
    </row>
    <row r="1072" spans="1:13" x14ac:dyDescent="0.25">
      <c r="A1072" s="139">
        <v>40595</v>
      </c>
      <c r="B1072" s="149">
        <v>35.89</v>
      </c>
      <c r="C1072" s="141">
        <v>2800331</v>
      </c>
      <c r="D1072" s="156">
        <v>67258</v>
      </c>
      <c r="E1072" s="157">
        <v>7353</v>
      </c>
      <c r="I1072" s="44">
        <f t="shared" si="107"/>
        <v>0.70904761904761915</v>
      </c>
      <c r="J1072" s="44">
        <f t="shared" si="108"/>
        <v>0.72910855453435319</v>
      </c>
      <c r="K1072" s="44">
        <f t="shared" si="109"/>
        <v>0.64748373913608481</v>
      </c>
      <c r="L1072" s="44">
        <f t="shared" si="110"/>
        <v>-1.1601894764864173E-2</v>
      </c>
      <c r="M1072" s="44">
        <f t="shared" si="111"/>
        <v>3.7368429471611897E-2</v>
      </c>
    </row>
    <row r="1073" spans="1:13" x14ac:dyDescent="0.25">
      <c r="A1073" s="139">
        <v>40596</v>
      </c>
      <c r="B1073" s="149">
        <v>37</v>
      </c>
      <c r="C1073" s="141">
        <v>238297</v>
      </c>
      <c r="D1073" s="156">
        <v>66439</v>
      </c>
      <c r="E1073" s="157">
        <v>7234</v>
      </c>
      <c r="I1073" s="44">
        <f t="shared" si="107"/>
        <v>0.76190476190476186</v>
      </c>
      <c r="J1073" s="44">
        <f t="shared" si="108"/>
        <v>0.70805321678771138</v>
      </c>
      <c r="K1073" s="44">
        <f t="shared" si="109"/>
        <v>0.62082107560321464</v>
      </c>
      <c r="L1073" s="44">
        <f t="shared" si="110"/>
        <v>3.1528025349425448E-2</v>
      </c>
      <c r="M1073" s="44">
        <f t="shared" si="111"/>
        <v>8.7044577853259142E-2</v>
      </c>
    </row>
    <row r="1074" spans="1:13" x14ac:dyDescent="0.25">
      <c r="A1074" s="139">
        <v>40597</v>
      </c>
      <c r="B1074" s="149">
        <v>36</v>
      </c>
      <c r="C1074" s="141">
        <v>3273841</v>
      </c>
      <c r="D1074" s="156">
        <v>66910</v>
      </c>
      <c r="E1074" s="157">
        <v>7248</v>
      </c>
      <c r="I1074" s="44">
        <f t="shared" si="107"/>
        <v>0.71428571428571419</v>
      </c>
      <c r="J1074" s="44">
        <f t="shared" si="108"/>
        <v>0.72016196413651268</v>
      </c>
      <c r="K1074" s="44">
        <f t="shared" si="109"/>
        <v>0.62395785954825822</v>
      </c>
      <c r="L1074" s="44">
        <f t="shared" si="110"/>
        <v>-3.4161026538848116E-3</v>
      </c>
      <c r="M1074" s="44">
        <f t="shared" si="111"/>
        <v>5.5622043519394593E-2</v>
      </c>
    </row>
    <row r="1075" spans="1:13" x14ac:dyDescent="0.25">
      <c r="A1075" s="139">
        <v>40598</v>
      </c>
      <c r="B1075" s="149">
        <v>35</v>
      </c>
      <c r="C1075" s="141">
        <v>3067816</v>
      </c>
      <c r="D1075" s="156">
        <v>66948</v>
      </c>
      <c r="E1075" s="157">
        <v>7251</v>
      </c>
      <c r="I1075" s="44">
        <f t="shared" si="107"/>
        <v>0.66666666666666674</v>
      </c>
      <c r="J1075" s="44">
        <f t="shared" si="108"/>
        <v>0.72113889067420778</v>
      </c>
      <c r="K1075" s="44">
        <f t="shared" si="109"/>
        <v>0.62463002753648178</v>
      </c>
      <c r="L1075" s="44">
        <f t="shared" si="110"/>
        <v>-3.164894146700914E-2</v>
      </c>
      <c r="M1075" s="44">
        <f t="shared" si="111"/>
        <v>2.5874592010297626E-2</v>
      </c>
    </row>
    <row r="1076" spans="1:13" x14ac:dyDescent="0.25">
      <c r="A1076" s="139">
        <v>40599</v>
      </c>
      <c r="B1076" s="149">
        <v>35.4</v>
      </c>
      <c r="C1076" s="141">
        <v>809731</v>
      </c>
      <c r="D1076" s="156">
        <v>66902</v>
      </c>
      <c r="E1076" s="157">
        <v>7244</v>
      </c>
      <c r="I1076" s="44">
        <f t="shared" si="107"/>
        <v>0.68571428571428572</v>
      </c>
      <c r="J1076" s="44">
        <f t="shared" si="108"/>
        <v>0.71995629539173467</v>
      </c>
      <c r="K1076" s="44">
        <f t="shared" si="109"/>
        <v>0.62306163556396021</v>
      </c>
      <c r="L1076" s="44">
        <f t="shared" si="110"/>
        <v>-1.99086510332811E-2</v>
      </c>
      <c r="M1076" s="44">
        <f t="shared" si="111"/>
        <v>3.8601522442218039E-2</v>
      </c>
    </row>
    <row r="1077" spans="1:13" x14ac:dyDescent="0.25">
      <c r="A1077" s="144">
        <v>40602</v>
      </c>
      <c r="B1077" s="145">
        <v>36</v>
      </c>
      <c r="C1077" s="146">
        <v>842864</v>
      </c>
      <c r="D1077" s="159">
        <v>67383</v>
      </c>
      <c r="E1077" s="154">
        <v>7331</v>
      </c>
      <c r="I1077" s="44">
        <f t="shared" si="107"/>
        <v>0.71428571428571419</v>
      </c>
      <c r="J1077" s="44">
        <f t="shared" si="108"/>
        <v>0.73232212867150848</v>
      </c>
      <c r="K1077" s="44">
        <f t="shared" si="109"/>
        <v>0.642554507222445</v>
      </c>
      <c r="L1077" s="44">
        <f t="shared" si="110"/>
        <v>-1.0411697736393943E-2</v>
      </c>
      <c r="M1077" s="44">
        <f t="shared" si="111"/>
        <v>4.3670518541613745E-2</v>
      </c>
    </row>
    <row r="1078" spans="1:13" x14ac:dyDescent="0.25">
      <c r="A1078" s="139">
        <v>40603</v>
      </c>
      <c r="B1078" s="149">
        <v>35.69</v>
      </c>
      <c r="C1078" s="141">
        <v>2487792</v>
      </c>
      <c r="D1078" s="156">
        <v>66242</v>
      </c>
      <c r="E1078" s="157">
        <v>7225</v>
      </c>
      <c r="I1078" s="44">
        <f t="shared" si="107"/>
        <v>0.69952380952380944</v>
      </c>
      <c r="J1078" s="44">
        <f t="shared" si="108"/>
        <v>0.70298862394755446</v>
      </c>
      <c r="K1078" s="44">
        <f t="shared" si="109"/>
        <v>0.61880457163854397</v>
      </c>
      <c r="L1078" s="44">
        <f t="shared" si="110"/>
        <v>-2.034549365170446E-3</v>
      </c>
      <c r="M1078" s="44">
        <f t="shared" si="111"/>
        <v>4.98634852529245E-2</v>
      </c>
    </row>
    <row r="1079" spans="1:13" x14ac:dyDescent="0.25">
      <c r="A1079" s="139">
        <v>40604</v>
      </c>
      <c r="B1079" s="149">
        <v>35.5</v>
      </c>
      <c r="C1079" s="141">
        <v>6048051</v>
      </c>
      <c r="D1079" s="156">
        <v>67281.509999999995</v>
      </c>
      <c r="E1079" s="157">
        <v>7305.18</v>
      </c>
      <c r="I1079" s="44">
        <f t="shared" si="107"/>
        <v>0.69047619047619047</v>
      </c>
      <c r="J1079" s="44">
        <f t="shared" si="108"/>
        <v>0.72971296355806925</v>
      </c>
      <c r="K1079" s="44">
        <f t="shared" si="109"/>
        <v>0.63676938140380046</v>
      </c>
      <c r="L1079" s="44">
        <f t="shared" si="110"/>
        <v>-2.2683979312479452E-2</v>
      </c>
      <c r="M1079" s="44">
        <f t="shared" si="111"/>
        <v>3.2812691685573547E-2</v>
      </c>
    </row>
    <row r="1080" spans="1:13" x14ac:dyDescent="0.25">
      <c r="A1080" s="139">
        <v>40605</v>
      </c>
      <c r="B1080" s="149">
        <v>35.31</v>
      </c>
      <c r="C1080" s="141">
        <v>2584654</v>
      </c>
      <c r="D1080" s="156">
        <v>68145.53</v>
      </c>
      <c r="E1080" s="157">
        <v>7397.07</v>
      </c>
      <c r="I1080" s="44">
        <f t="shared" si="107"/>
        <v>0.68142857142857149</v>
      </c>
      <c r="J1080" s="44">
        <f t="shared" si="108"/>
        <v>0.75192570216594889</v>
      </c>
      <c r="K1080" s="44">
        <f t="shared" si="109"/>
        <v>0.65735788688308983</v>
      </c>
      <c r="L1080" s="44">
        <f t="shared" si="110"/>
        <v>-4.0239794787084948E-2</v>
      </c>
      <c r="M1080" s="44">
        <f t="shared" si="111"/>
        <v>1.4523528524518214E-2</v>
      </c>
    </row>
    <row r="1081" spans="1:13" x14ac:dyDescent="0.25">
      <c r="A1081" s="139">
        <v>40606</v>
      </c>
      <c r="B1081" s="149">
        <v>35.6</v>
      </c>
      <c r="C1081" s="141">
        <v>2785368</v>
      </c>
      <c r="D1081" s="156">
        <v>68012.100000000006</v>
      </c>
      <c r="E1081" s="157">
        <v>7381.63</v>
      </c>
      <c r="I1081" s="44">
        <f t="shared" si="107"/>
        <v>0.69523809523809521</v>
      </c>
      <c r="J1081" s="44">
        <f t="shared" si="108"/>
        <v>0.748495404588984</v>
      </c>
      <c r="K1081" s="44">
        <f t="shared" si="109"/>
        <v>0.65389846230369897</v>
      </c>
      <c r="L1081" s="44">
        <f t="shared" si="110"/>
        <v>-3.0458935843418966E-2</v>
      </c>
      <c r="M1081" s="44">
        <f t="shared" si="111"/>
        <v>2.4995266563592189E-2</v>
      </c>
    </row>
    <row r="1082" spans="1:13" x14ac:dyDescent="0.25">
      <c r="A1082" s="139">
        <v>40611</v>
      </c>
      <c r="B1082" s="149">
        <v>35.450000000000003</v>
      </c>
      <c r="C1082" s="141">
        <v>1796868</v>
      </c>
      <c r="D1082" s="156">
        <v>67263.75</v>
      </c>
      <c r="E1082" s="157">
        <v>7328.79</v>
      </c>
      <c r="I1082" s="44">
        <f t="shared" si="107"/>
        <v>0.68809523809523832</v>
      </c>
      <c r="J1082" s="44">
        <f t="shared" si="108"/>
        <v>0.72925637894466222</v>
      </c>
      <c r="K1082" s="44">
        <f t="shared" si="109"/>
        <v>0.64205934347112037</v>
      </c>
      <c r="L1082" s="44">
        <f t="shared" si="110"/>
        <v>-2.3802798330311181E-2</v>
      </c>
      <c r="M1082" s="44">
        <f t="shared" si="111"/>
        <v>2.8035463399759708E-2</v>
      </c>
    </row>
    <row r="1083" spans="1:13" x14ac:dyDescent="0.25">
      <c r="A1083" s="139">
        <v>40612</v>
      </c>
      <c r="B1083" s="149">
        <v>35.4</v>
      </c>
      <c r="C1083" s="141">
        <v>5413222</v>
      </c>
      <c r="D1083" s="156">
        <v>66040.66</v>
      </c>
      <c r="E1083" s="157">
        <v>7187.71</v>
      </c>
      <c r="I1083" s="44">
        <f t="shared" si="107"/>
        <v>0.68571428571428572</v>
      </c>
      <c r="J1083" s="44">
        <f t="shared" si="108"/>
        <v>0.6978124558133556</v>
      </c>
      <c r="K1083" s="44">
        <f t="shared" si="109"/>
        <v>0.61044952354492432</v>
      </c>
      <c r="L1083" s="44">
        <f t="shared" si="110"/>
        <v>-7.1257399824375955E-3</v>
      </c>
      <c r="M1083" s="44">
        <f t="shared" si="111"/>
        <v>4.6735250666961825E-2</v>
      </c>
    </row>
    <row r="1084" spans="1:13" x14ac:dyDescent="0.25">
      <c r="A1084" s="139">
        <v>40613</v>
      </c>
      <c r="B1084" s="149">
        <v>36</v>
      </c>
      <c r="C1084" s="141">
        <v>3750297</v>
      </c>
      <c r="D1084" s="156">
        <v>66684.600000000006</v>
      </c>
      <c r="E1084" s="157">
        <v>7251.3</v>
      </c>
      <c r="I1084" s="44">
        <f t="shared" si="107"/>
        <v>0.71428571428571419</v>
      </c>
      <c r="J1084" s="44">
        <f t="shared" si="108"/>
        <v>0.71436724725239431</v>
      </c>
      <c r="K1084" s="44">
        <f t="shared" si="109"/>
        <v>0.62469724433530427</v>
      </c>
      <c r="L1084" s="44">
        <f t="shared" si="110"/>
        <v>-4.7558635298705632E-5</v>
      </c>
      <c r="M1084" s="44">
        <f t="shared" si="111"/>
        <v>5.5141639627179995E-2</v>
      </c>
    </row>
    <row r="1085" spans="1:13" x14ac:dyDescent="0.25">
      <c r="A1085" s="139">
        <v>40616</v>
      </c>
      <c r="B1085" s="149">
        <v>35.6</v>
      </c>
      <c r="C1085" s="141">
        <v>4160838</v>
      </c>
      <c r="D1085" s="156">
        <v>67169.25</v>
      </c>
      <c r="E1085" s="157">
        <v>7301.49</v>
      </c>
      <c r="I1085" s="44">
        <f t="shared" si="107"/>
        <v>0.69523809523809521</v>
      </c>
      <c r="J1085" s="44">
        <f t="shared" si="108"/>
        <v>0.72682691689697276</v>
      </c>
      <c r="K1085" s="44">
        <f t="shared" si="109"/>
        <v>0.6359426147782854</v>
      </c>
      <c r="L1085" s="44">
        <f t="shared" si="110"/>
        <v>-1.8292986604379058E-2</v>
      </c>
      <c r="M1085" s="44">
        <f t="shared" si="111"/>
        <v>3.6245452575270232E-2</v>
      </c>
    </row>
    <row r="1086" spans="1:13" x14ac:dyDescent="0.25">
      <c r="A1086" s="139">
        <v>40617</v>
      </c>
      <c r="B1086" s="149">
        <v>36</v>
      </c>
      <c r="C1086" s="141">
        <v>6829971</v>
      </c>
      <c r="D1086" s="156">
        <v>67005.22</v>
      </c>
      <c r="E1086" s="157">
        <v>7288.32</v>
      </c>
      <c r="I1086" s="44">
        <f t="shared" si="107"/>
        <v>0.71428571428571419</v>
      </c>
      <c r="J1086" s="44">
        <f t="shared" si="108"/>
        <v>0.72260993637123216</v>
      </c>
      <c r="K1086" s="44">
        <f t="shared" si="109"/>
        <v>0.63299179730998367</v>
      </c>
      <c r="L1086" s="44">
        <f t="shared" si="110"/>
        <v>-4.8323314000228157E-3</v>
      </c>
      <c r="M1086" s="44">
        <f t="shared" si="111"/>
        <v>4.9782195544181729E-2</v>
      </c>
    </row>
    <row r="1087" spans="1:13" x14ac:dyDescent="0.25">
      <c r="A1087" s="139">
        <v>40618</v>
      </c>
      <c r="B1087" s="149">
        <v>36.35</v>
      </c>
      <c r="C1087" s="141">
        <v>17402913</v>
      </c>
      <c r="D1087" s="156">
        <v>66002.570000000007</v>
      </c>
      <c r="E1087" s="157">
        <v>7181.96</v>
      </c>
      <c r="I1087" s="44">
        <f t="shared" si="107"/>
        <v>0.73095238095238102</v>
      </c>
      <c r="J1087" s="44">
        <f t="shared" si="108"/>
        <v>0.69683321550228183</v>
      </c>
      <c r="K1087" s="44">
        <f t="shared" si="109"/>
        <v>0.60916120156749565</v>
      </c>
      <c r="L1087" s="44">
        <f t="shared" si="110"/>
        <v>2.0107553964871849E-2</v>
      </c>
      <c r="M1087" s="44">
        <f t="shared" si="111"/>
        <v>7.5686127198597353E-2</v>
      </c>
    </row>
    <row r="1088" spans="1:13" x14ac:dyDescent="0.25">
      <c r="A1088" s="139">
        <v>40619</v>
      </c>
      <c r="B1088" s="149">
        <v>36.75</v>
      </c>
      <c r="C1088" s="141">
        <v>2474758</v>
      </c>
      <c r="D1088" s="156">
        <v>66215.929999999993</v>
      </c>
      <c r="E1088" s="157">
        <v>7208.03</v>
      </c>
      <c r="I1088" s="44">
        <f t="shared" si="107"/>
        <v>0.75</v>
      </c>
      <c r="J1088" s="44">
        <f t="shared" si="108"/>
        <v>0.70231840092550923</v>
      </c>
      <c r="K1088" s="44">
        <f t="shared" si="109"/>
        <v>0.61500234138515886</v>
      </c>
      <c r="L1088" s="44">
        <f t="shared" si="110"/>
        <v>2.8009800662771145E-2</v>
      </c>
      <c r="M1088" s="44">
        <f t="shared" si="111"/>
        <v>8.3589760308988792E-2</v>
      </c>
    </row>
    <row r="1089" spans="1:13" x14ac:dyDescent="0.25">
      <c r="A1089" s="139">
        <v>40620</v>
      </c>
      <c r="B1089" s="149">
        <v>37.200000000000003</v>
      </c>
      <c r="C1089" s="141">
        <v>4464490</v>
      </c>
      <c r="D1089" s="156">
        <v>66879.89</v>
      </c>
      <c r="E1089" s="157">
        <v>7280.72</v>
      </c>
      <c r="I1089" s="44">
        <f t="shared" si="107"/>
        <v>0.77142857142857157</v>
      </c>
      <c r="J1089" s="44">
        <f t="shared" si="108"/>
        <v>0.71938787839835472</v>
      </c>
      <c r="K1089" s="44">
        <f t="shared" si="109"/>
        <v>0.63128897173981735</v>
      </c>
      <c r="L1089" s="44">
        <f t="shared" si="110"/>
        <v>3.0266988434682895E-2</v>
      </c>
      <c r="M1089" s="44">
        <f t="shared" si="111"/>
        <v>8.5907280755592508E-2</v>
      </c>
    </row>
    <row r="1090" spans="1:13" x14ac:dyDescent="0.25">
      <c r="A1090" s="139">
        <v>40623</v>
      </c>
      <c r="B1090" s="149">
        <v>37.6</v>
      </c>
      <c r="C1090" s="141">
        <v>1890234</v>
      </c>
      <c r="D1090" s="156">
        <v>66689.61</v>
      </c>
      <c r="E1090" s="157">
        <v>7277.16</v>
      </c>
      <c r="I1090" s="44">
        <f t="shared" si="107"/>
        <v>0.79047619047619055</v>
      </c>
      <c r="J1090" s="44">
        <f t="shared" si="108"/>
        <v>0.71449604730381133</v>
      </c>
      <c r="K1090" s="44">
        <f t="shared" si="109"/>
        <v>0.63049133239379174</v>
      </c>
      <c r="L1090" s="44">
        <f t="shared" si="110"/>
        <v>4.4316312826655047E-2</v>
      </c>
      <c r="M1090" s="44">
        <f t="shared" si="111"/>
        <v>9.8120643087086235E-2</v>
      </c>
    </row>
    <row r="1091" spans="1:13" x14ac:dyDescent="0.25">
      <c r="A1091" s="139">
        <v>40624</v>
      </c>
      <c r="B1091" s="149">
        <v>37.69</v>
      </c>
      <c r="C1091" s="141">
        <v>5556558</v>
      </c>
      <c r="D1091" s="156">
        <v>67578.33</v>
      </c>
      <c r="E1091" s="157">
        <v>7378.77</v>
      </c>
      <c r="I1091" s="44">
        <f t="shared" si="107"/>
        <v>0.79476190476190456</v>
      </c>
      <c r="J1091" s="44">
        <f t="shared" si="108"/>
        <v>0.73734378816119284</v>
      </c>
      <c r="K1091" s="44">
        <f t="shared" si="109"/>
        <v>0.65325766215492576</v>
      </c>
      <c r="L1091" s="44">
        <f t="shared" si="110"/>
        <v>3.3049369383294724E-2</v>
      </c>
      <c r="M1091" s="44">
        <f t="shared" si="111"/>
        <v>8.5591160921967946E-2</v>
      </c>
    </row>
    <row r="1092" spans="1:13" x14ac:dyDescent="0.25">
      <c r="A1092" s="139">
        <v>40625</v>
      </c>
      <c r="B1092" s="149">
        <v>37.89</v>
      </c>
      <c r="C1092" s="141">
        <v>1075084</v>
      </c>
      <c r="D1092" s="156">
        <v>67795.509999999995</v>
      </c>
      <c r="E1092" s="157">
        <v>7388.01</v>
      </c>
      <c r="I1092" s="44">
        <f t="shared" si="107"/>
        <v>0.80428571428571427</v>
      </c>
      <c r="J1092" s="44">
        <f t="shared" si="108"/>
        <v>0.7429271804100519</v>
      </c>
      <c r="K1092" s="44">
        <f t="shared" si="109"/>
        <v>0.65532793955865443</v>
      </c>
      <c r="L1092" s="44">
        <f t="shared" si="110"/>
        <v>3.5204301456373432E-2</v>
      </c>
      <c r="M1092" s="44">
        <f t="shared" si="111"/>
        <v>8.9986866751475825E-2</v>
      </c>
    </row>
    <row r="1093" spans="1:13" x14ac:dyDescent="0.25">
      <c r="A1093" s="139">
        <v>40626</v>
      </c>
      <c r="B1093" s="149">
        <v>37.549999999999997</v>
      </c>
      <c r="C1093" s="141">
        <v>4527609</v>
      </c>
      <c r="D1093" s="156">
        <v>67532.97</v>
      </c>
      <c r="E1093" s="157">
        <v>7380.15</v>
      </c>
      <c r="I1093" s="44">
        <f t="shared" si="107"/>
        <v>0.78809523809523796</v>
      </c>
      <c r="J1093" s="44">
        <f t="shared" si="108"/>
        <v>0.73617764637830208</v>
      </c>
      <c r="K1093" s="44">
        <f t="shared" si="109"/>
        <v>0.65356685942950854</v>
      </c>
      <c r="L1093" s="44">
        <f t="shared" si="110"/>
        <v>2.9903386802172527E-2</v>
      </c>
      <c r="M1093" s="44">
        <f t="shared" si="111"/>
        <v>8.1356479720537278E-2</v>
      </c>
    </row>
    <row r="1094" spans="1:13" x14ac:dyDescent="0.25">
      <c r="A1094" s="139">
        <v>40627</v>
      </c>
      <c r="B1094" s="149">
        <v>37.68</v>
      </c>
      <c r="C1094" s="141">
        <v>3325997</v>
      </c>
      <c r="D1094" s="156">
        <v>67765.94</v>
      </c>
      <c r="E1094" s="157">
        <v>7381.65</v>
      </c>
      <c r="I1094" s="44">
        <f t="shared" si="107"/>
        <v>0.79428571428571426</v>
      </c>
      <c r="J1094" s="44">
        <f t="shared" si="108"/>
        <v>0.74216697731216663</v>
      </c>
      <c r="K1094" s="44">
        <f t="shared" si="109"/>
        <v>0.65390294342362032</v>
      </c>
      <c r="L1094" s="44">
        <f t="shared" si="110"/>
        <v>2.9916039996325194E-2</v>
      </c>
      <c r="M1094" s="44">
        <f t="shared" si="111"/>
        <v>8.4879691048555861E-2</v>
      </c>
    </row>
    <row r="1095" spans="1:13" x14ac:dyDescent="0.25">
      <c r="A1095" s="139">
        <v>40630</v>
      </c>
      <c r="B1095" s="149">
        <v>37.99</v>
      </c>
      <c r="C1095" s="141">
        <v>9124067</v>
      </c>
      <c r="D1095" s="156">
        <v>67192.820000000007</v>
      </c>
      <c r="E1095" s="157">
        <v>7346.91</v>
      </c>
      <c r="I1095" s="44">
        <f t="shared" si="107"/>
        <v>0.80904761904761924</v>
      </c>
      <c r="J1095" s="44">
        <f t="shared" si="108"/>
        <v>0.72743286843627497</v>
      </c>
      <c r="K1095" s="44">
        <f t="shared" si="109"/>
        <v>0.64611923811999095</v>
      </c>
      <c r="L1095" s="44">
        <f t="shared" si="110"/>
        <v>4.7246264733415977E-2</v>
      </c>
      <c r="M1095" s="44">
        <f t="shared" si="111"/>
        <v>9.8977265531327241E-2</v>
      </c>
    </row>
    <row r="1096" spans="1:13" x14ac:dyDescent="0.25">
      <c r="A1096" s="139">
        <v>40631</v>
      </c>
      <c r="B1096" s="149">
        <v>37.5</v>
      </c>
      <c r="C1096" s="141">
        <v>6147879</v>
      </c>
      <c r="D1096" s="156">
        <v>67418.759999999995</v>
      </c>
      <c r="E1096" s="157">
        <v>7372.39</v>
      </c>
      <c r="I1096" s="44">
        <f t="shared" si="107"/>
        <v>0.78571428571428581</v>
      </c>
      <c r="J1096" s="44">
        <f t="shared" si="108"/>
        <v>0.7332414679606658</v>
      </c>
      <c r="K1096" s="44">
        <f t="shared" si="109"/>
        <v>0.6518281848999703</v>
      </c>
      <c r="L1096" s="44">
        <f t="shared" si="110"/>
        <v>3.027438399299287E-2</v>
      </c>
      <c r="M1096" s="44">
        <f t="shared" si="111"/>
        <v>8.105328510448162E-2</v>
      </c>
    </row>
    <row r="1097" spans="1:13" x14ac:dyDescent="0.25">
      <c r="A1097" s="139">
        <v>40632</v>
      </c>
      <c r="B1097" s="149">
        <v>38.08</v>
      </c>
      <c r="C1097" s="141">
        <v>5628847</v>
      </c>
      <c r="D1097" s="156">
        <v>67997.06</v>
      </c>
      <c r="E1097" s="157">
        <v>7456.72</v>
      </c>
      <c r="I1097" s="44">
        <f t="shared" si="107"/>
        <v>0.81333333333333324</v>
      </c>
      <c r="J1097" s="44">
        <f t="shared" si="108"/>
        <v>0.74810874734880128</v>
      </c>
      <c r="K1097" s="44">
        <f t="shared" si="109"/>
        <v>0.67072282704893604</v>
      </c>
      <c r="L1097" s="44">
        <f t="shared" si="110"/>
        <v>3.7311515135115103E-2</v>
      </c>
      <c r="M1097" s="44">
        <f t="shared" si="111"/>
        <v>8.5358566948112946E-2</v>
      </c>
    </row>
    <row r="1098" spans="1:13" x14ac:dyDescent="0.25">
      <c r="A1098" s="144">
        <v>40633</v>
      </c>
      <c r="B1098" s="145">
        <v>39</v>
      </c>
      <c r="C1098" s="146">
        <v>6523477</v>
      </c>
      <c r="D1098" s="159">
        <v>68586.7</v>
      </c>
      <c r="E1098" s="154">
        <v>7544.75</v>
      </c>
      <c r="I1098" s="44">
        <f t="shared" si="107"/>
        <v>0.85714285714285721</v>
      </c>
      <c r="J1098" s="44">
        <f t="shared" si="108"/>
        <v>0.76326756218265945</v>
      </c>
      <c r="K1098" s="44">
        <f t="shared" si="109"/>
        <v>0.69044647638337775</v>
      </c>
      <c r="L1098" s="44">
        <f t="shared" si="110"/>
        <v>5.3239393143485358E-2</v>
      </c>
      <c r="M1098" s="44">
        <f t="shared" si="111"/>
        <v>9.8610859964118891E-2</v>
      </c>
    </row>
    <row r="1099" spans="1:13" x14ac:dyDescent="0.25">
      <c r="A1099" s="139">
        <v>40634</v>
      </c>
      <c r="B1099" s="149">
        <v>38.9</v>
      </c>
      <c r="C1099" s="141">
        <v>1312059</v>
      </c>
      <c r="D1099" s="156">
        <v>69268</v>
      </c>
      <c r="E1099" s="157">
        <v>7616</v>
      </c>
      <c r="I1099" s="44">
        <f t="shared" si="107"/>
        <v>0.85238095238095224</v>
      </c>
      <c r="J1099" s="44">
        <f t="shared" si="108"/>
        <v>0.78078282665981114</v>
      </c>
      <c r="K1099" s="44">
        <f t="shared" si="109"/>
        <v>0.70641046610368852</v>
      </c>
      <c r="L1099" s="44">
        <f t="shared" si="110"/>
        <v>4.0205983935411638E-2</v>
      </c>
      <c r="M1099" s="44">
        <f t="shared" si="111"/>
        <v>8.5542423219287622E-2</v>
      </c>
    </row>
    <row r="1100" spans="1:13" x14ac:dyDescent="0.25">
      <c r="A1100" s="139">
        <v>40637</v>
      </c>
      <c r="B1100" s="149">
        <v>38.5</v>
      </c>
      <c r="C1100" s="141">
        <v>3169190</v>
      </c>
      <c r="D1100" s="156">
        <v>69703</v>
      </c>
      <c r="E1100" s="157">
        <v>7641</v>
      </c>
      <c r="I1100" s="44">
        <f t="shared" si="107"/>
        <v>0.83333333333333326</v>
      </c>
      <c r="J1100" s="44">
        <f t="shared" si="108"/>
        <v>0.79196606465711161</v>
      </c>
      <c r="K1100" s="44">
        <f t="shared" si="109"/>
        <v>0.71201186600555211</v>
      </c>
      <c r="L1100" s="44">
        <f t="shared" si="110"/>
        <v>2.3084850484675457E-2</v>
      </c>
      <c r="M1100" s="44">
        <f t="shared" si="111"/>
        <v>7.08648518954762E-2</v>
      </c>
    </row>
    <row r="1101" spans="1:13" x14ac:dyDescent="0.25">
      <c r="A1101" s="139">
        <v>40638</v>
      </c>
      <c r="B1101" s="149">
        <v>38.799999999999997</v>
      </c>
      <c r="C1101" s="141">
        <v>3700432</v>
      </c>
      <c r="D1101" s="156">
        <v>69837</v>
      </c>
      <c r="E1101" s="157">
        <v>7660</v>
      </c>
      <c r="I1101" s="44">
        <f t="shared" si="107"/>
        <v>0.84761904761904749</v>
      </c>
      <c r="J1101" s="44">
        <f t="shared" si="108"/>
        <v>0.79541101613214216</v>
      </c>
      <c r="K1101" s="44">
        <f t="shared" si="109"/>
        <v>0.71626892993096836</v>
      </c>
      <c r="L1101" s="44">
        <f t="shared" si="110"/>
        <v>2.9078595941433694E-2</v>
      </c>
      <c r="M1101" s="44">
        <f t="shared" si="111"/>
        <v>7.6532363545940507E-2</v>
      </c>
    </row>
    <row r="1102" spans="1:13" x14ac:dyDescent="0.25">
      <c r="A1102" s="139">
        <v>40639</v>
      </c>
      <c r="B1102" s="149">
        <v>39</v>
      </c>
      <c r="C1102" s="141">
        <v>4408402</v>
      </c>
      <c r="D1102" s="156">
        <v>69036</v>
      </c>
      <c r="E1102" s="157">
        <v>7589</v>
      </c>
      <c r="I1102" s="44">
        <f t="shared" si="107"/>
        <v>0.85714285714285721</v>
      </c>
      <c r="J1102" s="44">
        <f t="shared" si="108"/>
        <v>0.77481843306125064</v>
      </c>
      <c r="K1102" s="44">
        <f t="shared" si="109"/>
        <v>0.70036095420967603</v>
      </c>
      <c r="L1102" s="44">
        <f t="shared" si="110"/>
        <v>4.6384701977436382E-2</v>
      </c>
      <c r="M1102" s="44">
        <f t="shared" si="111"/>
        <v>9.2205071249741311E-2</v>
      </c>
    </row>
    <row r="1103" spans="1:13" x14ac:dyDescent="0.25">
      <c r="A1103" s="139">
        <v>40640</v>
      </c>
      <c r="B1103" s="149">
        <v>38.770000000000003</v>
      </c>
      <c r="C1103" s="141">
        <v>2233578</v>
      </c>
      <c r="D1103" s="156">
        <v>69176</v>
      </c>
      <c r="E1103" s="157">
        <v>7606</v>
      </c>
      <c r="I1103" s="44">
        <f t="shared" si="107"/>
        <v>0.84619047619047638</v>
      </c>
      <c r="J1103" s="44">
        <f t="shared" si="108"/>
        <v>0.7784176360948647</v>
      </c>
      <c r="K1103" s="44">
        <f t="shared" si="109"/>
        <v>0.70416990614294317</v>
      </c>
      <c r="L1103" s="44">
        <f t="shared" si="110"/>
        <v>3.8108506528551134E-2</v>
      </c>
      <c r="M1103" s="44">
        <f t="shared" si="111"/>
        <v>8.3337095400874084E-2</v>
      </c>
    </row>
    <row r="1104" spans="1:13" x14ac:dyDescent="0.25">
      <c r="A1104" s="139">
        <v>40641</v>
      </c>
      <c r="B1104" s="149">
        <v>39.44</v>
      </c>
      <c r="C1104" s="141">
        <v>14603409</v>
      </c>
      <c r="D1104" s="156">
        <v>68718</v>
      </c>
      <c r="E1104" s="157">
        <v>7542</v>
      </c>
      <c r="I1104" s="44">
        <f t="shared" si="107"/>
        <v>0.87809523809523804</v>
      </c>
      <c r="J1104" s="44">
        <f t="shared" si="108"/>
        <v>0.76664310045632744</v>
      </c>
      <c r="K1104" s="44">
        <f t="shared" si="109"/>
        <v>0.68983032239417263</v>
      </c>
      <c r="L1104" s="44">
        <f t="shared" si="110"/>
        <v>6.3086957184573578E-2</v>
      </c>
      <c r="M1104" s="44">
        <f t="shared" si="111"/>
        <v>0.1114105441274893</v>
      </c>
    </row>
    <row r="1105" spans="1:13" x14ac:dyDescent="0.25">
      <c r="A1105" s="139">
        <v>40644</v>
      </c>
      <c r="B1105" s="149">
        <v>39.5</v>
      </c>
      <c r="C1105" s="141">
        <v>1878709</v>
      </c>
      <c r="D1105" s="156">
        <v>68164</v>
      </c>
      <c r="E1105" s="157">
        <v>7507</v>
      </c>
      <c r="I1105" s="44">
        <f t="shared" si="107"/>
        <v>0.88095238095238093</v>
      </c>
      <c r="J1105" s="44">
        <f t="shared" si="108"/>
        <v>0.75240053988045497</v>
      </c>
      <c r="K1105" s="44">
        <f t="shared" si="109"/>
        <v>0.68198836253156392</v>
      </c>
      <c r="L1105" s="44">
        <f t="shared" si="110"/>
        <v>7.3357567603063778E-2</v>
      </c>
      <c r="M1105" s="44">
        <f t="shared" si="111"/>
        <v>0.11829096018319407</v>
      </c>
    </row>
    <row r="1106" spans="1:13" x14ac:dyDescent="0.25">
      <c r="A1106" s="139">
        <v>40645</v>
      </c>
      <c r="B1106" s="149">
        <v>39.200000000000003</v>
      </c>
      <c r="C1106" s="141">
        <v>1416193</v>
      </c>
      <c r="D1106" s="156">
        <v>66896</v>
      </c>
      <c r="E1106" s="157">
        <v>7403</v>
      </c>
      <c r="I1106" s="44">
        <f t="shared" ref="I1106:I1116" si="112">B1106/$B$2-1</f>
        <v>0.8666666666666667</v>
      </c>
      <c r="J1106" s="44">
        <f t="shared" ref="J1106:J1116" si="113">D1106/$D$2-1</f>
        <v>0.71980204383315116</v>
      </c>
      <c r="K1106" s="44">
        <f t="shared" ref="K1106:K1116" si="114">E1106/$E$2-1</f>
        <v>0.65868653893981177</v>
      </c>
      <c r="L1106" s="44">
        <f t="shared" ref="L1106:L1116" si="115">(B1106/$B$2)/(D1106/$D$2)-1</f>
        <v>8.5396236944909498E-2</v>
      </c>
      <c r="M1106" s="44">
        <f t="shared" ref="M1106:M1116" si="116">(B1106/$B$2)/(E1106/$E$2)-1</f>
        <v>0.12538844612544464</v>
      </c>
    </row>
    <row r="1107" spans="1:13" x14ac:dyDescent="0.25">
      <c r="A1107" s="139">
        <v>40646</v>
      </c>
      <c r="B1107" s="149">
        <v>39.5</v>
      </c>
      <c r="C1107" s="141">
        <v>2764476</v>
      </c>
      <c r="D1107" s="156">
        <v>66486</v>
      </c>
      <c r="E1107" s="157">
        <v>7380</v>
      </c>
      <c r="I1107" s="44">
        <f t="shared" si="112"/>
        <v>0.88095238095238093</v>
      </c>
      <c r="J1107" s="44">
        <f t="shared" si="113"/>
        <v>0.70926152066328174</v>
      </c>
      <c r="K1107" s="44">
        <f t="shared" si="114"/>
        <v>0.65353325103009752</v>
      </c>
      <c r="L1107" s="44">
        <f t="shared" si="115"/>
        <v>0.10044739100104128</v>
      </c>
      <c r="M1107" s="44">
        <f t="shared" si="116"/>
        <v>0.13753526261453075</v>
      </c>
    </row>
    <row r="1108" spans="1:13" x14ac:dyDescent="0.25">
      <c r="A1108" s="139">
        <v>40647</v>
      </c>
      <c r="B1108" s="149">
        <v>39.47</v>
      </c>
      <c r="C1108" s="141">
        <v>3909771</v>
      </c>
      <c r="D1108" s="156">
        <v>66278</v>
      </c>
      <c r="E1108" s="157">
        <v>7363</v>
      </c>
      <c r="I1108" s="44">
        <f t="shared" si="112"/>
        <v>0.87952380952380937</v>
      </c>
      <c r="J1108" s="44">
        <f t="shared" si="113"/>
        <v>0.70391413329905528</v>
      </c>
      <c r="K1108" s="44">
        <f t="shared" si="114"/>
        <v>0.64972429909683016</v>
      </c>
      <c r="L1108" s="44">
        <f t="shared" si="115"/>
        <v>0.10306251517777199</v>
      </c>
      <c r="M1108" s="44">
        <f t="shared" si="116"/>
        <v>0.13929570568414795</v>
      </c>
    </row>
    <row r="1109" spans="1:13" x14ac:dyDescent="0.25">
      <c r="A1109" s="139">
        <v>40648</v>
      </c>
      <c r="B1109" s="149">
        <v>39.229999999999997</v>
      </c>
      <c r="C1109" s="141">
        <v>2146605</v>
      </c>
      <c r="D1109" s="156">
        <v>66684</v>
      </c>
      <c r="E1109" s="157">
        <v>7379</v>
      </c>
      <c r="I1109" s="44">
        <f t="shared" si="112"/>
        <v>0.86809523809523803</v>
      </c>
      <c r="J1109" s="44">
        <f t="shared" si="113"/>
        <v>0.71435182209653569</v>
      </c>
      <c r="K1109" s="44">
        <f t="shared" si="114"/>
        <v>0.65330919503402285</v>
      </c>
      <c r="L1109" s="44">
        <f t="shared" si="115"/>
        <v>8.968020100488161E-2</v>
      </c>
      <c r="M1109" s="44">
        <f t="shared" si="116"/>
        <v>0.12991280984002218</v>
      </c>
    </row>
    <row r="1110" spans="1:13" x14ac:dyDescent="0.25">
      <c r="A1110" s="139">
        <v>40651</v>
      </c>
      <c r="B1110" s="149">
        <v>38.85</v>
      </c>
      <c r="C1110" s="141">
        <v>2721187</v>
      </c>
      <c r="D1110" s="156">
        <v>65415</v>
      </c>
      <c r="E1110" s="157">
        <v>7285</v>
      </c>
      <c r="I1110" s="44">
        <f t="shared" si="112"/>
        <v>0.85000000000000009</v>
      </c>
      <c r="J1110" s="44">
        <f t="shared" si="113"/>
        <v>0.68172761745613464</v>
      </c>
      <c r="K1110" s="44">
        <f t="shared" si="114"/>
        <v>0.63224793140301627</v>
      </c>
      <c r="L1110" s="44">
        <f t="shared" si="115"/>
        <v>0.10005923717801735</v>
      </c>
      <c r="M1110" s="44">
        <f t="shared" si="116"/>
        <v>0.13340624571036375</v>
      </c>
    </row>
    <row r="1111" spans="1:13" x14ac:dyDescent="0.25">
      <c r="A1111" s="139">
        <v>40652</v>
      </c>
      <c r="B1111" s="149">
        <v>39.18</v>
      </c>
      <c r="C1111" s="141">
        <v>5526329</v>
      </c>
      <c r="D1111" s="156">
        <v>66158</v>
      </c>
      <c r="E1111" s="157">
        <v>7357</v>
      </c>
      <c r="I1111" s="44">
        <f t="shared" si="112"/>
        <v>0.86571428571428566</v>
      </c>
      <c r="J1111" s="44">
        <f t="shared" si="113"/>
        <v>0.70082910212738603</v>
      </c>
      <c r="K1111" s="44">
        <f t="shared" si="114"/>
        <v>0.64837996312038304</v>
      </c>
      <c r="L1111" s="44">
        <f t="shared" si="115"/>
        <v>9.6944004180468335E-2</v>
      </c>
      <c r="M1111" s="44">
        <f t="shared" si="116"/>
        <v>0.13184722421794604</v>
      </c>
    </row>
    <row r="1112" spans="1:13" x14ac:dyDescent="0.25">
      <c r="A1112" s="139">
        <v>40653</v>
      </c>
      <c r="B1112" s="149">
        <v>39.39</v>
      </c>
      <c r="C1112" s="141">
        <v>9327650</v>
      </c>
      <c r="D1112" s="156">
        <v>67058</v>
      </c>
      <c r="E1112" s="157">
        <v>7462</v>
      </c>
      <c r="I1112" s="44">
        <f t="shared" si="112"/>
        <v>0.87571428571428567</v>
      </c>
      <c r="J1112" s="44">
        <f t="shared" si="113"/>
        <v>0.72396683591490452</v>
      </c>
      <c r="K1112" s="44">
        <f t="shared" si="114"/>
        <v>0.67190584270820963</v>
      </c>
      <c r="L1112" s="44">
        <f t="shared" si="115"/>
        <v>8.80222557871011E-2</v>
      </c>
      <c r="M1112" s="44">
        <f t="shared" si="116"/>
        <v>0.12190186660029867</v>
      </c>
    </row>
    <row r="1113" spans="1:13" x14ac:dyDescent="0.25">
      <c r="A1113" s="139">
        <v>40658</v>
      </c>
      <c r="B1113" s="149">
        <v>40.39</v>
      </c>
      <c r="C1113" s="141">
        <v>8242215</v>
      </c>
      <c r="D1113" s="156">
        <v>66972</v>
      </c>
      <c r="E1113" s="157">
        <v>7458</v>
      </c>
      <c r="I1113" s="44">
        <f t="shared" si="112"/>
        <v>0.92333333333333334</v>
      </c>
      <c r="J1113" s="44">
        <f t="shared" si="113"/>
        <v>0.72175589690854158</v>
      </c>
      <c r="K1113" s="44">
        <f t="shared" si="114"/>
        <v>0.67100961872391141</v>
      </c>
      <c r="L1113" s="44">
        <f t="shared" si="115"/>
        <v>0.11707666387943227</v>
      </c>
      <c r="M1113" s="44">
        <f t="shared" si="116"/>
        <v>0.15100075534102086</v>
      </c>
    </row>
    <row r="1114" spans="1:13" x14ac:dyDescent="0.25">
      <c r="A1114" s="139">
        <v>40659</v>
      </c>
      <c r="B1114" s="149">
        <v>40.43</v>
      </c>
      <c r="C1114" s="141">
        <v>3749630</v>
      </c>
      <c r="D1114" s="156">
        <v>67144</v>
      </c>
      <c r="E1114" s="157">
        <v>7487</v>
      </c>
      <c r="I1114" s="44">
        <f t="shared" si="112"/>
        <v>0.92523809523809519</v>
      </c>
      <c r="J1114" s="44">
        <f t="shared" si="113"/>
        <v>0.72617777492126745</v>
      </c>
      <c r="K1114" s="44">
        <f t="shared" si="114"/>
        <v>0.677507242610073</v>
      </c>
      <c r="L1114" s="44">
        <f t="shared" si="115"/>
        <v>0.11531855131543867</v>
      </c>
      <c r="M1114" s="44">
        <f t="shared" si="116"/>
        <v>0.14767796307250025</v>
      </c>
    </row>
    <row r="1115" spans="1:13" x14ac:dyDescent="0.25">
      <c r="A1115" s="139">
        <v>40660</v>
      </c>
      <c r="B1115" s="149">
        <v>40.35</v>
      </c>
      <c r="C1115" s="141">
        <v>1716883</v>
      </c>
      <c r="D1115" s="156">
        <v>66264</v>
      </c>
      <c r="E1115" s="157">
        <v>7414</v>
      </c>
      <c r="I1115" s="44">
        <f t="shared" si="112"/>
        <v>0.92142857142857149</v>
      </c>
      <c r="J1115" s="44">
        <f t="shared" si="113"/>
        <v>0.70355421299569376</v>
      </c>
      <c r="K1115" s="44">
        <f t="shared" si="114"/>
        <v>0.66115115489663179</v>
      </c>
      <c r="L1115" s="44">
        <f t="shared" si="115"/>
        <v>0.12789399760266296</v>
      </c>
      <c r="M1115" s="44">
        <f t="shared" si="116"/>
        <v>0.15668496859223868</v>
      </c>
    </row>
    <row r="1116" spans="1:13" x14ac:dyDescent="0.25">
      <c r="A1116" s="139">
        <v>40661</v>
      </c>
      <c r="B1116" s="149">
        <v>40.5</v>
      </c>
      <c r="C1116" s="141">
        <v>1639090</v>
      </c>
      <c r="D1116" s="156">
        <v>65673</v>
      </c>
      <c r="E1116" s="157">
        <v>7343</v>
      </c>
      <c r="I1116" s="44">
        <f t="shared" si="112"/>
        <v>0.9285714285714286</v>
      </c>
      <c r="J1116" s="44">
        <f t="shared" si="113"/>
        <v>0.68836043447522344</v>
      </c>
      <c r="K1116" s="44">
        <f t="shared" si="114"/>
        <v>0.64524317917533947</v>
      </c>
      <c r="L1116" s="44">
        <f t="shared" si="115"/>
        <v>0.14227471172105943</v>
      </c>
      <c r="M1116" s="44">
        <f t="shared" si="116"/>
        <v>0.17221056010583458</v>
      </c>
    </row>
    <row r="1117" spans="1:13" x14ac:dyDescent="0.25">
      <c r="B1117" s="166">
        <f>113450*B1116</f>
        <v>4594725</v>
      </c>
      <c r="C1117" s="167">
        <f>AVERAGE(C3:C1116)</f>
        <v>2613380.8249551165</v>
      </c>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4">
    <tabColor rgb="FF002060"/>
  </sheetPr>
  <dimension ref="A1:AY58"/>
  <sheetViews>
    <sheetView showGridLines="0" zoomScale="80" zoomScaleNormal="80" workbookViewId="0">
      <pane xSplit="1" topLeftCell="F1" activePane="topRight" state="frozen"/>
      <selection activeCell="H32" sqref="H32"/>
      <selection pane="topRight" activeCell="I19" sqref="I19"/>
    </sheetView>
  </sheetViews>
  <sheetFormatPr defaultRowHeight="15" x14ac:dyDescent="0.25"/>
  <cols>
    <col min="1" max="1" width="45.140625" style="5" bestFit="1" customWidth="1"/>
    <col min="2" max="4" width="7" style="5" bestFit="1" customWidth="1"/>
    <col min="5" max="7" width="7.42578125" style="5" bestFit="1" customWidth="1"/>
    <col min="8" max="8" width="7" style="5" bestFit="1" customWidth="1"/>
    <col min="9" max="10" width="7.42578125" style="5" bestFit="1" customWidth="1"/>
    <col min="11" max="11" width="7.5703125" style="5" customWidth="1"/>
    <col min="12" max="12" width="10.42578125" style="5" customWidth="1"/>
    <col min="13" max="14" width="7.42578125" style="5" bestFit="1" customWidth="1"/>
    <col min="15" max="27" width="6.42578125" style="5" bestFit="1" customWidth="1"/>
    <col min="28" max="28" width="6.42578125" style="5" customWidth="1"/>
    <col min="29" max="33" width="6.42578125" style="5" bestFit="1" customWidth="1"/>
    <col min="34" max="34" width="6.42578125" style="5" customWidth="1"/>
    <col min="35" max="36" width="6.42578125" style="5" bestFit="1" customWidth="1"/>
    <col min="37" max="37" width="7.140625" style="5" customWidth="1"/>
    <col min="38" max="40" width="6.42578125" style="5" bestFit="1" customWidth="1"/>
    <col min="41" max="41" width="7" style="5" bestFit="1" customWidth="1"/>
    <col min="42" max="42" width="7.42578125" style="5" bestFit="1" customWidth="1"/>
    <col min="43" max="44" width="6.42578125" style="5" bestFit="1" customWidth="1"/>
    <col min="45" max="46" width="6.5703125" style="5" bestFit="1" customWidth="1"/>
    <col min="47" max="47" width="6.42578125" style="5" bestFit="1" customWidth="1"/>
    <col min="48" max="48" width="6.5703125" style="5" bestFit="1" customWidth="1"/>
    <col min="49" max="16384" width="9.140625" style="5"/>
  </cols>
  <sheetData>
    <row r="1" spans="1:18" x14ac:dyDescent="0.25">
      <c r="A1" s="407" t="s">
        <v>378</v>
      </c>
    </row>
    <row r="2" spans="1:18" ht="15.75" x14ac:dyDescent="0.25">
      <c r="A2" s="191" t="s">
        <v>168</v>
      </c>
    </row>
    <row r="3" spans="1:18" ht="15.75" x14ac:dyDescent="0.25">
      <c r="A3" s="192" t="s">
        <v>227</v>
      </c>
      <c r="B3" s="346" t="s">
        <v>270</v>
      </c>
      <c r="C3" s="192" t="s">
        <v>279</v>
      </c>
      <c r="D3" s="192" t="s">
        <v>281</v>
      </c>
      <c r="E3" s="192" t="s">
        <v>286</v>
      </c>
      <c r="F3" s="192" t="s">
        <v>295</v>
      </c>
      <c r="G3" s="192" t="s">
        <v>349</v>
      </c>
      <c r="H3" s="200" t="s">
        <v>355</v>
      </c>
      <c r="I3" s="200" t="s">
        <v>357</v>
      </c>
      <c r="J3" s="200" t="s">
        <v>384</v>
      </c>
    </row>
    <row r="4" spans="1:18" x14ac:dyDescent="0.25">
      <c r="A4" s="5" t="s">
        <v>176</v>
      </c>
      <c r="B4" s="5">
        <v>9.3000000000000007</v>
      </c>
      <c r="C4" s="5">
        <v>8.6</v>
      </c>
      <c r="D4" s="5">
        <v>10.8</v>
      </c>
      <c r="E4" s="5">
        <v>11.3</v>
      </c>
      <c r="F4" s="5">
        <v>11.4</v>
      </c>
      <c r="G4" s="188">
        <v>10.7</v>
      </c>
      <c r="H4" s="188">
        <v>10.5</v>
      </c>
      <c r="I4" s="188">
        <v>14.3</v>
      </c>
      <c r="J4" s="188">
        <v>10.7</v>
      </c>
    </row>
    <row r="5" spans="1:18" x14ac:dyDescent="0.25">
      <c r="A5" s="5" t="s">
        <v>183</v>
      </c>
      <c r="B5" s="5">
        <v>42.2</v>
      </c>
      <c r="C5" s="5">
        <v>33.299999999999997</v>
      </c>
      <c r="D5" s="5">
        <v>40</v>
      </c>
      <c r="E5" s="5">
        <v>40.4</v>
      </c>
      <c r="F5" s="5">
        <v>37.200000000000003</v>
      </c>
      <c r="G5" s="188">
        <v>42.1</v>
      </c>
      <c r="H5" s="188">
        <v>36.200000000000003</v>
      </c>
      <c r="I5" s="188">
        <v>38.9</v>
      </c>
      <c r="J5" s="188">
        <v>30.4</v>
      </c>
    </row>
    <row r="6" spans="1:18" x14ac:dyDescent="0.25">
      <c r="A6" s="5" t="s">
        <v>177</v>
      </c>
      <c r="B6" s="5">
        <v>19.100000000000001</v>
      </c>
      <c r="C6" s="5">
        <v>18</v>
      </c>
      <c r="D6" s="5">
        <v>26</v>
      </c>
      <c r="E6" s="5">
        <v>21.1</v>
      </c>
      <c r="F6" s="5">
        <v>16.599999999999998</v>
      </c>
      <c r="G6" s="188">
        <v>15.2</v>
      </c>
      <c r="H6" s="188">
        <v>16</v>
      </c>
      <c r="I6" s="188">
        <v>20.3</v>
      </c>
      <c r="J6" s="188">
        <v>19</v>
      </c>
    </row>
    <row r="7" spans="1:18" x14ac:dyDescent="0.25">
      <c r="A7" s="5" t="s">
        <v>178</v>
      </c>
      <c r="B7" s="394">
        <v>0</v>
      </c>
      <c r="C7" s="5">
        <v>0.2</v>
      </c>
      <c r="D7" s="5">
        <v>0.1</v>
      </c>
      <c r="E7" s="394">
        <v>0</v>
      </c>
      <c r="F7" s="5">
        <v>0</v>
      </c>
      <c r="G7" s="188">
        <v>0</v>
      </c>
      <c r="H7" s="188">
        <v>0</v>
      </c>
      <c r="I7" s="188">
        <v>0.1</v>
      </c>
      <c r="J7" s="188">
        <v>0.1</v>
      </c>
    </row>
    <row r="8" spans="1:18" x14ac:dyDescent="0.25">
      <c r="A8" s="5" t="s">
        <v>179</v>
      </c>
      <c r="B8" s="5">
        <v>0.3</v>
      </c>
      <c r="C8" s="5">
        <v>9.6999999999999993</v>
      </c>
      <c r="D8" s="5">
        <v>0.5</v>
      </c>
      <c r="E8" s="5">
        <v>0.3</v>
      </c>
      <c r="F8" s="5">
        <v>0.2</v>
      </c>
      <c r="G8" s="188">
        <v>0.3</v>
      </c>
      <c r="H8" s="188">
        <v>0.5</v>
      </c>
      <c r="I8" s="188">
        <v>1.6</v>
      </c>
      <c r="J8" s="188">
        <v>0.4</v>
      </c>
    </row>
    <row r="9" spans="1:18" x14ac:dyDescent="0.25">
      <c r="A9" s="5" t="s">
        <v>180</v>
      </c>
      <c r="B9" s="5">
        <v>1.1000000000000001</v>
      </c>
      <c r="C9" s="5">
        <v>1.3</v>
      </c>
      <c r="D9" s="5">
        <v>1.1000000000000001</v>
      </c>
      <c r="E9" s="5">
        <v>1.5</v>
      </c>
      <c r="F9" s="5">
        <v>1.4</v>
      </c>
      <c r="G9" s="188">
        <v>1.3</v>
      </c>
      <c r="H9" s="188">
        <v>1.5</v>
      </c>
      <c r="I9" s="188">
        <v>2.2000000000000002</v>
      </c>
      <c r="J9" s="188">
        <v>1.8</v>
      </c>
    </row>
    <row r="10" spans="1:18" x14ac:dyDescent="0.25">
      <c r="A10" s="5" t="s">
        <v>246</v>
      </c>
      <c r="B10" s="5">
        <v>0</v>
      </c>
      <c r="C10" s="5">
        <v>10.4</v>
      </c>
      <c r="D10" s="5">
        <v>0</v>
      </c>
      <c r="E10" s="5">
        <v>0</v>
      </c>
      <c r="F10" s="5">
        <v>0.2</v>
      </c>
      <c r="G10" s="188">
        <v>0.2</v>
      </c>
      <c r="H10" s="188">
        <v>0</v>
      </c>
      <c r="I10" s="188">
        <v>1.6</v>
      </c>
      <c r="J10" s="188">
        <v>0</v>
      </c>
    </row>
    <row r="11" spans="1:18" x14ac:dyDescent="0.25">
      <c r="A11" s="184" t="s">
        <v>379</v>
      </c>
      <c r="B11" s="5">
        <v>0.7</v>
      </c>
      <c r="C11" s="5">
        <v>13.8</v>
      </c>
      <c r="D11" s="5">
        <v>2.9</v>
      </c>
      <c r="E11" s="5">
        <v>4.5999999999999996</v>
      </c>
      <c r="F11" s="5">
        <v>3.1</v>
      </c>
      <c r="G11" s="188">
        <v>4.2</v>
      </c>
      <c r="H11" s="188">
        <v>4.9000000000000004</v>
      </c>
      <c r="I11" s="188">
        <v>7.2</v>
      </c>
      <c r="J11" s="188">
        <v>6.9</v>
      </c>
    </row>
    <row r="12" spans="1:18" x14ac:dyDescent="0.25">
      <c r="A12" s="5" t="s">
        <v>181</v>
      </c>
      <c r="B12" s="5">
        <v>0.3</v>
      </c>
      <c r="C12" s="5">
        <v>0.2</v>
      </c>
      <c r="D12" s="5">
        <v>0.2</v>
      </c>
      <c r="E12" s="5">
        <v>0.2</v>
      </c>
      <c r="F12" s="5">
        <v>0.2</v>
      </c>
      <c r="G12" s="188">
        <v>0.4</v>
      </c>
      <c r="H12" s="188">
        <v>0.4</v>
      </c>
      <c r="I12" s="188">
        <v>0.3</v>
      </c>
      <c r="J12" s="188">
        <v>0.3</v>
      </c>
    </row>
    <row r="13" spans="1:18" x14ac:dyDescent="0.25">
      <c r="A13" s="3" t="s">
        <v>1</v>
      </c>
      <c r="B13" s="386">
        <f>SUM(B4:B12)</f>
        <v>72.999999999999986</v>
      </c>
      <c r="C13" s="386">
        <f t="shared" ref="C13:I13" si="0">SUM(C4:C12)</f>
        <v>95.5</v>
      </c>
      <c r="D13" s="386">
        <f t="shared" si="0"/>
        <v>81.599999999999994</v>
      </c>
      <c r="E13" s="386">
        <f t="shared" si="0"/>
        <v>79.400000000000006</v>
      </c>
      <c r="F13" s="386">
        <f t="shared" si="0"/>
        <v>70.300000000000011</v>
      </c>
      <c r="G13" s="386">
        <f t="shared" si="0"/>
        <v>74.400000000000006</v>
      </c>
      <c r="H13" s="386">
        <f t="shared" si="0"/>
        <v>70.000000000000014</v>
      </c>
      <c r="I13" s="386">
        <f t="shared" si="0"/>
        <v>86.499999999999986</v>
      </c>
      <c r="J13" s="199">
        <v>69.599999999999994</v>
      </c>
    </row>
    <row r="14" spans="1:18" ht="26.25" customHeight="1" x14ac:dyDescent="0.25">
      <c r="A14" s="504" t="s">
        <v>380</v>
      </c>
      <c r="B14" s="504"/>
      <c r="C14" s="504"/>
      <c r="D14" s="504"/>
      <c r="E14" s="504"/>
      <c r="F14" s="504"/>
      <c r="G14" s="504"/>
      <c r="H14" s="504"/>
      <c r="I14" s="504"/>
      <c r="J14" s="504"/>
      <c r="K14" s="504"/>
      <c r="L14" s="504"/>
      <c r="M14" s="504"/>
      <c r="N14" s="504"/>
      <c r="O14" s="504"/>
      <c r="P14" s="504"/>
      <c r="Q14" s="504"/>
      <c r="R14" s="504"/>
    </row>
    <row r="16" spans="1:18" x14ac:dyDescent="0.25">
      <c r="A16" s="407" t="s">
        <v>378</v>
      </c>
    </row>
    <row r="17" spans="1:18" ht="15.75" x14ac:dyDescent="0.25">
      <c r="A17" s="191" t="s">
        <v>169</v>
      </c>
    </row>
    <row r="18" spans="1:18" ht="15.75" x14ac:dyDescent="0.25">
      <c r="A18" s="192" t="s">
        <v>227</v>
      </c>
      <c r="B18" s="192">
        <v>2017</v>
      </c>
      <c r="C18" s="192">
        <v>2018</v>
      </c>
    </row>
    <row r="19" spans="1:18" x14ac:dyDescent="0.25">
      <c r="A19" s="5" t="s">
        <v>176</v>
      </c>
      <c r="B19" s="394">
        <v>40</v>
      </c>
      <c r="C19" s="394">
        <v>46.900000000000006</v>
      </c>
    </row>
    <row r="20" spans="1:18" x14ac:dyDescent="0.25">
      <c r="A20" s="5" t="s">
        <v>183</v>
      </c>
      <c r="B20" s="394">
        <v>155.9</v>
      </c>
      <c r="C20" s="394">
        <v>154.4</v>
      </c>
    </row>
    <row r="21" spans="1:18" x14ac:dyDescent="0.25">
      <c r="A21" s="5" t="s">
        <v>177</v>
      </c>
      <c r="B21" s="394">
        <v>84.2</v>
      </c>
      <c r="C21" s="394">
        <v>68.099999999999994</v>
      </c>
    </row>
    <row r="22" spans="1:18" x14ac:dyDescent="0.25">
      <c r="A22" s="5" t="s">
        <v>178</v>
      </c>
      <c r="B22" s="394">
        <v>0.30000000000000004</v>
      </c>
      <c r="C22" s="394">
        <v>0.1</v>
      </c>
    </row>
    <row r="23" spans="1:18" x14ac:dyDescent="0.25">
      <c r="A23" s="5" t="s">
        <v>179</v>
      </c>
      <c r="B23" s="394">
        <v>10.8</v>
      </c>
      <c r="C23" s="394">
        <v>2.6</v>
      </c>
    </row>
    <row r="24" spans="1:18" x14ac:dyDescent="0.25">
      <c r="A24" s="5" t="s">
        <v>180</v>
      </c>
      <c r="B24" s="394">
        <v>5</v>
      </c>
      <c r="C24" s="394">
        <v>6.4</v>
      </c>
    </row>
    <row r="25" spans="1:18" x14ac:dyDescent="0.25">
      <c r="A25" s="5" t="s">
        <v>246</v>
      </c>
      <c r="B25" s="394">
        <v>10.4</v>
      </c>
      <c r="C25" s="394">
        <v>2</v>
      </c>
    </row>
    <row r="26" spans="1:18" x14ac:dyDescent="0.25">
      <c r="A26" s="184" t="s">
        <v>379</v>
      </c>
      <c r="B26" s="394">
        <v>22</v>
      </c>
      <c r="C26" s="394">
        <v>19.400000000000002</v>
      </c>
    </row>
    <row r="27" spans="1:18" x14ac:dyDescent="0.25">
      <c r="A27" s="5" t="s">
        <v>181</v>
      </c>
      <c r="B27" s="394">
        <v>0.89999999999999991</v>
      </c>
      <c r="C27" s="394">
        <v>1.2</v>
      </c>
    </row>
    <row r="28" spans="1:18" x14ac:dyDescent="0.25">
      <c r="A28" s="3" t="s">
        <v>1</v>
      </c>
      <c r="B28" s="261">
        <v>329.5</v>
      </c>
      <c r="C28" s="261">
        <v>301.09999999999997</v>
      </c>
    </row>
    <row r="29" spans="1:18" ht="30" customHeight="1" x14ac:dyDescent="0.25">
      <c r="A29" s="504" t="s">
        <v>380</v>
      </c>
      <c r="B29" s="504"/>
      <c r="C29" s="504"/>
      <c r="D29" s="504"/>
      <c r="E29" s="504"/>
      <c r="F29" s="504"/>
      <c r="G29" s="504"/>
      <c r="H29" s="504"/>
      <c r="I29" s="504"/>
      <c r="J29" s="504"/>
      <c r="K29" s="504"/>
      <c r="L29" s="504"/>
      <c r="M29" s="504"/>
      <c r="N29" s="504"/>
      <c r="O29" s="504"/>
      <c r="P29" s="504"/>
      <c r="Q29" s="504"/>
      <c r="R29" s="504"/>
    </row>
    <row r="32" spans="1:18" ht="15.75" x14ac:dyDescent="0.25">
      <c r="A32" s="191" t="s">
        <v>168</v>
      </c>
    </row>
    <row r="33" spans="1:51" ht="15.75" x14ac:dyDescent="0.25">
      <c r="A33" s="192" t="s">
        <v>227</v>
      </c>
      <c r="B33" s="192" t="s">
        <v>164</v>
      </c>
      <c r="C33" s="192" t="s">
        <v>163</v>
      </c>
      <c r="D33" s="192" t="s">
        <v>162</v>
      </c>
      <c r="E33" s="192" t="s">
        <v>161</v>
      </c>
      <c r="F33" s="192" t="s">
        <v>160</v>
      </c>
      <c r="G33" s="192" t="s">
        <v>159</v>
      </c>
      <c r="H33" s="198" t="s">
        <v>135</v>
      </c>
      <c r="I33" s="198" t="s">
        <v>136</v>
      </c>
      <c r="J33" s="198" t="s">
        <v>137</v>
      </c>
      <c r="K33" s="198" t="s">
        <v>138</v>
      </c>
      <c r="L33" s="198" t="s">
        <v>139</v>
      </c>
      <c r="M33" s="198" t="s">
        <v>140</v>
      </c>
      <c r="N33" s="198" t="s">
        <v>141</v>
      </c>
      <c r="O33" s="198" t="s">
        <v>142</v>
      </c>
      <c r="P33" s="198" t="s">
        <v>143</v>
      </c>
      <c r="Q33" s="198" t="s">
        <v>144</v>
      </c>
      <c r="R33" s="198" t="s">
        <v>145</v>
      </c>
      <c r="S33" s="198" t="s">
        <v>146</v>
      </c>
      <c r="T33" s="198" t="s">
        <v>147</v>
      </c>
      <c r="U33" s="198" t="s">
        <v>148</v>
      </c>
      <c r="V33" s="198" t="s">
        <v>149</v>
      </c>
      <c r="W33" s="198" t="s">
        <v>150</v>
      </c>
      <c r="X33" s="198" t="s">
        <v>151</v>
      </c>
      <c r="Y33" s="198" t="s">
        <v>152</v>
      </c>
      <c r="Z33" s="198" t="s">
        <v>153</v>
      </c>
      <c r="AA33" s="198" t="s">
        <v>154</v>
      </c>
      <c r="AB33" s="198" t="s">
        <v>155</v>
      </c>
      <c r="AC33" s="198" t="s">
        <v>156</v>
      </c>
      <c r="AD33" s="198" t="s">
        <v>157</v>
      </c>
      <c r="AE33" s="198" t="s">
        <v>158</v>
      </c>
      <c r="AF33" s="198" t="s">
        <v>224</v>
      </c>
      <c r="AG33" s="198" t="s">
        <v>225</v>
      </c>
      <c r="AH33" s="198" t="s">
        <v>226</v>
      </c>
      <c r="AI33" s="198" t="s">
        <v>228</v>
      </c>
      <c r="AJ33" s="198" t="s">
        <v>229</v>
      </c>
      <c r="AK33" s="198" t="s">
        <v>245</v>
      </c>
      <c r="AL33" s="198" t="s">
        <v>247</v>
      </c>
      <c r="AM33" s="192" t="s">
        <v>248</v>
      </c>
      <c r="AN33" s="192" t="s">
        <v>260</v>
      </c>
      <c r="AO33" s="192" t="s">
        <v>263</v>
      </c>
      <c r="AP33" s="192" t="s">
        <v>268</v>
      </c>
      <c r="AQ33" s="346" t="s">
        <v>269</v>
      </c>
      <c r="AR33" s="346" t="s">
        <v>270</v>
      </c>
      <c r="AS33" s="192" t="s">
        <v>279</v>
      </c>
      <c r="AT33" s="192" t="s">
        <v>281</v>
      </c>
      <c r="AU33" s="192" t="s">
        <v>286</v>
      </c>
      <c r="AV33" s="192" t="s">
        <v>295</v>
      </c>
      <c r="AW33" s="192" t="s">
        <v>349</v>
      </c>
      <c r="AX33" s="200" t="s">
        <v>355</v>
      </c>
      <c r="AY33" s="320"/>
    </row>
    <row r="34" spans="1:51" x14ac:dyDescent="0.25">
      <c r="A34" s="5" t="s">
        <v>176</v>
      </c>
      <c r="B34" s="194">
        <v>0.1</v>
      </c>
      <c r="C34" s="194">
        <v>9.9999999999999978E-2</v>
      </c>
      <c r="D34" s="194">
        <v>0.2</v>
      </c>
      <c r="E34" s="194">
        <v>0.1</v>
      </c>
      <c r="F34" s="194">
        <v>0.1</v>
      </c>
      <c r="G34" s="194">
        <v>0.3</v>
      </c>
      <c r="H34" s="194">
        <v>0.7</v>
      </c>
      <c r="I34" s="194">
        <v>0.3</v>
      </c>
      <c r="J34" s="194">
        <v>0.3</v>
      </c>
      <c r="K34" s="194">
        <v>0.5</v>
      </c>
      <c r="L34" s="194">
        <v>0.6</v>
      </c>
      <c r="M34" s="194">
        <v>0.3</v>
      </c>
      <c r="N34" s="194">
        <v>0.8</v>
      </c>
      <c r="O34" s="194">
        <v>0.4</v>
      </c>
      <c r="P34" s="194">
        <v>1.5</v>
      </c>
      <c r="Q34" s="194">
        <v>1.3</v>
      </c>
      <c r="R34" s="194">
        <v>1.4</v>
      </c>
      <c r="S34" s="194">
        <v>0.89999999999999947</v>
      </c>
      <c r="T34" s="194">
        <v>0.8</v>
      </c>
      <c r="U34" s="194">
        <v>1</v>
      </c>
      <c r="V34" s="219">
        <v>1</v>
      </c>
      <c r="W34" s="194">
        <v>2.1</v>
      </c>
      <c r="X34" s="194">
        <v>2.6</v>
      </c>
      <c r="Y34" s="219">
        <v>2</v>
      </c>
      <c r="Z34" s="219">
        <v>4.4000000000000004</v>
      </c>
      <c r="AA34" s="245">
        <v>2.4</v>
      </c>
      <c r="AB34" s="245">
        <v>2.1</v>
      </c>
      <c r="AC34" s="245">
        <v>3.6</v>
      </c>
      <c r="AD34" s="245">
        <v>3.8</v>
      </c>
      <c r="AE34" s="245">
        <v>6.9</v>
      </c>
      <c r="AF34" s="245">
        <v>1.6</v>
      </c>
      <c r="AG34" s="245">
        <v>2.4</v>
      </c>
      <c r="AH34" s="245">
        <v>6.8</v>
      </c>
      <c r="AI34" s="245">
        <v>11.8</v>
      </c>
      <c r="AJ34" s="245">
        <v>6.5</v>
      </c>
      <c r="AK34" s="245">
        <v>8.4</v>
      </c>
      <c r="AL34" s="245">
        <v>7.2</v>
      </c>
      <c r="AM34" s="245">
        <v>8.5</v>
      </c>
      <c r="AN34" s="311">
        <v>6.4</v>
      </c>
      <c r="AO34" s="311">
        <v>6.8</v>
      </c>
      <c r="AP34" s="311">
        <v>9.6999999999999993</v>
      </c>
      <c r="AQ34" s="329">
        <v>10.8</v>
      </c>
      <c r="AR34" s="189">
        <v>9.3000000000000007</v>
      </c>
      <c r="AS34" s="5">
        <v>8.6</v>
      </c>
      <c r="AT34" s="189">
        <v>10.8</v>
      </c>
      <c r="AU34" s="5">
        <v>11.3</v>
      </c>
      <c r="AV34" s="5">
        <v>11.4</v>
      </c>
      <c r="AW34" s="5">
        <v>10.7</v>
      </c>
      <c r="AX34" s="5">
        <v>10.5</v>
      </c>
      <c r="AY34" s="135"/>
    </row>
    <row r="35" spans="1:51" x14ac:dyDescent="0.25">
      <c r="A35" s="5" t="s">
        <v>183</v>
      </c>
      <c r="B35" s="194">
        <v>11.8</v>
      </c>
      <c r="C35" s="194">
        <v>0.80000000000000071</v>
      </c>
      <c r="D35" s="194">
        <v>2.4</v>
      </c>
      <c r="E35" s="219">
        <v>1</v>
      </c>
      <c r="F35" s="194">
        <v>3.6</v>
      </c>
      <c r="G35" s="194">
        <v>3</v>
      </c>
      <c r="H35" s="194">
        <v>6.2</v>
      </c>
      <c r="I35" s="194">
        <v>6.5</v>
      </c>
      <c r="J35" s="194">
        <v>12.2</v>
      </c>
      <c r="K35" s="194">
        <v>7.3</v>
      </c>
      <c r="L35" s="194">
        <v>16.600000000000001</v>
      </c>
      <c r="M35" s="194">
        <v>4.4000000000000004</v>
      </c>
      <c r="N35" s="194">
        <v>23.1</v>
      </c>
      <c r="O35" s="194">
        <v>36.5</v>
      </c>
      <c r="P35" s="194">
        <v>40.4</v>
      </c>
      <c r="Q35" s="194">
        <v>23.5</v>
      </c>
      <c r="R35" s="194">
        <v>15.7</v>
      </c>
      <c r="S35" s="194">
        <v>22.900000000000006</v>
      </c>
      <c r="T35" s="194">
        <v>25.4</v>
      </c>
      <c r="U35" s="194">
        <v>20.3</v>
      </c>
      <c r="V35" s="219">
        <v>23.8</v>
      </c>
      <c r="W35" s="219">
        <v>38.6</v>
      </c>
      <c r="X35" s="194">
        <v>18.3</v>
      </c>
      <c r="Y35" s="219">
        <v>15.2</v>
      </c>
      <c r="Z35" s="219">
        <v>15.4</v>
      </c>
      <c r="AA35" s="245">
        <v>15.1</v>
      </c>
      <c r="AB35" s="245">
        <v>55.1</v>
      </c>
      <c r="AC35" s="245">
        <v>48.2</v>
      </c>
      <c r="AD35" s="245">
        <v>42.8</v>
      </c>
      <c r="AE35" s="245">
        <v>66.2</v>
      </c>
      <c r="AF35" s="245">
        <v>92.8</v>
      </c>
      <c r="AG35" s="245">
        <v>69.099999999999994</v>
      </c>
      <c r="AH35" s="245">
        <v>57.1</v>
      </c>
      <c r="AI35" s="245">
        <v>88.8</v>
      </c>
      <c r="AJ35" s="245">
        <v>38.799999999999997</v>
      </c>
      <c r="AK35" s="245">
        <v>115.7</v>
      </c>
      <c r="AL35" s="245">
        <v>48.4</v>
      </c>
      <c r="AM35" s="245">
        <v>71.8</v>
      </c>
      <c r="AN35" s="311">
        <v>39.700000000000003</v>
      </c>
      <c r="AO35" s="311">
        <v>22.8</v>
      </c>
      <c r="AP35" s="311">
        <v>38.299999999999997</v>
      </c>
      <c r="AQ35" s="329">
        <v>42.6</v>
      </c>
      <c r="AR35" s="189">
        <v>42.2</v>
      </c>
      <c r="AS35" s="5">
        <v>33.299999999999997</v>
      </c>
      <c r="AT35" s="189">
        <v>40</v>
      </c>
      <c r="AU35" s="5">
        <v>40.4</v>
      </c>
      <c r="AV35" s="5">
        <v>37.200000000000003</v>
      </c>
      <c r="AW35" s="5">
        <v>42.1</v>
      </c>
      <c r="AX35" s="5">
        <v>34.799999999999997</v>
      </c>
      <c r="AY35" s="135"/>
    </row>
    <row r="36" spans="1:51" x14ac:dyDescent="0.25">
      <c r="A36" s="5" t="s">
        <v>177</v>
      </c>
      <c r="B36" s="194">
        <v>7</v>
      </c>
      <c r="C36" s="194">
        <v>2.5</v>
      </c>
      <c r="D36" s="194">
        <v>2.2999999999999998</v>
      </c>
      <c r="E36" s="219">
        <v>5.0999999999999996</v>
      </c>
      <c r="F36" s="194">
        <v>0.8</v>
      </c>
      <c r="G36" s="194">
        <v>3.9</v>
      </c>
      <c r="H36" s="194">
        <v>2.6</v>
      </c>
      <c r="I36" s="194">
        <v>4.5</v>
      </c>
      <c r="J36" s="194">
        <v>4.0999999999999996</v>
      </c>
      <c r="K36" s="194">
        <v>5.8</v>
      </c>
      <c r="L36" s="194">
        <v>4.7</v>
      </c>
      <c r="M36" s="194">
        <v>4</v>
      </c>
      <c r="N36" s="194">
        <v>4.4000000000000004</v>
      </c>
      <c r="O36" s="194">
        <v>4.5999999999999996</v>
      </c>
      <c r="P36" s="194">
        <v>1.6</v>
      </c>
      <c r="Q36" s="194">
        <v>5</v>
      </c>
      <c r="R36" s="194">
        <v>2.8</v>
      </c>
      <c r="S36" s="194">
        <v>6.5</v>
      </c>
      <c r="T36" s="194">
        <v>4.0999999999999996</v>
      </c>
      <c r="U36" s="194">
        <v>2.5</v>
      </c>
      <c r="V36" s="219">
        <v>4.9000000000000004</v>
      </c>
      <c r="W36" s="194">
        <v>5.4</v>
      </c>
      <c r="X36" s="194">
        <v>2.5</v>
      </c>
      <c r="Y36" s="219">
        <v>3.8</v>
      </c>
      <c r="Z36" s="219">
        <v>5.5</v>
      </c>
      <c r="AA36" s="245">
        <v>5.8</v>
      </c>
      <c r="AB36" s="245">
        <v>9.6999999999999993</v>
      </c>
      <c r="AC36" s="245">
        <v>10</v>
      </c>
      <c r="AD36" s="245">
        <v>9.8000000000000007</v>
      </c>
      <c r="AE36" s="245">
        <v>9.5</v>
      </c>
      <c r="AF36" s="245">
        <v>6.7</v>
      </c>
      <c r="AG36" s="245">
        <v>5.3</v>
      </c>
      <c r="AH36" s="245">
        <v>13.6</v>
      </c>
      <c r="AI36" s="245">
        <v>22.2</v>
      </c>
      <c r="AJ36" s="245">
        <v>20.3</v>
      </c>
      <c r="AK36" s="245">
        <v>44.4</v>
      </c>
      <c r="AL36" s="245">
        <v>39.4</v>
      </c>
      <c r="AM36" s="245">
        <v>25.2</v>
      </c>
      <c r="AN36" s="311">
        <v>15</v>
      </c>
      <c r="AO36" s="311">
        <v>14.3</v>
      </c>
      <c r="AP36" s="311">
        <v>21</v>
      </c>
      <c r="AQ36" s="329">
        <v>24.7</v>
      </c>
      <c r="AR36" s="189">
        <v>19.100000000000001</v>
      </c>
      <c r="AS36" s="394">
        <v>18</v>
      </c>
      <c r="AT36" s="189">
        <v>26</v>
      </c>
      <c r="AU36" s="5">
        <v>21.1</v>
      </c>
      <c r="AV36" s="5">
        <v>16.600000000000001</v>
      </c>
      <c r="AW36" s="5">
        <v>15.2</v>
      </c>
      <c r="AX36" s="394">
        <v>16</v>
      </c>
      <c r="AY36" s="480"/>
    </row>
    <row r="37" spans="1:51" x14ac:dyDescent="0.25">
      <c r="A37" s="5" t="s">
        <v>178</v>
      </c>
      <c r="B37" s="194">
        <v>0.4</v>
      </c>
      <c r="C37" s="194">
        <v>0.5</v>
      </c>
      <c r="D37" s="194">
        <v>0</v>
      </c>
      <c r="E37" s="219">
        <v>0.2</v>
      </c>
      <c r="F37" s="194">
        <v>0.6</v>
      </c>
      <c r="G37" s="194">
        <v>0</v>
      </c>
      <c r="H37" s="194">
        <v>0.2</v>
      </c>
      <c r="I37" s="194">
        <v>0.9</v>
      </c>
      <c r="J37" s="194">
        <v>0.1</v>
      </c>
      <c r="K37" s="194">
        <v>0.3</v>
      </c>
      <c r="L37" s="194">
        <v>1.3</v>
      </c>
      <c r="M37" s="194">
        <v>0.3</v>
      </c>
      <c r="N37" s="194">
        <v>0.1</v>
      </c>
      <c r="O37" s="194">
        <v>0.7</v>
      </c>
      <c r="P37" s="194">
        <v>0.1</v>
      </c>
      <c r="Q37" s="194">
        <v>1.5</v>
      </c>
      <c r="R37" s="194">
        <v>0.2</v>
      </c>
      <c r="S37" s="194">
        <v>9.9999999999999867E-2</v>
      </c>
      <c r="T37" s="194">
        <v>0.2</v>
      </c>
      <c r="U37" s="194">
        <v>0.6</v>
      </c>
      <c r="V37" s="219">
        <v>0.3</v>
      </c>
      <c r="W37" s="194">
        <v>1.5</v>
      </c>
      <c r="X37" s="194">
        <v>0.1</v>
      </c>
      <c r="Y37" s="219">
        <v>0.9</v>
      </c>
      <c r="Z37" s="219">
        <v>0.9</v>
      </c>
      <c r="AA37" s="245">
        <v>0.1</v>
      </c>
      <c r="AB37" s="245">
        <v>1.7</v>
      </c>
      <c r="AC37" s="245">
        <v>0.4</v>
      </c>
      <c r="AD37" s="245">
        <v>1.5</v>
      </c>
      <c r="AE37" s="245">
        <v>2.6</v>
      </c>
      <c r="AF37" s="245">
        <v>14.9</v>
      </c>
      <c r="AG37" s="245">
        <v>1.9</v>
      </c>
      <c r="AH37" s="245">
        <v>0.4</v>
      </c>
      <c r="AI37" s="245">
        <v>0.6</v>
      </c>
      <c r="AJ37" s="245">
        <v>0.1</v>
      </c>
      <c r="AK37" s="245">
        <v>2.7</v>
      </c>
      <c r="AL37" s="245">
        <v>0.1</v>
      </c>
      <c r="AM37" s="245">
        <v>0.2</v>
      </c>
      <c r="AN37" s="311">
        <v>0.1</v>
      </c>
      <c r="AO37" s="311">
        <v>0.2</v>
      </c>
      <c r="AP37" s="311">
        <v>0.1</v>
      </c>
      <c r="AQ37" s="329">
        <v>0.1</v>
      </c>
      <c r="AR37" s="189">
        <v>0</v>
      </c>
      <c r="AS37" s="5">
        <v>0.2</v>
      </c>
      <c r="AT37" s="189">
        <v>0.1</v>
      </c>
      <c r="AU37" s="5">
        <v>0</v>
      </c>
      <c r="AV37" s="5">
        <v>0</v>
      </c>
      <c r="AW37" s="5">
        <v>0</v>
      </c>
      <c r="AX37" s="5">
        <v>0</v>
      </c>
      <c r="AY37" s="135"/>
    </row>
    <row r="38" spans="1:51" x14ac:dyDescent="0.25">
      <c r="A38" s="5" t="s">
        <v>179</v>
      </c>
      <c r="B38" s="194">
        <v>0.3</v>
      </c>
      <c r="C38" s="194">
        <v>1</v>
      </c>
      <c r="D38" s="194">
        <v>0.2</v>
      </c>
      <c r="E38" s="219">
        <v>0.2</v>
      </c>
      <c r="F38" s="194">
        <v>0.3</v>
      </c>
      <c r="G38" s="194">
        <v>0.1</v>
      </c>
      <c r="H38" s="194">
        <v>0.3</v>
      </c>
      <c r="I38" s="194">
        <v>0.8</v>
      </c>
      <c r="J38" s="194">
        <v>0.2</v>
      </c>
      <c r="K38" s="194">
        <v>0.5</v>
      </c>
      <c r="L38" s="194">
        <v>0.1</v>
      </c>
      <c r="M38" s="194">
        <v>0.3</v>
      </c>
      <c r="N38" s="194">
        <v>1.3</v>
      </c>
      <c r="O38" s="194">
        <v>0.3</v>
      </c>
      <c r="P38" s="194">
        <v>0</v>
      </c>
      <c r="Q38" s="194">
        <v>2.2999999999999998</v>
      </c>
      <c r="R38" s="194">
        <v>0.4</v>
      </c>
      <c r="S38" s="194">
        <v>1.2999999999999998</v>
      </c>
      <c r="T38" s="194">
        <v>0.4</v>
      </c>
      <c r="U38" s="194">
        <v>0.4</v>
      </c>
      <c r="V38" s="219">
        <v>0.7</v>
      </c>
      <c r="W38" s="194">
        <v>0.7</v>
      </c>
      <c r="X38" s="194">
        <v>0.2</v>
      </c>
      <c r="Y38" s="219">
        <v>0.5</v>
      </c>
      <c r="Z38" s="219">
        <v>1.7</v>
      </c>
      <c r="AA38" s="245">
        <v>0.6</v>
      </c>
      <c r="AB38" s="245">
        <v>0.8</v>
      </c>
      <c r="AC38" s="245">
        <v>0.7</v>
      </c>
      <c r="AD38" s="245">
        <v>0.8</v>
      </c>
      <c r="AE38" s="245">
        <v>6.9</v>
      </c>
      <c r="AF38" s="245">
        <v>2.2000000000000002</v>
      </c>
      <c r="AG38" s="245">
        <v>0.6</v>
      </c>
      <c r="AH38" s="245">
        <v>0.5</v>
      </c>
      <c r="AI38" s="245">
        <v>2.5</v>
      </c>
      <c r="AJ38" s="245">
        <v>0.2</v>
      </c>
      <c r="AK38" s="245">
        <v>0.6</v>
      </c>
      <c r="AL38" s="245">
        <v>0.7</v>
      </c>
      <c r="AM38" s="245">
        <v>0.4</v>
      </c>
      <c r="AN38" s="311">
        <v>0.5</v>
      </c>
      <c r="AO38" s="311">
        <v>0.4</v>
      </c>
      <c r="AP38" s="311">
        <v>0.3</v>
      </c>
      <c r="AQ38" s="329">
        <v>0.5</v>
      </c>
      <c r="AR38" s="189">
        <v>0.3</v>
      </c>
      <c r="AS38" s="5">
        <v>9.6999999999999993</v>
      </c>
      <c r="AT38" s="189">
        <v>0.5</v>
      </c>
      <c r="AU38" s="5">
        <v>0.3</v>
      </c>
      <c r="AV38" s="5">
        <v>0.2</v>
      </c>
      <c r="AW38" s="5">
        <v>0.3</v>
      </c>
      <c r="AX38" s="5">
        <v>0.5</v>
      </c>
      <c r="AY38" s="135"/>
    </row>
    <row r="39" spans="1:51" x14ac:dyDescent="0.25">
      <c r="A39" s="5" t="s">
        <v>180</v>
      </c>
      <c r="B39" s="194">
        <v>0.4</v>
      </c>
      <c r="C39" s="194">
        <v>0.30000000000000004</v>
      </c>
      <c r="D39" s="194">
        <v>0.5</v>
      </c>
      <c r="E39" s="219">
        <v>0.1</v>
      </c>
      <c r="F39" s="194">
        <v>0.2</v>
      </c>
      <c r="G39" s="194">
        <v>1.4</v>
      </c>
      <c r="H39" s="194">
        <v>0.2</v>
      </c>
      <c r="I39" s="194">
        <v>2.5</v>
      </c>
      <c r="J39" s="194">
        <v>0.3</v>
      </c>
      <c r="K39" s="194">
        <v>0.6</v>
      </c>
      <c r="L39" s="194">
        <v>2</v>
      </c>
      <c r="M39" s="194">
        <v>3.6</v>
      </c>
      <c r="N39" s="194">
        <v>4.5999999999999996</v>
      </c>
      <c r="O39" s="194">
        <v>0.1</v>
      </c>
      <c r="P39" s="194">
        <v>0.3</v>
      </c>
      <c r="Q39" s="194">
        <v>0.3</v>
      </c>
      <c r="R39" s="194">
        <v>0.3</v>
      </c>
      <c r="S39" s="194">
        <v>0.49999999999999989</v>
      </c>
      <c r="T39" s="194">
        <v>0.5</v>
      </c>
      <c r="U39" s="194">
        <v>0.6</v>
      </c>
      <c r="V39" s="219">
        <v>1.1000000000000001</v>
      </c>
      <c r="W39" s="194">
        <v>2.1</v>
      </c>
      <c r="X39" s="194">
        <v>1.4</v>
      </c>
      <c r="Y39" s="219">
        <v>1.2</v>
      </c>
      <c r="Z39" s="219">
        <v>1.6</v>
      </c>
      <c r="AA39" s="245">
        <v>2</v>
      </c>
      <c r="AB39" s="245">
        <v>1</v>
      </c>
      <c r="AC39" s="245">
        <v>0.7</v>
      </c>
      <c r="AD39" s="245">
        <v>0.9</v>
      </c>
      <c r="AE39" s="245">
        <v>1.6</v>
      </c>
      <c r="AF39" s="245">
        <v>1.3</v>
      </c>
      <c r="AG39" s="245">
        <v>2</v>
      </c>
      <c r="AH39" s="245">
        <v>1.1000000000000001</v>
      </c>
      <c r="AI39" s="245">
        <v>1.2</v>
      </c>
      <c r="AJ39" s="245">
        <v>2.8</v>
      </c>
      <c r="AK39" s="245">
        <v>1.2</v>
      </c>
      <c r="AL39" s="245">
        <v>1.5</v>
      </c>
      <c r="AM39" s="245">
        <v>3.2</v>
      </c>
      <c r="AN39" s="311">
        <v>1.3</v>
      </c>
      <c r="AO39" s="311">
        <v>2.9</v>
      </c>
      <c r="AP39" s="311">
        <v>1.4</v>
      </c>
      <c r="AQ39" s="329">
        <v>1.2</v>
      </c>
      <c r="AR39" s="189">
        <v>1.1000000000000001</v>
      </c>
      <c r="AS39" s="5">
        <v>1.3</v>
      </c>
      <c r="AT39" s="189">
        <v>1.1000000000000001</v>
      </c>
      <c r="AU39" s="5">
        <v>1.5</v>
      </c>
      <c r="AV39" s="5">
        <v>1.4</v>
      </c>
      <c r="AW39" s="5">
        <v>1.3</v>
      </c>
      <c r="AX39" s="5">
        <v>1.5</v>
      </c>
      <c r="AY39" s="135"/>
    </row>
    <row r="40" spans="1:51" x14ac:dyDescent="0.25">
      <c r="A40" s="5" t="s">
        <v>246</v>
      </c>
      <c r="B40" s="203" t="s">
        <v>36</v>
      </c>
      <c r="C40" s="203" t="s">
        <v>36</v>
      </c>
      <c r="D40" s="203" t="s">
        <v>36</v>
      </c>
      <c r="E40" s="203" t="s">
        <v>36</v>
      </c>
      <c r="F40" s="203" t="s">
        <v>36</v>
      </c>
      <c r="G40" s="203" t="s">
        <v>36</v>
      </c>
      <c r="H40" s="203" t="s">
        <v>36</v>
      </c>
      <c r="I40" s="203" t="s">
        <v>36</v>
      </c>
      <c r="J40" s="203" t="s">
        <v>36</v>
      </c>
      <c r="K40" s="203" t="s">
        <v>36</v>
      </c>
      <c r="L40" s="203" t="s">
        <v>36</v>
      </c>
      <c r="M40" s="203" t="s">
        <v>36</v>
      </c>
      <c r="N40" s="203" t="s">
        <v>36</v>
      </c>
      <c r="O40" s="203" t="s">
        <v>36</v>
      </c>
      <c r="P40" s="203" t="s">
        <v>36</v>
      </c>
      <c r="Q40" s="203" t="s">
        <v>36</v>
      </c>
      <c r="R40" s="203" t="s">
        <v>36</v>
      </c>
      <c r="S40" s="203" t="s">
        <v>36</v>
      </c>
      <c r="T40" s="203" t="s">
        <v>36</v>
      </c>
      <c r="U40" s="203" t="s">
        <v>36</v>
      </c>
      <c r="V40" s="203" t="s">
        <v>36</v>
      </c>
      <c r="W40" s="203" t="s">
        <v>36</v>
      </c>
      <c r="X40" s="203" t="s">
        <v>36</v>
      </c>
      <c r="Y40" s="203" t="s">
        <v>36</v>
      </c>
      <c r="Z40" s="203" t="s">
        <v>36</v>
      </c>
      <c r="AA40" s="203" t="s">
        <v>36</v>
      </c>
      <c r="AB40" s="203" t="s">
        <v>36</v>
      </c>
      <c r="AC40" s="203" t="s">
        <v>36</v>
      </c>
      <c r="AD40" s="203" t="s">
        <v>36</v>
      </c>
      <c r="AE40" s="203" t="s">
        <v>36</v>
      </c>
      <c r="AF40" s="203" t="s">
        <v>36</v>
      </c>
      <c r="AG40" s="203" t="s">
        <v>36</v>
      </c>
      <c r="AH40" s="245" t="s">
        <v>36</v>
      </c>
      <c r="AI40" s="245" t="s">
        <v>36</v>
      </c>
      <c r="AJ40" s="245" t="s">
        <v>36</v>
      </c>
      <c r="AK40" s="245">
        <v>7</v>
      </c>
      <c r="AL40" s="245" t="s">
        <v>36</v>
      </c>
      <c r="AM40" s="245" t="s">
        <v>36</v>
      </c>
      <c r="AN40" s="318" t="s">
        <v>36</v>
      </c>
      <c r="AO40" s="318">
        <v>2.1</v>
      </c>
      <c r="AP40" s="318">
        <v>0.2</v>
      </c>
      <c r="AQ40" s="347">
        <v>0</v>
      </c>
      <c r="AR40" s="189">
        <v>0</v>
      </c>
      <c r="AS40" s="5">
        <v>10.4</v>
      </c>
      <c r="AT40" s="189">
        <v>0</v>
      </c>
      <c r="AU40" s="5">
        <v>0</v>
      </c>
      <c r="AV40" s="5">
        <v>0.2</v>
      </c>
      <c r="AW40" s="5">
        <v>0.2</v>
      </c>
      <c r="AX40" s="5">
        <v>0</v>
      </c>
      <c r="AY40" s="135"/>
    </row>
    <row r="41" spans="1:51" x14ac:dyDescent="0.25">
      <c r="A41" s="5" t="s">
        <v>181</v>
      </c>
      <c r="B41" s="194">
        <v>0</v>
      </c>
      <c r="C41" s="194">
        <v>0.79999999999999982</v>
      </c>
      <c r="D41" s="194">
        <v>0.6</v>
      </c>
      <c r="E41" s="219">
        <v>0.4</v>
      </c>
      <c r="F41" s="194">
        <v>4.0999999999999996</v>
      </c>
      <c r="G41" s="194">
        <v>1.5</v>
      </c>
      <c r="H41" s="194">
        <v>0.5</v>
      </c>
      <c r="I41" s="194">
        <v>5.2</v>
      </c>
      <c r="J41" s="194">
        <v>2.6</v>
      </c>
      <c r="K41" s="194">
        <v>3.8</v>
      </c>
      <c r="L41" s="194">
        <v>1.1000000000000001</v>
      </c>
      <c r="M41" s="194">
        <v>0.3</v>
      </c>
      <c r="N41" s="194">
        <v>2.5</v>
      </c>
      <c r="O41" s="194">
        <v>1.5</v>
      </c>
      <c r="P41" s="194">
        <v>1.1000000000000001</v>
      </c>
      <c r="Q41" s="194">
        <v>1.5</v>
      </c>
      <c r="R41" s="194">
        <v>0.8</v>
      </c>
      <c r="S41" s="194">
        <v>1.1000000000000001</v>
      </c>
      <c r="T41" s="194">
        <v>1.2</v>
      </c>
      <c r="U41" s="194">
        <v>1</v>
      </c>
      <c r="V41" s="219">
        <v>0.2</v>
      </c>
      <c r="W41" s="194">
        <v>1.1000000000000001</v>
      </c>
      <c r="X41" s="194">
        <v>0.5</v>
      </c>
      <c r="Y41" s="219">
        <v>2.2999999999999998</v>
      </c>
      <c r="Z41" s="219">
        <v>7.5</v>
      </c>
      <c r="AA41" s="245">
        <v>2.7</v>
      </c>
      <c r="AB41" s="245">
        <v>0</v>
      </c>
      <c r="AC41" s="245" t="s">
        <v>36</v>
      </c>
      <c r="AD41" s="245">
        <v>0.6</v>
      </c>
      <c r="AE41" s="245">
        <v>0</v>
      </c>
      <c r="AF41" s="245">
        <v>0.1</v>
      </c>
      <c r="AG41" s="245">
        <v>0.2</v>
      </c>
      <c r="AH41" s="245">
        <v>0.2</v>
      </c>
      <c r="AI41" s="245">
        <v>0</v>
      </c>
      <c r="AJ41" s="245">
        <v>0.2</v>
      </c>
      <c r="AK41" s="245">
        <v>1.1000000000000001</v>
      </c>
      <c r="AL41" s="245">
        <v>0.1</v>
      </c>
      <c r="AM41" s="245">
        <v>0.2</v>
      </c>
      <c r="AN41" s="311">
        <v>0.2</v>
      </c>
      <c r="AO41" s="311">
        <v>0.1</v>
      </c>
      <c r="AP41" s="311">
        <v>0.1</v>
      </c>
      <c r="AQ41" s="329">
        <v>0.1</v>
      </c>
      <c r="AR41" s="189">
        <v>0.2</v>
      </c>
      <c r="AS41" s="5">
        <v>0.1</v>
      </c>
      <c r="AT41" s="189">
        <v>0.1</v>
      </c>
      <c r="AU41" s="5">
        <v>0.1</v>
      </c>
      <c r="AV41" s="5">
        <v>0.1</v>
      </c>
      <c r="AW41" s="5">
        <v>0.3</v>
      </c>
      <c r="AX41" s="5">
        <v>0.2</v>
      </c>
      <c r="AY41" s="135"/>
    </row>
    <row r="42" spans="1:51" s="3" customFormat="1" x14ac:dyDescent="0.25">
      <c r="A42" s="3" t="s">
        <v>1</v>
      </c>
      <c r="B42" s="220">
        <v>20</v>
      </c>
      <c r="C42" s="220">
        <v>6</v>
      </c>
      <c r="D42" s="220">
        <v>6.2</v>
      </c>
      <c r="E42" s="220">
        <v>7.1</v>
      </c>
      <c r="F42" s="220">
        <v>9.6999999999999993</v>
      </c>
      <c r="G42" s="220">
        <v>10.199999999999999</v>
      </c>
      <c r="H42" s="220">
        <v>10.7</v>
      </c>
      <c r="I42" s="220">
        <v>20.7</v>
      </c>
      <c r="J42" s="220">
        <v>19.8</v>
      </c>
      <c r="K42" s="220">
        <v>18.8</v>
      </c>
      <c r="L42" s="220">
        <v>26.4</v>
      </c>
      <c r="M42" s="220">
        <v>13.2</v>
      </c>
      <c r="N42" s="220">
        <v>36.799999999999997</v>
      </c>
      <c r="O42" s="220">
        <v>44.1</v>
      </c>
      <c r="P42" s="220">
        <v>45</v>
      </c>
      <c r="Q42" s="220">
        <v>35.4</v>
      </c>
      <c r="R42" s="220">
        <v>21.6</v>
      </c>
      <c r="S42" s="220">
        <v>33.300000000000011</v>
      </c>
      <c r="T42" s="223">
        <v>32.599999999999994</v>
      </c>
      <c r="U42" s="223">
        <v>26.400000000000002</v>
      </c>
      <c r="V42" s="223">
        <v>32.000000000000007</v>
      </c>
      <c r="W42" s="223">
        <v>51.500000000000007</v>
      </c>
      <c r="X42" s="223">
        <v>25.6</v>
      </c>
      <c r="Y42" s="223">
        <v>25.9</v>
      </c>
      <c r="Z42" s="226">
        <v>37</v>
      </c>
      <c r="AA42" s="248">
        <v>28.7</v>
      </c>
      <c r="AB42" s="248">
        <v>70.400000000000006</v>
      </c>
      <c r="AC42" s="248">
        <v>63.6</v>
      </c>
      <c r="AD42" s="248">
        <v>60.2</v>
      </c>
      <c r="AE42" s="248">
        <v>93.7</v>
      </c>
      <c r="AF42" s="248">
        <v>119.6</v>
      </c>
      <c r="AG42" s="248">
        <v>81.5</v>
      </c>
      <c r="AH42" s="248">
        <f>SUM(AH34:AH41)</f>
        <v>79.7</v>
      </c>
      <c r="AI42" s="248">
        <f>SUM(AI34:AI41)</f>
        <v>127.1</v>
      </c>
      <c r="AJ42" s="248">
        <f>SUM(AJ34:AJ41)</f>
        <v>68.899999999999991</v>
      </c>
      <c r="AK42" s="248">
        <f>SUM(AK34:AK41)</f>
        <v>181.09999999999997</v>
      </c>
      <c r="AL42" s="248">
        <f>SUM(AL34:AL41)</f>
        <v>97.399999999999991</v>
      </c>
      <c r="AM42" s="248">
        <f t="shared" ref="AM42" si="1">SUM(AM34:AM41)</f>
        <v>109.50000000000001</v>
      </c>
      <c r="AN42" s="303">
        <v>63.2</v>
      </c>
      <c r="AO42" s="303">
        <v>49.6</v>
      </c>
      <c r="AP42" s="303">
        <v>71.099999999999994</v>
      </c>
      <c r="AQ42" s="348">
        <v>80</v>
      </c>
      <c r="AR42" s="348">
        <v>72.199999999999989</v>
      </c>
      <c r="AS42" s="3">
        <v>81.599999999999994</v>
      </c>
      <c r="AT42" s="226">
        <v>78.59999999999998</v>
      </c>
      <c r="AU42" s="3">
        <v>74.7</v>
      </c>
      <c r="AV42" s="3">
        <v>67.100000000000009</v>
      </c>
      <c r="AW42" s="3">
        <v>70.099999999999994</v>
      </c>
      <c r="AX42" s="458">
        <v>63.5</v>
      </c>
      <c r="AY42" s="481"/>
    </row>
    <row r="43" spans="1:51" x14ac:dyDescent="0.25">
      <c r="A43" s="302" t="s">
        <v>182</v>
      </c>
      <c r="AU43" s="365"/>
    </row>
    <row r="47" spans="1:51" ht="15.75" x14ac:dyDescent="0.25">
      <c r="A47" s="191" t="s">
        <v>169</v>
      </c>
    </row>
    <row r="48" spans="1:51" ht="15.75" x14ac:dyDescent="0.25">
      <c r="A48" s="192" t="s">
        <v>227</v>
      </c>
      <c r="B48" s="192">
        <v>2006</v>
      </c>
      <c r="C48" s="192">
        <v>2007</v>
      </c>
      <c r="D48" s="192">
        <v>2008</v>
      </c>
      <c r="E48" s="192">
        <v>2009</v>
      </c>
      <c r="F48" s="192">
        <v>2010</v>
      </c>
      <c r="G48" s="192">
        <v>2011</v>
      </c>
      <c r="H48" s="192">
        <v>2012</v>
      </c>
      <c r="I48" s="192">
        <v>2013</v>
      </c>
      <c r="J48" s="192">
        <v>2014</v>
      </c>
      <c r="K48" s="192">
        <v>2015</v>
      </c>
      <c r="L48" s="192">
        <v>2016</v>
      </c>
      <c r="M48" s="192">
        <v>2017</v>
      </c>
      <c r="N48" s="482"/>
    </row>
    <row r="49" spans="1:14" x14ac:dyDescent="0.25">
      <c r="A49" s="5" t="s">
        <v>176</v>
      </c>
      <c r="B49" s="194">
        <v>0.6</v>
      </c>
      <c r="C49" s="194">
        <v>0.7</v>
      </c>
      <c r="D49" s="194">
        <v>1.8</v>
      </c>
      <c r="E49" s="194">
        <v>2.1</v>
      </c>
      <c r="F49" s="194">
        <v>5.0999999999999996</v>
      </c>
      <c r="G49" s="194">
        <v>4.9000000000000004</v>
      </c>
      <c r="H49" s="194">
        <v>11.4</v>
      </c>
      <c r="I49" s="194">
        <v>16.399999999999999</v>
      </c>
      <c r="J49" s="194">
        <v>22.6</v>
      </c>
      <c r="K49" s="194">
        <v>30.5</v>
      </c>
      <c r="L49" s="194">
        <v>33.700000000000003</v>
      </c>
      <c r="M49" s="188">
        <v>40</v>
      </c>
      <c r="N49" s="206"/>
    </row>
    <row r="50" spans="1:14" x14ac:dyDescent="0.25">
      <c r="A50" s="5" t="s">
        <v>183</v>
      </c>
      <c r="B50" s="194">
        <v>28.1</v>
      </c>
      <c r="C50" s="194">
        <v>10.4</v>
      </c>
      <c r="D50" s="194">
        <v>32.200000000000003</v>
      </c>
      <c r="E50" s="194">
        <v>80.599999999999994</v>
      </c>
      <c r="F50" s="194">
        <v>102.5</v>
      </c>
      <c r="G50" s="194">
        <v>108.1</v>
      </c>
      <c r="H50" s="194">
        <v>64</v>
      </c>
      <c r="I50" s="194">
        <v>212.3</v>
      </c>
      <c r="J50" s="194">
        <v>307.8</v>
      </c>
      <c r="K50" s="194">
        <v>274.60000000000002</v>
      </c>
      <c r="L50" s="194">
        <v>143.4</v>
      </c>
      <c r="M50" s="188">
        <v>155.9</v>
      </c>
      <c r="N50" s="206"/>
    </row>
    <row r="51" spans="1:14" x14ac:dyDescent="0.25">
      <c r="A51" s="5" t="s">
        <v>177</v>
      </c>
      <c r="B51" s="194">
        <v>21.2</v>
      </c>
      <c r="C51" s="194">
        <v>7.3</v>
      </c>
      <c r="D51" s="194">
        <v>17</v>
      </c>
      <c r="E51" s="194">
        <v>17.7</v>
      </c>
      <c r="F51" s="194">
        <v>15.9</v>
      </c>
      <c r="G51" s="194">
        <v>16.899999999999999</v>
      </c>
      <c r="H51" s="194">
        <v>17.600000000000001</v>
      </c>
      <c r="I51" s="194">
        <v>39</v>
      </c>
      <c r="J51" s="194">
        <v>47.8</v>
      </c>
      <c r="K51" s="194">
        <v>129.30000000000001</v>
      </c>
      <c r="L51" s="194">
        <v>75</v>
      </c>
      <c r="M51" s="188">
        <v>84.2</v>
      </c>
      <c r="N51" s="206"/>
    </row>
    <row r="52" spans="1:14" x14ac:dyDescent="0.25">
      <c r="A52" s="5" t="s">
        <v>178</v>
      </c>
      <c r="B52" s="194">
        <v>1.3</v>
      </c>
      <c r="C52" s="194">
        <v>0.9</v>
      </c>
      <c r="D52" s="194">
        <v>1.5</v>
      </c>
      <c r="E52" s="194">
        <v>2.4</v>
      </c>
      <c r="F52" s="194">
        <v>1.9</v>
      </c>
      <c r="G52" s="194">
        <v>2.6</v>
      </c>
      <c r="H52" s="194">
        <v>2</v>
      </c>
      <c r="I52" s="194">
        <v>6.2</v>
      </c>
      <c r="J52" s="194">
        <v>17.8</v>
      </c>
      <c r="K52" s="194">
        <v>3.1</v>
      </c>
      <c r="L52" s="194">
        <v>0.5</v>
      </c>
      <c r="M52" s="188">
        <v>0.3</v>
      </c>
      <c r="N52" s="206"/>
    </row>
    <row r="53" spans="1:14" x14ac:dyDescent="0.25">
      <c r="A53" s="5" t="s">
        <v>179</v>
      </c>
      <c r="B53" s="194">
        <v>2.9</v>
      </c>
      <c r="C53" s="194">
        <v>0.9</v>
      </c>
      <c r="D53" s="194">
        <v>1.8</v>
      </c>
      <c r="E53" s="194">
        <v>2</v>
      </c>
      <c r="F53" s="194">
        <v>4</v>
      </c>
      <c r="G53" s="194">
        <v>2.2000000000000002</v>
      </c>
      <c r="H53" s="194">
        <v>3</v>
      </c>
      <c r="I53" s="194">
        <v>9.1999999999999993</v>
      </c>
      <c r="J53" s="194">
        <v>5.8</v>
      </c>
      <c r="K53" s="194">
        <v>2</v>
      </c>
      <c r="L53" s="194">
        <v>1.7</v>
      </c>
      <c r="M53" s="188">
        <v>10.8</v>
      </c>
      <c r="N53" s="206"/>
    </row>
    <row r="54" spans="1:14" x14ac:dyDescent="0.25">
      <c r="A54" s="5" t="s">
        <v>180</v>
      </c>
      <c r="B54" s="194">
        <v>2</v>
      </c>
      <c r="C54" s="194">
        <v>2.2999999999999998</v>
      </c>
      <c r="D54" s="194">
        <v>3.6</v>
      </c>
      <c r="E54" s="194">
        <v>10.3</v>
      </c>
      <c r="F54" s="194">
        <v>1.4</v>
      </c>
      <c r="G54" s="194">
        <v>4.3000000000000007</v>
      </c>
      <c r="H54" s="194">
        <v>6.2</v>
      </c>
      <c r="I54" s="194">
        <v>4.2</v>
      </c>
      <c r="J54" s="194">
        <v>5.6</v>
      </c>
      <c r="K54" s="194">
        <v>8.8000000000000007</v>
      </c>
      <c r="L54" s="194">
        <v>6.8</v>
      </c>
      <c r="M54" s="188">
        <v>5</v>
      </c>
      <c r="N54" s="206"/>
    </row>
    <row r="55" spans="1:14" x14ac:dyDescent="0.25">
      <c r="A55" s="5" t="s">
        <v>246</v>
      </c>
      <c r="B55" s="203" t="s">
        <v>36</v>
      </c>
      <c r="C55" s="203" t="s">
        <v>36</v>
      </c>
      <c r="D55" s="203" t="s">
        <v>36</v>
      </c>
      <c r="E55" s="203" t="s">
        <v>36</v>
      </c>
      <c r="F55" s="203" t="s">
        <v>36</v>
      </c>
      <c r="G55" s="203" t="s">
        <v>36</v>
      </c>
      <c r="H55" s="203" t="s">
        <v>36</v>
      </c>
      <c r="I55" s="203" t="s">
        <v>36</v>
      </c>
      <c r="J55" s="203" t="s">
        <v>36</v>
      </c>
      <c r="K55" s="245">
        <v>7</v>
      </c>
      <c r="L55" s="245">
        <v>2.2999999999999998</v>
      </c>
      <c r="M55" s="188">
        <v>10.4</v>
      </c>
      <c r="N55" s="206"/>
    </row>
    <row r="56" spans="1:14" x14ac:dyDescent="0.25">
      <c r="A56" s="5" t="s">
        <v>181</v>
      </c>
      <c r="B56" s="194">
        <v>7.5</v>
      </c>
      <c r="C56" s="194">
        <v>10.8</v>
      </c>
      <c r="D56" s="194">
        <v>12.1</v>
      </c>
      <c r="E56" s="194">
        <v>5.4</v>
      </c>
      <c r="F56" s="194">
        <v>4.5</v>
      </c>
      <c r="G56" s="194">
        <v>3.5000000000000004</v>
      </c>
      <c r="H56" s="194">
        <v>13</v>
      </c>
      <c r="I56" s="194">
        <v>0.6</v>
      </c>
      <c r="J56" s="194">
        <v>0.5</v>
      </c>
      <c r="K56" s="194">
        <v>1.6</v>
      </c>
      <c r="L56" s="194">
        <v>0.5</v>
      </c>
      <c r="M56" s="188">
        <v>0.5</v>
      </c>
      <c r="N56" s="206"/>
    </row>
    <row r="57" spans="1:14" s="3" customFormat="1" x14ac:dyDescent="0.25">
      <c r="A57" s="3" t="s">
        <v>1</v>
      </c>
      <c r="B57" s="220">
        <v>63.6</v>
      </c>
      <c r="C57" s="220">
        <v>33.299999999999997</v>
      </c>
      <c r="D57" s="220">
        <v>70</v>
      </c>
      <c r="E57" s="220">
        <v>120.5</v>
      </c>
      <c r="F57" s="220">
        <v>135.30000000000001</v>
      </c>
      <c r="G57" s="220">
        <v>142.5</v>
      </c>
      <c r="H57" s="3">
        <v>117.2</v>
      </c>
      <c r="I57" s="3">
        <v>287.89999999999998</v>
      </c>
      <c r="J57" s="3">
        <v>407.90000000000009</v>
      </c>
      <c r="K57" s="3">
        <v>456.90000000000009</v>
      </c>
      <c r="L57" s="349">
        <v>263.90000000000003</v>
      </c>
      <c r="M57" s="199">
        <v>307.10000000000002</v>
      </c>
      <c r="N57" s="207"/>
    </row>
    <row r="58" spans="1:14" x14ac:dyDescent="0.25">
      <c r="A58" s="302" t="s">
        <v>182</v>
      </c>
    </row>
  </sheetData>
  <mergeCells count="2">
    <mergeCell ref="A14:R14"/>
    <mergeCell ref="A29:R29"/>
  </mergeCells>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5">
    <tabColor rgb="FF002060"/>
  </sheetPr>
  <dimension ref="A1:CN54"/>
  <sheetViews>
    <sheetView showGridLines="0" zoomScale="80" zoomScaleNormal="80" workbookViewId="0">
      <pane xSplit="1" topLeftCell="AV1" activePane="topRight" state="frozen"/>
      <selection activeCell="Y3" sqref="Y3"/>
      <selection pane="topRight"/>
    </sheetView>
  </sheetViews>
  <sheetFormatPr defaultRowHeight="15" x14ac:dyDescent="0.25"/>
  <cols>
    <col min="1" max="1" width="51" style="5" bestFit="1" customWidth="1"/>
    <col min="2" max="3" width="9.140625" style="5" bestFit="1" customWidth="1"/>
    <col min="4" max="10" width="9.85546875" style="5" bestFit="1" customWidth="1"/>
    <col min="11" max="11" width="10.140625" style="5" customWidth="1"/>
    <col min="12" max="12" width="9.7109375" style="5" customWidth="1"/>
    <col min="13" max="13" width="11.42578125" style="5" customWidth="1"/>
    <col min="14" max="14" width="9.140625" style="5" bestFit="1" customWidth="1"/>
    <col min="15" max="24" width="8.140625" style="5" bestFit="1" customWidth="1"/>
    <col min="25" max="26" width="9.140625" style="5" bestFit="1" customWidth="1"/>
    <col min="27" max="27" width="9.140625" style="5"/>
    <col min="28" max="28" width="9.140625" style="5" customWidth="1"/>
    <col min="29" max="29" width="9.85546875" style="5" bestFit="1" customWidth="1"/>
    <col min="30" max="33" width="9.140625" style="5" bestFit="1" customWidth="1"/>
    <col min="34" max="34" width="9.140625" style="5"/>
    <col min="35" max="37" width="9.85546875" style="5" bestFit="1" customWidth="1"/>
    <col min="38" max="38" width="10.140625" style="5" bestFit="1" customWidth="1"/>
    <col min="39" max="39" width="8.85546875" style="5" customWidth="1"/>
    <col min="40" max="40" width="9.28515625" style="5" customWidth="1"/>
    <col min="41" max="41" width="9.140625" style="5" customWidth="1"/>
    <col min="42" max="42" width="8.7109375" style="5" customWidth="1"/>
    <col min="43" max="43" width="9.140625" style="5" bestFit="1" customWidth="1"/>
    <col min="44" max="45" width="9.85546875" style="5" bestFit="1" customWidth="1"/>
    <col min="46" max="47" width="9.140625" style="5" bestFit="1" customWidth="1"/>
    <col min="48" max="48" width="9.140625" style="185" bestFit="1" customWidth="1"/>
    <col min="49" max="49" width="9.140625" style="5" bestFit="1" customWidth="1"/>
    <col min="50" max="52" width="9.85546875" style="5" bestFit="1" customWidth="1"/>
    <col min="53" max="53" width="8.140625" style="5" bestFit="1" customWidth="1"/>
    <col min="54" max="54" width="9.140625" style="5"/>
    <col min="55" max="56" width="6.85546875" style="5" bestFit="1" customWidth="1"/>
    <col min="57" max="57" width="9.85546875" style="5" bestFit="1" customWidth="1"/>
    <col min="58" max="16384" width="9.140625" style="5"/>
  </cols>
  <sheetData>
    <row r="1" spans="1:57" ht="15.75" x14ac:dyDescent="0.25">
      <c r="A1" s="191" t="s">
        <v>358</v>
      </c>
    </row>
    <row r="2" spans="1:57" ht="15.75" x14ac:dyDescent="0.25">
      <c r="A2" s="192" t="s">
        <v>359</v>
      </c>
      <c r="B2" s="192" t="s">
        <v>164</v>
      </c>
      <c r="C2" s="192" t="s">
        <v>163</v>
      </c>
      <c r="D2" s="192" t="s">
        <v>162</v>
      </c>
      <c r="E2" s="192" t="s">
        <v>161</v>
      </c>
      <c r="F2" s="192" t="s">
        <v>160</v>
      </c>
      <c r="G2" s="192" t="s">
        <v>159</v>
      </c>
      <c r="H2" s="198" t="s">
        <v>135</v>
      </c>
      <c r="I2" s="198" t="s">
        <v>136</v>
      </c>
      <c r="J2" s="198" t="s">
        <v>137</v>
      </c>
      <c r="K2" s="198" t="s">
        <v>138</v>
      </c>
      <c r="L2" s="198" t="s">
        <v>139</v>
      </c>
      <c r="M2" s="198" t="s">
        <v>140</v>
      </c>
      <c r="N2" s="198" t="s">
        <v>141</v>
      </c>
      <c r="O2" s="198" t="s">
        <v>142</v>
      </c>
      <c r="P2" s="198" t="s">
        <v>143</v>
      </c>
      <c r="Q2" s="198" t="s">
        <v>144</v>
      </c>
      <c r="R2" s="198" t="s">
        <v>145</v>
      </c>
      <c r="S2" s="198" t="s">
        <v>146</v>
      </c>
      <c r="T2" s="198" t="s">
        <v>147</v>
      </c>
      <c r="U2" s="198" t="s">
        <v>148</v>
      </c>
      <c r="V2" s="198" t="s">
        <v>149</v>
      </c>
      <c r="W2" s="198" t="s">
        <v>150</v>
      </c>
      <c r="X2" s="198" t="s">
        <v>151</v>
      </c>
      <c r="Y2" s="198" t="s">
        <v>152</v>
      </c>
      <c r="Z2" s="198" t="s">
        <v>153</v>
      </c>
      <c r="AA2" s="198" t="s">
        <v>154</v>
      </c>
      <c r="AB2" s="198" t="s">
        <v>155</v>
      </c>
      <c r="AC2" s="198" t="s">
        <v>156</v>
      </c>
      <c r="AD2" s="198" t="s">
        <v>157</v>
      </c>
      <c r="AE2" s="198" t="s">
        <v>158</v>
      </c>
      <c r="AF2" s="198" t="s">
        <v>224</v>
      </c>
      <c r="AG2" s="198" t="s">
        <v>225</v>
      </c>
      <c r="AH2" s="198" t="s">
        <v>226</v>
      </c>
      <c r="AI2" s="198" t="s">
        <v>228</v>
      </c>
      <c r="AJ2" s="198" t="s">
        <v>229</v>
      </c>
      <c r="AK2" s="198" t="s">
        <v>245</v>
      </c>
      <c r="AL2" s="198" t="s">
        <v>247</v>
      </c>
      <c r="AM2" s="192" t="s">
        <v>248</v>
      </c>
      <c r="AN2" s="192" t="s">
        <v>260</v>
      </c>
      <c r="AO2" s="192" t="s">
        <v>263</v>
      </c>
      <c r="AP2" s="192" t="s">
        <v>268</v>
      </c>
      <c r="AQ2" s="192" t="s">
        <v>269</v>
      </c>
      <c r="AR2" s="192" t="s">
        <v>270</v>
      </c>
      <c r="AS2" s="192" t="s">
        <v>279</v>
      </c>
      <c r="AT2" s="417" t="s">
        <v>281</v>
      </c>
      <c r="AU2" s="417" t="s">
        <v>286</v>
      </c>
      <c r="AV2" s="417" t="s">
        <v>295</v>
      </c>
      <c r="AW2" s="417" t="s">
        <v>349</v>
      </c>
      <c r="AX2" s="200" t="s">
        <v>355</v>
      </c>
      <c r="AY2" s="200" t="s">
        <v>357</v>
      </c>
      <c r="AZ2" s="200" t="s">
        <v>384</v>
      </c>
    </row>
    <row r="3" spans="1:57" s="224" customFormat="1" x14ac:dyDescent="0.25">
      <c r="A3" s="224" t="s">
        <v>360</v>
      </c>
      <c r="B3" s="220">
        <v>342.1</v>
      </c>
      <c r="C3" s="220">
        <v>350.4</v>
      </c>
      <c r="D3" s="220">
        <v>358.2</v>
      </c>
      <c r="E3" s="220">
        <v>365.8</v>
      </c>
      <c r="F3" s="220">
        <v>383.6</v>
      </c>
      <c r="G3" s="220">
        <v>399.6</v>
      </c>
      <c r="H3" s="220">
        <v>419</v>
      </c>
      <c r="I3" s="220">
        <v>568.1</v>
      </c>
      <c r="J3" s="220">
        <v>613.20000000000005</v>
      </c>
      <c r="K3" s="220">
        <v>592.20000000000005</v>
      </c>
      <c r="L3" s="220">
        <v>570.79999999999995</v>
      </c>
      <c r="M3" s="220">
        <v>596.4</v>
      </c>
      <c r="N3" s="220">
        <v>606.79999999999995</v>
      </c>
      <c r="O3" s="220">
        <v>573.90000000000032</v>
      </c>
      <c r="P3" s="220">
        <v>562</v>
      </c>
      <c r="Q3" s="220">
        <v>594</v>
      </c>
      <c r="R3" s="220">
        <v>653.9</v>
      </c>
      <c r="S3" s="220">
        <v>634.09999999999991</v>
      </c>
      <c r="T3" s="220">
        <v>647.20000000000005</v>
      </c>
      <c r="U3" s="220">
        <v>722.3</v>
      </c>
      <c r="V3" s="220">
        <v>784.5</v>
      </c>
      <c r="W3" s="220">
        <v>757</v>
      </c>
      <c r="X3" s="220">
        <v>811.1</v>
      </c>
      <c r="Y3" s="220">
        <v>877.69999999999993</v>
      </c>
      <c r="Z3" s="220">
        <v>936.6</v>
      </c>
      <c r="AA3" s="246">
        <v>919.7</v>
      </c>
      <c r="AB3" s="246">
        <v>948.4</v>
      </c>
      <c r="AC3" s="246">
        <v>1077.7</v>
      </c>
      <c r="AD3" s="246">
        <v>1156.5999999999999</v>
      </c>
      <c r="AE3" s="246">
        <v>1128.9000000000001</v>
      </c>
      <c r="AF3" s="246">
        <v>1081</v>
      </c>
      <c r="AG3" s="246">
        <v>1120.8</v>
      </c>
      <c r="AH3" s="246">
        <v>1211.8999999999999</v>
      </c>
      <c r="AI3" s="246">
        <v>1166.2</v>
      </c>
      <c r="AJ3" s="246">
        <v>1033.0999999999999</v>
      </c>
      <c r="AK3" s="246">
        <v>1124.3999999999999</v>
      </c>
      <c r="AL3" s="246">
        <v>1265.0999999999999</v>
      </c>
      <c r="AM3" s="246">
        <v>1199.6000000000001</v>
      </c>
      <c r="AN3" s="246">
        <v>1153.8</v>
      </c>
      <c r="AO3" s="246">
        <v>1326.8</v>
      </c>
      <c r="AP3" s="246">
        <v>1446.7</v>
      </c>
      <c r="AQ3" s="246">
        <v>1400.8000000000002</v>
      </c>
      <c r="AR3" s="246">
        <v>1206.2</v>
      </c>
      <c r="AS3" s="246">
        <v>1375.6</v>
      </c>
      <c r="AT3" s="397">
        <v>1469.6999999999998</v>
      </c>
      <c r="AU3" s="397">
        <v>1363.8999999999999</v>
      </c>
      <c r="AV3" s="397">
        <v>1217.3999999999999</v>
      </c>
      <c r="AW3" s="397">
        <v>1483.5</v>
      </c>
      <c r="AX3" s="461">
        <v>1744.6</v>
      </c>
      <c r="AY3" s="461">
        <v>1579.6</v>
      </c>
      <c r="AZ3" s="489">
        <v>1316.9</v>
      </c>
    </row>
    <row r="4" spans="1:57" s="224" customFormat="1" x14ac:dyDescent="0.25">
      <c r="A4" s="224" t="s">
        <v>361</v>
      </c>
      <c r="B4" s="220">
        <v>-209.9</v>
      </c>
      <c r="C4" s="220">
        <v>-215.4</v>
      </c>
      <c r="D4" s="220">
        <v>-218.3</v>
      </c>
      <c r="E4" s="220">
        <v>-234.1</v>
      </c>
      <c r="F4" s="220">
        <v>-235.7</v>
      </c>
      <c r="G4" s="220">
        <v>-257.8</v>
      </c>
      <c r="H4" s="220">
        <v>-285.7</v>
      </c>
      <c r="I4" s="220">
        <v>-371.9</v>
      </c>
      <c r="J4" s="220">
        <v>-417.4</v>
      </c>
      <c r="K4" s="220">
        <v>-396.6</v>
      </c>
      <c r="L4" s="220">
        <v>-350</v>
      </c>
      <c r="M4" s="220">
        <v>-358.5</v>
      </c>
      <c r="N4" s="220">
        <v>-369.3</v>
      </c>
      <c r="O4" s="220">
        <v>-359.9</v>
      </c>
      <c r="P4" s="220">
        <v>-347.6</v>
      </c>
      <c r="Q4" s="220">
        <v>-367.4</v>
      </c>
      <c r="R4" s="220">
        <v>-395.1</v>
      </c>
      <c r="S4" s="220">
        <v>-403.2</v>
      </c>
      <c r="T4" s="220">
        <v>-424.09999999999997</v>
      </c>
      <c r="U4" s="220">
        <v>-489.60000000000008</v>
      </c>
      <c r="V4" s="220">
        <v>-521.69999999999982</v>
      </c>
      <c r="W4" s="220">
        <v>-499.2</v>
      </c>
      <c r="X4" s="220">
        <v>-509</v>
      </c>
      <c r="Y4" s="220">
        <v>-546</v>
      </c>
      <c r="Z4" s="220">
        <v>-603.70000000000005</v>
      </c>
      <c r="AA4" s="246">
        <v>-600.1</v>
      </c>
      <c r="AB4" s="246">
        <v>-643.5</v>
      </c>
      <c r="AC4" s="246">
        <v>-708.1</v>
      </c>
      <c r="AD4" s="246">
        <v>-769.8</v>
      </c>
      <c r="AE4" s="246">
        <v>-744</v>
      </c>
      <c r="AF4" s="246">
        <v>-730</v>
      </c>
      <c r="AG4" s="246">
        <v>-740.5</v>
      </c>
      <c r="AH4" s="246">
        <v>-804.2</v>
      </c>
      <c r="AI4" s="246">
        <v>-760.1</v>
      </c>
      <c r="AJ4" s="246">
        <v>-684.2</v>
      </c>
      <c r="AK4" s="246">
        <v>-756.3</v>
      </c>
      <c r="AL4" s="246">
        <v>-871.2</v>
      </c>
      <c r="AM4" s="246">
        <v>-871.4</v>
      </c>
      <c r="AN4" s="246">
        <v>-819.7</v>
      </c>
      <c r="AO4" s="246">
        <v>-861.4</v>
      </c>
      <c r="AP4" s="246">
        <v>-889.7</v>
      </c>
      <c r="AQ4" s="246">
        <v>-886.4</v>
      </c>
      <c r="AR4" s="246">
        <v>-738.4</v>
      </c>
      <c r="AS4" s="246">
        <v>-843</v>
      </c>
      <c r="AT4" s="397">
        <v>-914.4</v>
      </c>
      <c r="AU4" s="397">
        <v>-884</v>
      </c>
      <c r="AV4" s="397">
        <v>-800.5</v>
      </c>
      <c r="AW4" s="397">
        <v>-943.2</v>
      </c>
      <c r="AX4" s="461">
        <v>-1164.1000000000001</v>
      </c>
      <c r="AY4" s="461">
        <v>-1099.1999999999998</v>
      </c>
      <c r="AZ4" s="489">
        <v>-926.1</v>
      </c>
    </row>
    <row r="5" spans="1:57" s="224" customFormat="1" x14ac:dyDescent="0.25">
      <c r="A5" s="224" t="s">
        <v>362</v>
      </c>
      <c r="B5" s="237">
        <v>10.4</v>
      </c>
      <c r="C5" s="237">
        <v>10.1</v>
      </c>
      <c r="D5" s="237">
        <v>13.2</v>
      </c>
      <c r="E5" s="237">
        <v>15.9</v>
      </c>
      <c r="F5" s="237">
        <v>15.3</v>
      </c>
      <c r="G5" s="237">
        <v>17.2</v>
      </c>
      <c r="H5" s="237">
        <v>20.8</v>
      </c>
      <c r="I5" s="237">
        <v>22.9</v>
      </c>
      <c r="J5" s="237">
        <v>27.9</v>
      </c>
      <c r="K5" s="237">
        <v>27.7</v>
      </c>
      <c r="L5" s="237">
        <v>19.899999999999999</v>
      </c>
      <c r="M5" s="237">
        <v>20.8</v>
      </c>
      <c r="N5" s="237">
        <v>22.6</v>
      </c>
      <c r="O5" s="237">
        <v>21</v>
      </c>
      <c r="P5" s="237">
        <v>19.8</v>
      </c>
      <c r="Q5" s="237">
        <v>20.5</v>
      </c>
      <c r="R5" s="237">
        <v>23.8</v>
      </c>
      <c r="S5" s="220">
        <v>25.5</v>
      </c>
      <c r="T5" s="220">
        <v>26</v>
      </c>
      <c r="U5" s="220">
        <v>32.5</v>
      </c>
      <c r="V5" s="220">
        <v>32.299999999999997</v>
      </c>
      <c r="W5" s="220">
        <v>31.299999999999997</v>
      </c>
      <c r="X5" s="220">
        <v>29.7</v>
      </c>
      <c r="Y5" s="220">
        <v>34</v>
      </c>
      <c r="Z5" s="220">
        <v>34.4</v>
      </c>
      <c r="AA5" s="246">
        <v>37.799999999999997</v>
      </c>
      <c r="AB5" s="246">
        <v>44.9</v>
      </c>
      <c r="AC5" s="246">
        <v>44.8</v>
      </c>
      <c r="AD5" s="246">
        <v>53.1</v>
      </c>
      <c r="AE5" s="246">
        <v>40.6</v>
      </c>
      <c r="AF5" s="246">
        <v>44.6</v>
      </c>
      <c r="AG5" s="246">
        <v>44.8</v>
      </c>
      <c r="AH5" s="246">
        <v>46.3</v>
      </c>
      <c r="AI5" s="246">
        <v>43.8</v>
      </c>
      <c r="AJ5" s="246">
        <v>43.2</v>
      </c>
      <c r="AK5" s="246">
        <v>54.5</v>
      </c>
      <c r="AL5" s="246">
        <v>55.3</v>
      </c>
      <c r="AM5" s="246">
        <v>63.7</v>
      </c>
      <c r="AN5" s="246">
        <v>51.8</v>
      </c>
      <c r="AO5" s="246">
        <v>54.3</v>
      </c>
      <c r="AP5" s="246">
        <v>54.7</v>
      </c>
      <c r="AQ5" s="246">
        <v>54</v>
      </c>
      <c r="AR5" s="246">
        <v>45.7</v>
      </c>
      <c r="AS5" s="246">
        <v>49.9</v>
      </c>
      <c r="AT5" s="397">
        <v>61.3</v>
      </c>
      <c r="AU5" s="397">
        <v>56.6</v>
      </c>
      <c r="AV5" s="397">
        <v>47.3</v>
      </c>
      <c r="AW5" s="397">
        <v>61.400000000000006</v>
      </c>
      <c r="AX5" s="461">
        <v>91.3</v>
      </c>
      <c r="AY5" s="461">
        <v>76.199999999999989</v>
      </c>
      <c r="AZ5" s="489">
        <v>62</v>
      </c>
    </row>
    <row r="6" spans="1:57" s="224" customFormat="1" x14ac:dyDescent="0.25">
      <c r="A6" s="224" t="s">
        <v>363</v>
      </c>
      <c r="B6" s="220">
        <v>142.60000000000002</v>
      </c>
      <c r="C6" s="220">
        <v>145.09999999999997</v>
      </c>
      <c r="D6" s="220">
        <v>153.09999999999997</v>
      </c>
      <c r="E6" s="220">
        <v>147.60000000000002</v>
      </c>
      <c r="F6" s="220">
        <v>163.20000000000005</v>
      </c>
      <c r="G6" s="220">
        <v>159</v>
      </c>
      <c r="H6" s="220">
        <v>154.1</v>
      </c>
      <c r="I6" s="220">
        <v>219.1</v>
      </c>
      <c r="J6" s="220">
        <v>223.7</v>
      </c>
      <c r="K6" s="220">
        <v>223.3</v>
      </c>
      <c r="L6" s="220">
        <v>240.7</v>
      </c>
      <c r="M6" s="220">
        <v>258.7</v>
      </c>
      <c r="N6" s="220">
        <v>260.10000000000002</v>
      </c>
      <c r="O6" s="220">
        <v>235</v>
      </c>
      <c r="P6" s="220">
        <v>234.2</v>
      </c>
      <c r="Q6" s="220">
        <v>247.1</v>
      </c>
      <c r="R6" s="220">
        <v>282.59999999999997</v>
      </c>
      <c r="S6" s="220">
        <v>256.39999999999998</v>
      </c>
      <c r="T6" s="220">
        <v>249.10000000000008</v>
      </c>
      <c r="U6" s="220">
        <v>265.19999999999987</v>
      </c>
      <c r="V6" s="220">
        <v>295.10000000000019</v>
      </c>
      <c r="W6" s="220">
        <v>289.10000000000002</v>
      </c>
      <c r="X6" s="220">
        <v>331.8</v>
      </c>
      <c r="Y6" s="220">
        <v>365.7</v>
      </c>
      <c r="Z6" s="220">
        <v>367.3</v>
      </c>
      <c r="AA6" s="246">
        <v>357.4</v>
      </c>
      <c r="AB6" s="246">
        <v>349.8</v>
      </c>
      <c r="AC6" s="246">
        <v>414.4</v>
      </c>
      <c r="AD6" s="246">
        <v>439.9</v>
      </c>
      <c r="AE6" s="246">
        <v>425.5</v>
      </c>
      <c r="AF6" s="246">
        <v>395.6</v>
      </c>
      <c r="AG6" s="246">
        <v>425.1</v>
      </c>
      <c r="AH6" s="246">
        <v>453.99999999999983</v>
      </c>
      <c r="AI6" s="246">
        <v>449.90000000000003</v>
      </c>
      <c r="AJ6" s="246">
        <v>392.09999999999985</v>
      </c>
      <c r="AK6" s="246">
        <v>422.59999999999991</v>
      </c>
      <c r="AL6" s="246">
        <v>449.19999999999987</v>
      </c>
      <c r="AM6" s="246">
        <v>391.90000000000015</v>
      </c>
      <c r="AN6" s="246">
        <v>385.89999999999992</v>
      </c>
      <c r="AO6" s="246">
        <v>519.70000000000005</v>
      </c>
      <c r="AP6" s="246">
        <v>611.70000000000005</v>
      </c>
      <c r="AQ6" s="246">
        <v>568.4000000000002</v>
      </c>
      <c r="AR6" s="246">
        <v>513.50000000000011</v>
      </c>
      <c r="AS6" s="246">
        <v>582.49999999999989</v>
      </c>
      <c r="AT6" s="397">
        <v>616.5999999999998</v>
      </c>
      <c r="AU6" s="397">
        <v>536.49999999999989</v>
      </c>
      <c r="AV6" s="397">
        <v>464.19999999999987</v>
      </c>
      <c r="AW6" s="397">
        <v>601.69999999999993</v>
      </c>
      <c r="AX6" s="461">
        <v>671.79999999999973</v>
      </c>
      <c r="AY6" s="461">
        <v>556.60000000000014</v>
      </c>
      <c r="AZ6" s="489">
        <v>452.8</v>
      </c>
    </row>
    <row r="7" spans="1:57" s="224" customFormat="1" x14ac:dyDescent="0.25">
      <c r="A7" s="224" t="s">
        <v>364</v>
      </c>
      <c r="B7" s="220">
        <v>-91.6</v>
      </c>
      <c r="C7" s="220">
        <v>-103.2</v>
      </c>
      <c r="D7" s="220">
        <v>-106</v>
      </c>
      <c r="E7" s="220">
        <v>-106.3</v>
      </c>
      <c r="F7" s="220">
        <v>-117.8</v>
      </c>
      <c r="G7" s="220">
        <v>-118.9</v>
      </c>
      <c r="H7" s="220">
        <v>-104.2</v>
      </c>
      <c r="I7" s="220">
        <v>-135.6</v>
      </c>
      <c r="J7" s="220">
        <v>-144.30000000000001</v>
      </c>
      <c r="K7" s="220">
        <v>-158.69999999999999</v>
      </c>
      <c r="L7" s="220">
        <v>-135.9</v>
      </c>
      <c r="M7" s="220">
        <v>-147.19999999999999</v>
      </c>
      <c r="N7" s="220">
        <v>-147.19999999999999</v>
      </c>
      <c r="O7" s="220">
        <v>-152.1</v>
      </c>
      <c r="P7" s="220">
        <v>-145</v>
      </c>
      <c r="Q7" s="220">
        <v>-145.29999999999998</v>
      </c>
      <c r="R7" s="220">
        <v>-161.69999999999999</v>
      </c>
      <c r="S7" s="220">
        <v>-155.5</v>
      </c>
      <c r="T7" s="220">
        <v>-150.19999999999999</v>
      </c>
      <c r="U7" s="220">
        <v>-171.40000000000003</v>
      </c>
      <c r="V7" s="220">
        <v>-179.7</v>
      </c>
      <c r="W7" s="220">
        <v>-181.59999999999997</v>
      </c>
      <c r="X7" s="220">
        <v>-192.4</v>
      </c>
      <c r="Y7" s="220">
        <v>-221.3</v>
      </c>
      <c r="Z7" s="220">
        <v>-230</v>
      </c>
      <c r="AA7" s="246">
        <v>-234.2</v>
      </c>
      <c r="AB7" s="246">
        <v>-223</v>
      </c>
      <c r="AC7" s="246">
        <v>-254.7</v>
      </c>
      <c r="AD7" s="246">
        <v>-270</v>
      </c>
      <c r="AE7" s="246">
        <v>-303.10000000000002</v>
      </c>
      <c r="AF7" s="246">
        <v>-239</v>
      </c>
      <c r="AG7" s="246">
        <v>-256</v>
      </c>
      <c r="AH7" s="246">
        <v>-270.70000000000005</v>
      </c>
      <c r="AI7" s="246">
        <v>-290.89999999999998</v>
      </c>
      <c r="AJ7" s="246">
        <v>-246.8</v>
      </c>
      <c r="AK7" s="246">
        <v>-258.5</v>
      </c>
      <c r="AL7" s="246">
        <v>-283.5</v>
      </c>
      <c r="AM7" s="246">
        <v>-286.39999999999998</v>
      </c>
      <c r="AN7" s="246">
        <v>-281.89999999999998</v>
      </c>
      <c r="AO7" s="246">
        <v>-317.60000000000002</v>
      </c>
      <c r="AP7" s="246">
        <v>-328.2</v>
      </c>
      <c r="AQ7" s="246">
        <v>-357.40000000000003</v>
      </c>
      <c r="AR7" s="246">
        <v>-308.99999999999994</v>
      </c>
      <c r="AS7" s="246">
        <v>-367.5</v>
      </c>
      <c r="AT7" s="397">
        <v>-357.79999999999995</v>
      </c>
      <c r="AU7" s="397">
        <v>-375.4</v>
      </c>
      <c r="AV7" s="397">
        <v>-315.2</v>
      </c>
      <c r="AW7" s="397">
        <v>-370.2</v>
      </c>
      <c r="AX7" s="461">
        <v>-437.29999999999995</v>
      </c>
      <c r="AY7" s="461">
        <v>-419.49999999999994</v>
      </c>
      <c r="AZ7" s="489">
        <v>-394.1</v>
      </c>
    </row>
    <row r="8" spans="1:57" s="135" customFormat="1" x14ac:dyDescent="0.25">
      <c r="A8" s="238" t="s">
        <v>232</v>
      </c>
      <c r="B8" s="194">
        <v>-60.4</v>
      </c>
      <c r="C8" s="194">
        <v>-69.599999999999994</v>
      </c>
      <c r="D8" s="194">
        <v>-68.2</v>
      </c>
      <c r="E8" s="194">
        <v>-74.400000000000006</v>
      </c>
      <c r="F8" s="194">
        <v>-82.1</v>
      </c>
      <c r="G8" s="194">
        <v>-83.8</v>
      </c>
      <c r="H8" s="194">
        <v>-73.7</v>
      </c>
      <c r="I8" s="194">
        <v>-93.9</v>
      </c>
      <c r="J8" s="194">
        <v>-104.2</v>
      </c>
      <c r="K8" s="194">
        <v>-124.2</v>
      </c>
      <c r="L8" s="194">
        <v>-104.6</v>
      </c>
      <c r="M8" s="194">
        <v>-115.3</v>
      </c>
      <c r="N8" s="194">
        <v>-116.5</v>
      </c>
      <c r="O8" s="194">
        <v>-115.20000000000005</v>
      </c>
      <c r="P8" s="194">
        <v>-109.6</v>
      </c>
      <c r="Q8" s="194">
        <v>-111.1</v>
      </c>
      <c r="R8" s="194">
        <v>-112.7</v>
      </c>
      <c r="S8" s="194">
        <v>-113.39999999999998</v>
      </c>
      <c r="T8" s="194">
        <v>-110</v>
      </c>
      <c r="U8" s="194">
        <v>-132.80000000000001</v>
      </c>
      <c r="V8" s="194">
        <v>-136.30000000000001</v>
      </c>
      <c r="W8" s="194">
        <v>-139.79999999999995</v>
      </c>
      <c r="X8" s="194">
        <v>-141.29999999999998</v>
      </c>
      <c r="Y8" s="194">
        <v>-167.1</v>
      </c>
      <c r="Z8" s="194">
        <v>-177.1</v>
      </c>
      <c r="AA8" s="256">
        <v>-186.8</v>
      </c>
      <c r="AB8" s="256">
        <v>-172.2</v>
      </c>
      <c r="AC8" s="256">
        <v>-200.5</v>
      </c>
      <c r="AD8" s="256">
        <v>-215.9</v>
      </c>
      <c r="AE8" s="256">
        <v>-229.2</v>
      </c>
      <c r="AF8" s="256">
        <v>-182.5</v>
      </c>
      <c r="AG8" s="256">
        <v>-207</v>
      </c>
      <c r="AH8" s="256">
        <v>-218.4</v>
      </c>
      <c r="AI8" s="256">
        <v>-224.7</v>
      </c>
      <c r="AJ8" s="256">
        <v>-202.8</v>
      </c>
      <c r="AK8" s="256">
        <v>-224.3</v>
      </c>
      <c r="AL8" s="256">
        <v>-237.1</v>
      </c>
      <c r="AM8" s="256">
        <v>-224.4</v>
      </c>
      <c r="AN8" s="256">
        <v>-217.1</v>
      </c>
      <c r="AO8" s="256">
        <v>-240.5</v>
      </c>
      <c r="AP8" s="256">
        <v>-238.9</v>
      </c>
      <c r="AQ8" s="256">
        <v>-275</v>
      </c>
      <c r="AR8" s="256">
        <v>-237.4</v>
      </c>
      <c r="AS8" s="194">
        <v>-285.3</v>
      </c>
      <c r="AT8" s="216">
        <v>-280.89999999999998</v>
      </c>
      <c r="AU8" s="216">
        <v>-288</v>
      </c>
      <c r="AV8" s="216">
        <v>-243.5</v>
      </c>
      <c r="AW8" s="216">
        <v>-279.70000000000005</v>
      </c>
      <c r="AX8" s="462">
        <v>-331.69999999999993</v>
      </c>
      <c r="AY8" s="462">
        <v>-318.10000000000002</v>
      </c>
      <c r="AZ8" s="490">
        <v>-297.89999999999998</v>
      </c>
    </row>
    <row r="9" spans="1:57" s="135" customFormat="1" x14ac:dyDescent="0.25">
      <c r="A9" s="238" t="s">
        <v>365</v>
      </c>
      <c r="B9" s="194">
        <v>-19.7</v>
      </c>
      <c r="C9" s="194">
        <v>-23.6</v>
      </c>
      <c r="D9" s="194">
        <v>-21.6</v>
      </c>
      <c r="E9" s="194">
        <v>-17.8</v>
      </c>
      <c r="F9" s="194">
        <v>-18.399999999999999</v>
      </c>
      <c r="G9" s="194">
        <v>-21.3</v>
      </c>
      <c r="H9" s="194">
        <v>-16.7</v>
      </c>
      <c r="I9" s="194">
        <v>-27.4</v>
      </c>
      <c r="J9" s="194">
        <v>-24.3</v>
      </c>
      <c r="K9" s="194">
        <v>-21.4</v>
      </c>
      <c r="L9" s="194">
        <v>-22.5</v>
      </c>
      <c r="M9" s="194">
        <v>-25.1</v>
      </c>
      <c r="N9" s="194">
        <v>-25.5</v>
      </c>
      <c r="O9" s="194">
        <v>-26.700000000000003</v>
      </c>
      <c r="P9" s="194">
        <v>-24</v>
      </c>
      <c r="Q9" s="194">
        <v>-25.8</v>
      </c>
      <c r="R9" s="194">
        <v>-29.5</v>
      </c>
      <c r="S9" s="194">
        <v>-32.4</v>
      </c>
      <c r="T9" s="194">
        <v>-29.2</v>
      </c>
      <c r="U9" s="194">
        <v>-30.099999999999998</v>
      </c>
      <c r="V9" s="194">
        <v>-32.799999999999997</v>
      </c>
      <c r="W9" s="194">
        <v>-32.5</v>
      </c>
      <c r="X9" s="194">
        <v>-40.299999999999997</v>
      </c>
      <c r="Y9" s="194">
        <v>-43.2</v>
      </c>
      <c r="Z9" s="194">
        <v>-41.5</v>
      </c>
      <c r="AA9" s="256">
        <v>-49.4</v>
      </c>
      <c r="AB9" s="256">
        <v>-35.4</v>
      </c>
      <c r="AC9" s="256">
        <v>-38</v>
      </c>
      <c r="AD9" s="256">
        <v>-42.3</v>
      </c>
      <c r="AE9" s="256">
        <v>-48.5</v>
      </c>
      <c r="AF9" s="256">
        <v>-38.4</v>
      </c>
      <c r="AG9" s="256">
        <v>-36.1</v>
      </c>
      <c r="AH9" s="256">
        <v>-39.1</v>
      </c>
      <c r="AI9" s="256">
        <v>-45.2</v>
      </c>
      <c r="AJ9" s="256">
        <v>-36</v>
      </c>
      <c r="AK9" s="256">
        <v>-36</v>
      </c>
      <c r="AL9" s="256">
        <v>-36.1</v>
      </c>
      <c r="AM9" s="256">
        <v>-37.9</v>
      </c>
      <c r="AN9" s="256">
        <v>-38.700000000000003</v>
      </c>
      <c r="AO9" s="256">
        <v>-40.9</v>
      </c>
      <c r="AP9" s="256">
        <v>-41.199999999999989</v>
      </c>
      <c r="AQ9" s="256">
        <v>-46.000000000000014</v>
      </c>
      <c r="AR9" s="256">
        <v>-39.9</v>
      </c>
      <c r="AS9" s="194">
        <v>-42.6</v>
      </c>
      <c r="AT9" s="216">
        <v>-43.9</v>
      </c>
      <c r="AU9" s="216">
        <v>-50.8</v>
      </c>
      <c r="AV9" s="216">
        <v>-44.9</v>
      </c>
      <c r="AW9" s="216">
        <v>-56.6</v>
      </c>
      <c r="AX9" s="462">
        <v>-64.300000000000011</v>
      </c>
      <c r="AY9" s="462">
        <v>-73.299999999999983</v>
      </c>
      <c r="AZ9" s="490">
        <v>-58.5</v>
      </c>
    </row>
    <row r="10" spans="1:57" s="135" customFormat="1" x14ac:dyDescent="0.25">
      <c r="A10" s="238" t="s">
        <v>366</v>
      </c>
      <c r="B10" s="194">
        <v>-1.8</v>
      </c>
      <c r="C10" s="194">
        <v>-1.5</v>
      </c>
      <c r="D10" s="194">
        <v>-1.5</v>
      </c>
      <c r="E10" s="194">
        <v>-2.1</v>
      </c>
      <c r="F10" s="194">
        <v>-3.1</v>
      </c>
      <c r="G10" s="194">
        <v>-0.4</v>
      </c>
      <c r="H10" s="194">
        <v>-1.5</v>
      </c>
      <c r="I10" s="194">
        <v>-1.6</v>
      </c>
      <c r="J10" s="194">
        <v>-1.5</v>
      </c>
      <c r="K10" s="194">
        <v>-1.9</v>
      </c>
      <c r="L10" s="194">
        <v>-1.6</v>
      </c>
      <c r="M10" s="194">
        <v>-1.7</v>
      </c>
      <c r="N10" s="194">
        <v>-1.7</v>
      </c>
      <c r="O10" s="194">
        <v>-2.2000000000000002</v>
      </c>
      <c r="P10" s="194">
        <v>-1.7</v>
      </c>
      <c r="Q10" s="194">
        <v>-2</v>
      </c>
      <c r="R10" s="194">
        <v>-1.9</v>
      </c>
      <c r="S10" s="194">
        <v>-2.4</v>
      </c>
      <c r="T10" s="194">
        <v>-2</v>
      </c>
      <c r="U10" s="194">
        <v>-2</v>
      </c>
      <c r="V10" s="194">
        <v>-2.0999999999999996</v>
      </c>
      <c r="W10" s="194">
        <v>-2.5</v>
      </c>
      <c r="X10" s="194">
        <v>-2.1</v>
      </c>
      <c r="Y10" s="194">
        <v>-2.3000000000000003</v>
      </c>
      <c r="Z10" s="194">
        <v>-2.2000000000000002</v>
      </c>
      <c r="AA10" s="256">
        <v>-2.7</v>
      </c>
      <c r="AB10" s="256">
        <v>-2.2999999999999998</v>
      </c>
      <c r="AC10" s="256">
        <v>-2.2999999999999998</v>
      </c>
      <c r="AD10" s="256">
        <v>-2.4</v>
      </c>
      <c r="AE10" s="256">
        <v>-2.8</v>
      </c>
      <c r="AF10" s="256">
        <v>-2.2999999999999998</v>
      </c>
      <c r="AG10" s="256">
        <v>-2.6</v>
      </c>
      <c r="AH10" s="256">
        <v>-2.5</v>
      </c>
      <c r="AI10" s="256">
        <v>-3.1</v>
      </c>
      <c r="AJ10" s="256">
        <v>-2.5</v>
      </c>
      <c r="AK10" s="256">
        <v>-2.7</v>
      </c>
      <c r="AL10" s="256">
        <v>-2.9</v>
      </c>
      <c r="AM10" s="256">
        <v>-3.3</v>
      </c>
      <c r="AN10" s="256">
        <v>-2.8</v>
      </c>
      <c r="AO10" s="256">
        <v>-3</v>
      </c>
      <c r="AP10" s="256">
        <v>-2.7</v>
      </c>
      <c r="AQ10" s="256">
        <v>-3.3000000000000007</v>
      </c>
      <c r="AR10" s="256">
        <v>-2.9</v>
      </c>
      <c r="AS10" s="194">
        <v>-2.9</v>
      </c>
      <c r="AT10" s="216">
        <v>-3.1</v>
      </c>
      <c r="AU10" s="216">
        <v>-3.7</v>
      </c>
      <c r="AV10" s="216">
        <v>-2.9</v>
      </c>
      <c r="AW10" s="216">
        <v>-3.1999999999999997</v>
      </c>
      <c r="AX10" s="462">
        <v>-3.2000000000000011</v>
      </c>
      <c r="AY10" s="462">
        <v>-3.8999999999999986</v>
      </c>
      <c r="AZ10" s="491">
        <v>-3</v>
      </c>
    </row>
    <row r="11" spans="1:57" s="135" customFormat="1" x14ac:dyDescent="0.25">
      <c r="A11" s="238" t="s">
        <v>367</v>
      </c>
      <c r="B11" s="194">
        <v>-4.3</v>
      </c>
      <c r="C11" s="194">
        <v>-4.5999999999999996</v>
      </c>
      <c r="D11" s="194">
        <v>-6.1</v>
      </c>
      <c r="E11" s="194">
        <v>-4.5</v>
      </c>
      <c r="F11" s="194">
        <v>-4.3</v>
      </c>
      <c r="G11" s="194">
        <v>-5.4</v>
      </c>
      <c r="H11" s="194">
        <v>-3.6</v>
      </c>
      <c r="I11" s="194">
        <v>-2.8</v>
      </c>
      <c r="J11" s="194">
        <v>-3</v>
      </c>
      <c r="K11" s="194">
        <v>-3.8</v>
      </c>
      <c r="L11" s="194">
        <v>-3.8</v>
      </c>
      <c r="M11" s="194">
        <v>-3.2</v>
      </c>
      <c r="N11" s="194">
        <v>-3.4</v>
      </c>
      <c r="O11" s="194">
        <v>-4.9000000000000004</v>
      </c>
      <c r="P11" s="194">
        <v>-4</v>
      </c>
      <c r="Q11" s="194">
        <v>-3.6</v>
      </c>
      <c r="R11" s="194">
        <v>-4.3</v>
      </c>
      <c r="S11" s="194">
        <v>-3.8000000000000007</v>
      </c>
      <c r="T11" s="194">
        <v>-3.7</v>
      </c>
      <c r="U11" s="194">
        <v>-3.8</v>
      </c>
      <c r="V11" s="194">
        <v>-3.9000000000000004</v>
      </c>
      <c r="W11" s="194">
        <v>-3.4000000000000004</v>
      </c>
      <c r="X11" s="194">
        <v>-4.5</v>
      </c>
      <c r="Y11" s="194">
        <v>-4.8000000000000007</v>
      </c>
      <c r="Z11" s="194">
        <v>-5.0999999999999996</v>
      </c>
      <c r="AA11" s="256">
        <v>-3.6</v>
      </c>
      <c r="AB11" s="256">
        <v>-5.5</v>
      </c>
      <c r="AC11" s="256">
        <v>-4.7</v>
      </c>
      <c r="AD11" s="256">
        <v>-3.7</v>
      </c>
      <c r="AE11" s="256">
        <v>-5.5</v>
      </c>
      <c r="AF11" s="256">
        <v>-6.3</v>
      </c>
      <c r="AG11" s="256">
        <v>-4.9000000000000004</v>
      </c>
      <c r="AH11" s="256">
        <v>-3.8</v>
      </c>
      <c r="AI11" s="256">
        <v>-5.0999999999999996</v>
      </c>
      <c r="AJ11" s="256">
        <v>-4.2</v>
      </c>
      <c r="AK11" s="256">
        <v>-3.9</v>
      </c>
      <c r="AL11" s="256">
        <v>-3.8</v>
      </c>
      <c r="AM11" s="256">
        <v>-5.9</v>
      </c>
      <c r="AN11" s="256">
        <v>-6.2</v>
      </c>
      <c r="AO11" s="256">
        <v>-5.8</v>
      </c>
      <c r="AP11" s="256">
        <v>-6.3999999999999986</v>
      </c>
      <c r="AQ11" s="256">
        <v>-5.8000000000000007</v>
      </c>
      <c r="AR11" s="256">
        <v>-7.7</v>
      </c>
      <c r="AS11" s="395">
        <v>-6.1000000000000005</v>
      </c>
      <c r="AT11" s="216">
        <v>-5.6</v>
      </c>
      <c r="AU11" s="216">
        <v>-8.1</v>
      </c>
      <c r="AV11" s="216">
        <v>-6.1</v>
      </c>
      <c r="AW11" s="216">
        <v>-8.4</v>
      </c>
      <c r="AX11" s="463">
        <v>-10.600000000000001</v>
      </c>
      <c r="AY11" s="463">
        <v>-10.199999999999996</v>
      </c>
      <c r="AZ11" s="492">
        <v>-8.3000000000000007</v>
      </c>
    </row>
    <row r="12" spans="1:57" s="135" customFormat="1" x14ac:dyDescent="0.25">
      <c r="A12" s="238" t="s">
        <v>368</v>
      </c>
      <c r="B12" s="194">
        <v>-8</v>
      </c>
      <c r="C12" s="194">
        <v>-8.1</v>
      </c>
      <c r="D12" s="194">
        <v>-8.1</v>
      </c>
      <c r="E12" s="194">
        <v>-9.1</v>
      </c>
      <c r="F12" s="194">
        <v>-10.5</v>
      </c>
      <c r="G12" s="194">
        <v>-10.4</v>
      </c>
      <c r="H12" s="194">
        <v>-10</v>
      </c>
      <c r="I12" s="194">
        <v>-10.1</v>
      </c>
      <c r="J12" s="194">
        <v>-10.199999999999999</v>
      </c>
      <c r="K12" s="194">
        <v>-10.7</v>
      </c>
      <c r="L12" s="194">
        <v>-4.9000000000000004</v>
      </c>
      <c r="M12" s="194">
        <v>-4.7</v>
      </c>
      <c r="N12" s="194">
        <v>-4.5999999999999996</v>
      </c>
      <c r="O12" s="194">
        <v>-3</v>
      </c>
      <c r="P12" s="194">
        <v>-3.1</v>
      </c>
      <c r="Q12" s="194">
        <v>-3.1</v>
      </c>
      <c r="R12" s="194">
        <v>-3.2</v>
      </c>
      <c r="S12" s="194">
        <v>-3.3</v>
      </c>
      <c r="T12" s="194">
        <v>-3.3</v>
      </c>
      <c r="U12" s="194">
        <v>-3.1000000000000005</v>
      </c>
      <c r="V12" s="194">
        <v>-3.7999999999999989</v>
      </c>
      <c r="W12" s="194">
        <v>-3.7000000000000011</v>
      </c>
      <c r="X12" s="194">
        <v>-4.7</v>
      </c>
      <c r="Y12" s="194">
        <v>-4.5</v>
      </c>
      <c r="Z12" s="194">
        <v>-4.5999999999999996</v>
      </c>
      <c r="AA12" s="256">
        <v>-4.2</v>
      </c>
      <c r="AB12" s="256">
        <v>-4.3</v>
      </c>
      <c r="AC12" s="256">
        <v>-4.5</v>
      </c>
      <c r="AD12" s="256">
        <v>-4.5999999999999996</v>
      </c>
      <c r="AE12" s="256">
        <v>-4.8</v>
      </c>
      <c r="AF12" s="256">
        <v>-4.5</v>
      </c>
      <c r="AG12" s="256">
        <v>-4.5999999999999996</v>
      </c>
      <c r="AH12" s="256">
        <v>-5.0999999999999996</v>
      </c>
      <c r="AI12" s="256">
        <v>-5.4</v>
      </c>
      <c r="AJ12" s="256">
        <v>-5.2</v>
      </c>
      <c r="AK12" s="256">
        <v>-5.0999999999999996</v>
      </c>
      <c r="AL12" s="256">
        <v>-5.0999999999999996</v>
      </c>
      <c r="AM12" s="256">
        <v>-5.4</v>
      </c>
      <c r="AN12" s="256">
        <v>-6.4</v>
      </c>
      <c r="AO12" s="256">
        <v>-6.1</v>
      </c>
      <c r="AP12" s="256">
        <v>-6</v>
      </c>
      <c r="AQ12" s="256">
        <v>-6</v>
      </c>
      <c r="AR12" s="256">
        <v>-6.3</v>
      </c>
      <c r="AS12" s="194">
        <v>-6.2</v>
      </c>
      <c r="AT12" s="216">
        <v>-6.3</v>
      </c>
      <c r="AU12" s="216">
        <v>-6.5</v>
      </c>
      <c r="AV12" s="216">
        <v>-6.8</v>
      </c>
      <c r="AW12" s="216">
        <v>-9.8999999999999986</v>
      </c>
      <c r="AX12" s="462">
        <v>-12.2</v>
      </c>
      <c r="AY12" s="462">
        <v>-12</v>
      </c>
      <c r="AZ12" s="491">
        <v>-15.8</v>
      </c>
      <c r="BE12" s="472"/>
    </row>
    <row r="13" spans="1:57" s="135" customFormat="1" x14ac:dyDescent="0.25">
      <c r="A13" s="238" t="s">
        <v>369</v>
      </c>
      <c r="B13" s="194">
        <v>2.6</v>
      </c>
      <c r="C13" s="194">
        <v>4.2</v>
      </c>
      <c r="D13" s="194">
        <v>-0.5</v>
      </c>
      <c r="E13" s="194">
        <v>1.6</v>
      </c>
      <c r="F13" s="194">
        <v>0.6</v>
      </c>
      <c r="G13" s="194">
        <v>2.4</v>
      </c>
      <c r="H13" s="194">
        <v>1.3</v>
      </c>
      <c r="I13" s="194">
        <v>0.2</v>
      </c>
      <c r="J13" s="194">
        <v>-1.1000000000000001</v>
      </c>
      <c r="K13" s="194">
        <v>3.3</v>
      </c>
      <c r="L13" s="194">
        <v>1.5</v>
      </c>
      <c r="M13" s="194">
        <v>2.8</v>
      </c>
      <c r="N13" s="194">
        <v>4.5</v>
      </c>
      <c r="O13" s="194">
        <v>1.5999999999999996</v>
      </c>
      <c r="P13" s="194">
        <v>-2.6</v>
      </c>
      <c r="Q13" s="194">
        <v>0.3</v>
      </c>
      <c r="R13" s="194">
        <v>-10.1</v>
      </c>
      <c r="S13" s="194">
        <v>-0.19999999999999929</v>
      </c>
      <c r="T13" s="194">
        <v>-2</v>
      </c>
      <c r="U13" s="194">
        <v>0.39999999999999991</v>
      </c>
      <c r="V13" s="194">
        <v>-0.79999999999999982</v>
      </c>
      <c r="W13" s="194">
        <v>0.29999999999999982</v>
      </c>
      <c r="X13" s="194">
        <v>0.5</v>
      </c>
      <c r="Y13" s="194">
        <v>0.60000000000000009</v>
      </c>
      <c r="Z13" s="194">
        <v>0.5</v>
      </c>
      <c r="AA13" s="256">
        <v>12.5</v>
      </c>
      <c r="AB13" s="256">
        <v>-3.3</v>
      </c>
      <c r="AC13" s="256">
        <v>-4.7</v>
      </c>
      <c r="AD13" s="256">
        <v>-1.1000000000000001</v>
      </c>
      <c r="AE13" s="256">
        <v>-12.3</v>
      </c>
      <c r="AF13" s="256">
        <v>-5</v>
      </c>
      <c r="AG13" s="256">
        <v>-0.8</v>
      </c>
      <c r="AH13" s="256">
        <v>-1.8</v>
      </c>
      <c r="AI13" s="256">
        <v>-7.4</v>
      </c>
      <c r="AJ13" s="256">
        <v>3.9</v>
      </c>
      <c r="AK13" s="256">
        <v>13.5</v>
      </c>
      <c r="AL13" s="256">
        <v>1.5</v>
      </c>
      <c r="AM13" s="256">
        <v>-9.5</v>
      </c>
      <c r="AN13" s="256">
        <v>-10.7</v>
      </c>
      <c r="AO13" s="256">
        <v>-21.3</v>
      </c>
      <c r="AP13" s="256">
        <v>-33</v>
      </c>
      <c r="AQ13" s="256">
        <v>-21.299999999999997</v>
      </c>
      <c r="AR13" s="256">
        <v>-14.8</v>
      </c>
      <c r="AS13" s="194">
        <v>-24.400000000000002</v>
      </c>
      <c r="AT13" s="216">
        <v>-18</v>
      </c>
      <c r="AU13" s="216">
        <v>-18.3</v>
      </c>
      <c r="AV13" s="216">
        <v>-11</v>
      </c>
      <c r="AW13" s="216">
        <v>-12.399999999999999</v>
      </c>
      <c r="AX13" s="462">
        <v>-15.300000000000004</v>
      </c>
      <c r="AY13" s="462">
        <v>-2</v>
      </c>
      <c r="AZ13" s="491">
        <v>-10.6</v>
      </c>
    </row>
    <row r="14" spans="1:57" s="224" customFormat="1" x14ac:dyDescent="0.25">
      <c r="A14" s="224" t="s">
        <v>370</v>
      </c>
      <c r="B14" s="220">
        <v>51.000000000000028</v>
      </c>
      <c r="C14" s="220">
        <v>41.899999999999963</v>
      </c>
      <c r="D14" s="220">
        <v>47.099999999999966</v>
      </c>
      <c r="E14" s="220">
        <v>41.300000000000026</v>
      </c>
      <c r="F14" s="220">
        <v>45.400000000000048</v>
      </c>
      <c r="G14" s="220">
        <v>40.099999999999994</v>
      </c>
      <c r="H14" s="220">
        <v>49.9</v>
      </c>
      <c r="I14" s="220">
        <v>83.5</v>
      </c>
      <c r="J14" s="220">
        <v>79.400000000000006</v>
      </c>
      <c r="K14" s="220">
        <v>64.599999999999994</v>
      </c>
      <c r="L14" s="220">
        <v>104.8</v>
      </c>
      <c r="M14" s="220">
        <v>111.5</v>
      </c>
      <c r="N14" s="220">
        <v>112.9</v>
      </c>
      <c r="O14" s="220">
        <v>84.6</v>
      </c>
      <c r="P14" s="220">
        <v>89.2</v>
      </c>
      <c r="Q14" s="220">
        <v>101.80000000000001</v>
      </c>
      <c r="R14" s="220">
        <v>120.89999999999998</v>
      </c>
      <c r="S14" s="220">
        <v>100.9</v>
      </c>
      <c r="T14" s="220">
        <v>98.900000000000091</v>
      </c>
      <c r="U14" s="220">
        <v>93.799999999999841</v>
      </c>
      <c r="V14" s="220">
        <v>115.40000000000015</v>
      </c>
      <c r="W14" s="220">
        <v>107.50000000000006</v>
      </c>
      <c r="X14" s="220">
        <v>139.40000000000006</v>
      </c>
      <c r="Y14" s="220">
        <v>144.4</v>
      </c>
      <c r="Z14" s="220">
        <v>137.30000000000001</v>
      </c>
      <c r="AA14" s="246">
        <v>123.2</v>
      </c>
      <c r="AB14" s="246">
        <v>126.8</v>
      </c>
      <c r="AC14" s="246">
        <v>159.69999999999999</v>
      </c>
      <c r="AD14" s="246">
        <v>169.9</v>
      </c>
      <c r="AE14" s="246">
        <v>122.4</v>
      </c>
      <c r="AF14" s="246">
        <v>156.6</v>
      </c>
      <c r="AG14" s="246">
        <v>169.1</v>
      </c>
      <c r="AH14" s="246">
        <v>183.29999999999978</v>
      </c>
      <c r="AI14" s="246">
        <v>159.00000000000006</v>
      </c>
      <c r="AJ14" s="246">
        <v>145.30000000000001</v>
      </c>
      <c r="AK14" s="246">
        <v>164.09999999999991</v>
      </c>
      <c r="AL14" s="246">
        <v>165.69999999999987</v>
      </c>
      <c r="AM14" s="246">
        <v>105.50000000000017</v>
      </c>
      <c r="AN14" s="246">
        <v>103.99999999999994</v>
      </c>
      <c r="AO14" s="246">
        <v>202.1</v>
      </c>
      <c r="AP14" s="246">
        <v>283.5</v>
      </c>
      <c r="AQ14" s="246">
        <v>211</v>
      </c>
      <c r="AR14" s="246">
        <v>204.5</v>
      </c>
      <c r="AS14" s="246">
        <v>215</v>
      </c>
      <c r="AT14" s="397">
        <v>258.8</v>
      </c>
      <c r="AU14" s="397">
        <v>161.1</v>
      </c>
      <c r="AV14" s="397">
        <v>149</v>
      </c>
      <c r="AW14" s="397">
        <v>231.49999999999994</v>
      </c>
      <c r="AX14" s="461">
        <v>234.49999999999977</v>
      </c>
      <c r="AY14" s="461">
        <v>137.10000000000019</v>
      </c>
      <c r="AZ14" s="489">
        <v>58.7</v>
      </c>
    </row>
    <row r="15" spans="1:57" s="135" customFormat="1" x14ac:dyDescent="0.25">
      <c r="A15" s="238" t="s">
        <v>184</v>
      </c>
      <c r="B15" s="194">
        <v>25.4</v>
      </c>
      <c r="C15" s="194">
        <v>23.4</v>
      </c>
      <c r="D15" s="194">
        <v>19.399999999999999</v>
      </c>
      <c r="E15" s="194">
        <v>29.4</v>
      </c>
      <c r="F15" s="194">
        <v>53.3</v>
      </c>
      <c r="G15" s="194">
        <v>33.9</v>
      </c>
      <c r="H15" s="194">
        <v>39.4</v>
      </c>
      <c r="I15" s="194">
        <v>40.4</v>
      </c>
      <c r="J15" s="194">
        <v>84.6</v>
      </c>
      <c r="K15" s="194">
        <v>97.5</v>
      </c>
      <c r="L15" s="194">
        <v>27.4</v>
      </c>
      <c r="M15" s="194">
        <v>55.5</v>
      </c>
      <c r="N15" s="194">
        <v>33.1</v>
      </c>
      <c r="O15" s="194">
        <v>11.900000000000006</v>
      </c>
      <c r="P15" s="194">
        <v>14.8</v>
      </c>
      <c r="Q15" s="194">
        <v>8.5</v>
      </c>
      <c r="R15" s="194">
        <v>8.5</v>
      </c>
      <c r="S15" s="194">
        <v>7.5999999999999979</v>
      </c>
      <c r="T15" s="194">
        <v>8.1</v>
      </c>
      <c r="U15" s="194">
        <v>11.9</v>
      </c>
      <c r="V15" s="194">
        <v>6.8999999999999986</v>
      </c>
      <c r="W15" s="194">
        <v>10.700000000000003</v>
      </c>
      <c r="X15" s="194">
        <v>10.5</v>
      </c>
      <c r="Y15" s="194">
        <v>5.4</v>
      </c>
      <c r="Z15" s="194">
        <v>6.6</v>
      </c>
      <c r="AA15" s="256">
        <v>6.3</v>
      </c>
      <c r="AB15" s="256">
        <v>8.6999999999999993</v>
      </c>
      <c r="AC15" s="256">
        <v>11.7</v>
      </c>
      <c r="AD15" s="256">
        <v>21.1</v>
      </c>
      <c r="AE15" s="256">
        <v>15.6</v>
      </c>
      <c r="AF15" s="256">
        <v>23.3</v>
      </c>
      <c r="AG15" s="256">
        <v>16.3</v>
      </c>
      <c r="AH15" s="256">
        <v>14.2</v>
      </c>
      <c r="AI15" s="256">
        <v>16.600000000000001</v>
      </c>
      <c r="AJ15" s="256">
        <v>21.9</v>
      </c>
      <c r="AK15" s="256">
        <v>84.5</v>
      </c>
      <c r="AL15" s="256">
        <v>23</v>
      </c>
      <c r="AM15" s="256">
        <v>32.4</v>
      </c>
      <c r="AN15" s="256">
        <v>61.6</v>
      </c>
      <c r="AO15" s="256">
        <v>60.8</v>
      </c>
      <c r="AP15" s="256">
        <v>31.100000000000009</v>
      </c>
      <c r="AQ15" s="256">
        <v>51.900000000000006</v>
      </c>
      <c r="AR15" s="256">
        <v>48.54</v>
      </c>
      <c r="AS15" s="256">
        <v>31.250000000000007</v>
      </c>
      <c r="AT15" s="216">
        <v>32.399999999999991</v>
      </c>
      <c r="AU15" s="216">
        <v>49.5</v>
      </c>
      <c r="AV15" s="216">
        <v>22.8</v>
      </c>
      <c r="AW15" s="216">
        <v>21.28</v>
      </c>
      <c r="AX15" s="464">
        <v>92</v>
      </c>
      <c r="AY15" s="464">
        <v>97</v>
      </c>
      <c r="AZ15" s="491">
        <v>53.9</v>
      </c>
    </row>
    <row r="16" spans="1:57" s="135" customFormat="1" x14ac:dyDescent="0.25">
      <c r="A16" s="238" t="s">
        <v>185</v>
      </c>
      <c r="B16" s="194">
        <v>-25.9</v>
      </c>
      <c r="C16" s="194">
        <v>-23.2</v>
      </c>
      <c r="D16" s="194">
        <v>-23.2</v>
      </c>
      <c r="E16" s="194">
        <v>-26</v>
      </c>
      <c r="F16" s="194">
        <v>-46.8</v>
      </c>
      <c r="G16" s="194">
        <v>-28.8</v>
      </c>
      <c r="H16" s="194">
        <v>-39.200000000000003</v>
      </c>
      <c r="I16" s="194">
        <v>-41.1</v>
      </c>
      <c r="J16" s="194">
        <v>-107.4</v>
      </c>
      <c r="K16" s="194">
        <v>-120.7</v>
      </c>
      <c r="L16" s="194">
        <v>-40.200000000000003</v>
      </c>
      <c r="M16" s="194">
        <v>-43.7</v>
      </c>
      <c r="N16" s="194">
        <v>-35.1</v>
      </c>
      <c r="O16" s="194">
        <v>-22.199999999999989</v>
      </c>
      <c r="P16" s="194">
        <v>-18</v>
      </c>
      <c r="Q16" s="194">
        <v>-15.8</v>
      </c>
      <c r="R16" s="194">
        <v>-11.9</v>
      </c>
      <c r="S16" s="194">
        <v>-9.6000000000000085</v>
      </c>
      <c r="T16" s="194">
        <v>-8</v>
      </c>
      <c r="U16" s="194">
        <v>-12.399999999999999</v>
      </c>
      <c r="V16" s="194">
        <v>-20.399999999999999</v>
      </c>
      <c r="W16" s="194">
        <v>-9.8000000000000043</v>
      </c>
      <c r="X16" s="194">
        <v>-19.399999999999999</v>
      </c>
      <c r="Y16" s="194">
        <v>-14.5</v>
      </c>
      <c r="Z16" s="194">
        <v>-17.399999999999999</v>
      </c>
      <c r="AA16" s="256">
        <v>-14.1</v>
      </c>
      <c r="AB16" s="256">
        <v>-14.8</v>
      </c>
      <c r="AC16" s="256">
        <v>-15.1</v>
      </c>
      <c r="AD16" s="256">
        <v>-25.6</v>
      </c>
      <c r="AE16" s="256">
        <v>-16</v>
      </c>
      <c r="AF16" s="256">
        <v>-27.1</v>
      </c>
      <c r="AG16" s="256">
        <v>-18.2</v>
      </c>
      <c r="AH16" s="256">
        <v>-17.100000000000001</v>
      </c>
      <c r="AI16" s="256">
        <v>-19.899999999999999</v>
      </c>
      <c r="AJ16" s="256">
        <v>-11.3</v>
      </c>
      <c r="AK16" s="256">
        <v>-51.1</v>
      </c>
      <c r="AL16" s="256">
        <v>-14.8</v>
      </c>
      <c r="AM16" s="256">
        <v>-23.2</v>
      </c>
      <c r="AN16" s="256">
        <v>-64.400000000000006</v>
      </c>
      <c r="AO16" s="256">
        <v>-54.1</v>
      </c>
      <c r="AP16" s="256">
        <v>-19</v>
      </c>
      <c r="AQ16" s="256">
        <v>-36.300000000000011</v>
      </c>
      <c r="AR16" s="256">
        <v>-30</v>
      </c>
      <c r="AS16" s="256">
        <v>-10.600000000000001</v>
      </c>
      <c r="AT16" s="216">
        <v>-18.799999999999997</v>
      </c>
      <c r="AU16" s="216">
        <v>-25.6</v>
      </c>
      <c r="AV16" s="216">
        <v>-8.6999999999999993</v>
      </c>
      <c r="AW16" s="216">
        <v>-19.2</v>
      </c>
      <c r="AX16" s="464">
        <v>-63.699999999999996</v>
      </c>
      <c r="AY16" s="464">
        <v>-95.200000000000017</v>
      </c>
      <c r="AZ16" s="491">
        <v>-57.6</v>
      </c>
    </row>
    <row r="17" spans="1:92" s="224" customFormat="1" x14ac:dyDescent="0.25">
      <c r="A17" s="224" t="s">
        <v>371</v>
      </c>
      <c r="B17" s="220">
        <v>50.500000000000036</v>
      </c>
      <c r="C17" s="220">
        <v>42.099999999999952</v>
      </c>
      <c r="D17" s="220">
        <v>43.299999999999969</v>
      </c>
      <c r="E17" s="220">
        <v>44.700000000000017</v>
      </c>
      <c r="F17" s="220">
        <v>51.900000000000048</v>
      </c>
      <c r="G17" s="220">
        <v>45.2</v>
      </c>
      <c r="H17" s="220">
        <v>50.1</v>
      </c>
      <c r="I17" s="220">
        <v>82.8</v>
      </c>
      <c r="J17" s="220">
        <v>56.6</v>
      </c>
      <c r="K17" s="220">
        <v>41.4</v>
      </c>
      <c r="L17" s="220">
        <v>92</v>
      </c>
      <c r="M17" s="220">
        <v>123.3</v>
      </c>
      <c r="N17" s="220">
        <v>110.9</v>
      </c>
      <c r="O17" s="220">
        <v>74.3</v>
      </c>
      <c r="P17" s="220">
        <v>86</v>
      </c>
      <c r="Q17" s="220">
        <v>94.500000000000014</v>
      </c>
      <c r="R17" s="220">
        <v>117.49999999999997</v>
      </c>
      <c r="S17" s="220">
        <v>98.9</v>
      </c>
      <c r="T17" s="220">
        <v>99</v>
      </c>
      <c r="U17" s="220">
        <v>93.299999999999926</v>
      </c>
      <c r="V17" s="220">
        <v>101.90000000000012</v>
      </c>
      <c r="W17" s="220">
        <v>108.40000000000006</v>
      </c>
      <c r="X17" s="220">
        <v>130.50000000000006</v>
      </c>
      <c r="Y17" s="220">
        <v>135.30000000000001</v>
      </c>
      <c r="Z17" s="220">
        <v>126.6</v>
      </c>
      <c r="AA17" s="246">
        <v>115.4</v>
      </c>
      <c r="AB17" s="246">
        <v>120.7</v>
      </c>
      <c r="AC17" s="246">
        <v>156.30000000000001</v>
      </c>
      <c r="AD17" s="246">
        <v>165.5</v>
      </c>
      <c r="AE17" s="246">
        <v>122</v>
      </c>
      <c r="AF17" s="246">
        <v>152.80000000000001</v>
      </c>
      <c r="AG17" s="246">
        <v>167.2</v>
      </c>
      <c r="AH17" s="246">
        <v>180.39999999999978</v>
      </c>
      <c r="AI17" s="246">
        <v>155.70000000000005</v>
      </c>
      <c r="AJ17" s="246">
        <v>155.9</v>
      </c>
      <c r="AK17" s="246">
        <v>197.49999999999991</v>
      </c>
      <c r="AL17" s="246">
        <v>173.89999999999986</v>
      </c>
      <c r="AM17" s="246">
        <v>114.70000000000017</v>
      </c>
      <c r="AN17" s="246">
        <v>101.19999999999993</v>
      </c>
      <c r="AO17" s="246">
        <v>208.8</v>
      </c>
      <c r="AP17" s="246">
        <v>295.60000000000002</v>
      </c>
      <c r="AQ17" s="246">
        <v>226.59999999999997</v>
      </c>
      <c r="AR17" s="246">
        <v>223</v>
      </c>
      <c r="AS17" s="258">
        <f>SUM(AS14:AS16)</f>
        <v>235.65</v>
      </c>
      <c r="AT17" s="397">
        <v>272.39999999999998</v>
      </c>
      <c r="AU17" s="397">
        <v>185</v>
      </c>
      <c r="AV17" s="397">
        <v>163.1</v>
      </c>
      <c r="AW17" s="397">
        <v>233.57999999999996</v>
      </c>
      <c r="AX17" s="397">
        <v>262.79999999999978</v>
      </c>
      <c r="AY17" s="397">
        <v>138.90000000000018</v>
      </c>
      <c r="AZ17" s="493">
        <v>55</v>
      </c>
    </row>
    <row r="18" spans="1:92" s="224" customFormat="1" x14ac:dyDescent="0.25">
      <c r="A18" s="238" t="s">
        <v>372</v>
      </c>
      <c r="B18" s="237" t="s">
        <v>36</v>
      </c>
      <c r="C18" s="237" t="s">
        <v>36</v>
      </c>
      <c r="D18" s="237" t="s">
        <v>36</v>
      </c>
      <c r="E18" s="237" t="s">
        <v>36</v>
      </c>
      <c r="F18" s="237" t="s">
        <v>36</v>
      </c>
      <c r="G18" s="237" t="s">
        <v>36</v>
      </c>
      <c r="H18" s="237" t="s">
        <v>36</v>
      </c>
      <c r="I18" s="237" t="s">
        <v>36</v>
      </c>
      <c r="J18" s="237" t="s">
        <v>36</v>
      </c>
      <c r="K18" s="237" t="s">
        <v>36</v>
      </c>
      <c r="L18" s="237" t="s">
        <v>36</v>
      </c>
      <c r="M18" s="237" t="s">
        <v>36</v>
      </c>
      <c r="N18" s="237" t="s">
        <v>36</v>
      </c>
      <c r="O18" s="237" t="s">
        <v>36</v>
      </c>
      <c r="P18" s="237" t="s">
        <v>36</v>
      </c>
      <c r="Q18" s="237" t="s">
        <v>36</v>
      </c>
      <c r="R18" s="237" t="s">
        <v>36</v>
      </c>
      <c r="S18" s="237" t="s">
        <v>36</v>
      </c>
      <c r="T18" s="237" t="s">
        <v>36</v>
      </c>
      <c r="U18" s="237" t="s">
        <v>36</v>
      </c>
      <c r="V18" s="237" t="s">
        <v>36</v>
      </c>
      <c r="W18" s="237" t="s">
        <v>36</v>
      </c>
      <c r="X18" s="237" t="s">
        <v>36</v>
      </c>
      <c r="Y18" s="237">
        <v>-0.1</v>
      </c>
      <c r="Z18" s="237" t="s">
        <v>36</v>
      </c>
      <c r="AA18" s="257" t="s">
        <v>36</v>
      </c>
      <c r="AB18" s="257" t="s">
        <v>36</v>
      </c>
      <c r="AC18" s="256">
        <v>0.1</v>
      </c>
      <c r="AD18" s="256">
        <v>0.1</v>
      </c>
      <c r="AE18" s="256">
        <v>-0.2</v>
      </c>
      <c r="AF18" s="257" t="s">
        <v>36</v>
      </c>
      <c r="AG18" s="257" t="s">
        <v>36</v>
      </c>
      <c r="AH18" s="257" t="s">
        <v>36</v>
      </c>
      <c r="AI18" s="257" t="s">
        <v>36</v>
      </c>
      <c r="AJ18" s="257" t="s">
        <v>36</v>
      </c>
      <c r="AK18" s="257" t="s">
        <v>36</v>
      </c>
      <c r="AL18" s="257" t="s">
        <v>36</v>
      </c>
      <c r="AM18" s="257" t="s">
        <v>36</v>
      </c>
      <c r="AN18" s="257" t="s">
        <v>36</v>
      </c>
      <c r="AO18" s="257" t="s">
        <v>36</v>
      </c>
      <c r="AP18" s="257" t="s">
        <v>36</v>
      </c>
      <c r="AQ18" s="257">
        <v>0</v>
      </c>
      <c r="AR18" s="257">
        <v>0</v>
      </c>
      <c r="AS18" s="257">
        <v>0</v>
      </c>
      <c r="AT18" s="216">
        <v>0</v>
      </c>
      <c r="AU18" s="472">
        <v>-0.5</v>
      </c>
      <c r="AV18" s="472">
        <v>-0.1</v>
      </c>
      <c r="AW18" s="216">
        <v>-0.1</v>
      </c>
      <c r="AX18" s="464">
        <v>-1</v>
      </c>
      <c r="AY18" s="464">
        <v>-0.19999999999999996</v>
      </c>
      <c r="AZ18" s="491">
        <v>0.3</v>
      </c>
    </row>
    <row r="19" spans="1:92" s="135" customFormat="1" x14ac:dyDescent="0.25">
      <c r="A19" s="238" t="s">
        <v>373</v>
      </c>
      <c r="B19" s="194">
        <v>-0.9</v>
      </c>
      <c r="C19" s="194">
        <v>0</v>
      </c>
      <c r="D19" s="194">
        <v>0</v>
      </c>
      <c r="E19" s="194">
        <v>0.1</v>
      </c>
      <c r="F19" s="194">
        <v>0</v>
      </c>
      <c r="G19" s="194">
        <v>4.0999999999999996</v>
      </c>
      <c r="H19" s="194">
        <v>1.8</v>
      </c>
      <c r="I19" s="194">
        <v>2</v>
      </c>
      <c r="J19" s="194">
        <v>1.3</v>
      </c>
      <c r="K19" s="237">
        <v>0</v>
      </c>
      <c r="L19" s="237">
        <v>0</v>
      </c>
      <c r="M19" s="237">
        <v>0</v>
      </c>
      <c r="N19" s="237">
        <v>0</v>
      </c>
      <c r="O19" s="237">
        <v>0</v>
      </c>
      <c r="P19" s="237">
        <v>0</v>
      </c>
      <c r="Q19" s="237">
        <v>0</v>
      </c>
      <c r="R19" s="237">
        <v>0</v>
      </c>
      <c r="S19" s="237">
        <v>0</v>
      </c>
      <c r="T19" s="237">
        <v>0</v>
      </c>
      <c r="U19" s="237">
        <v>0</v>
      </c>
      <c r="V19" s="237">
        <v>0</v>
      </c>
      <c r="W19" s="237">
        <v>0</v>
      </c>
      <c r="X19" s="237">
        <v>0</v>
      </c>
      <c r="Y19" s="237">
        <v>0</v>
      </c>
      <c r="Z19" s="237" t="s">
        <v>36</v>
      </c>
      <c r="AA19" s="257" t="s">
        <v>36</v>
      </c>
      <c r="AB19" s="257" t="s">
        <v>36</v>
      </c>
      <c r="AC19" s="257" t="s">
        <v>36</v>
      </c>
      <c r="AD19" s="257" t="s">
        <v>36</v>
      </c>
      <c r="AE19" s="257" t="s">
        <v>36</v>
      </c>
      <c r="AF19" s="257" t="s">
        <v>36</v>
      </c>
      <c r="AG19" s="257" t="s">
        <v>36</v>
      </c>
      <c r="AH19" s="257" t="s">
        <v>36</v>
      </c>
      <c r="AI19" s="257" t="s">
        <v>36</v>
      </c>
      <c r="AJ19" s="257" t="s">
        <v>36</v>
      </c>
      <c r="AK19" s="257" t="s">
        <v>36</v>
      </c>
      <c r="AL19" s="257" t="s">
        <v>36</v>
      </c>
      <c r="AM19" s="257" t="s">
        <v>36</v>
      </c>
      <c r="AN19" s="257" t="s">
        <v>36</v>
      </c>
      <c r="AO19" s="257" t="s">
        <v>36</v>
      </c>
      <c r="AP19" s="257" t="s">
        <v>36</v>
      </c>
      <c r="AQ19" s="257">
        <v>0</v>
      </c>
      <c r="AR19" s="257">
        <v>0</v>
      </c>
      <c r="AS19" s="257">
        <v>0</v>
      </c>
      <c r="AT19" s="216"/>
      <c r="AU19" s="216"/>
      <c r="AV19" s="257">
        <v>0</v>
      </c>
      <c r="AW19" s="257">
        <v>0</v>
      </c>
      <c r="AX19" s="461">
        <v>0</v>
      </c>
      <c r="AY19" s="461">
        <v>0</v>
      </c>
      <c r="AZ19" s="489">
        <v>0</v>
      </c>
    </row>
    <row r="20" spans="1:92" s="224" customFormat="1" x14ac:dyDescent="0.25">
      <c r="A20" s="224" t="s">
        <v>374</v>
      </c>
      <c r="B20" s="220">
        <v>49.600000000000037</v>
      </c>
      <c r="C20" s="220">
        <v>42.099999999999952</v>
      </c>
      <c r="D20" s="220">
        <v>43.299999999999969</v>
      </c>
      <c r="E20" s="220">
        <v>44.800000000000018</v>
      </c>
      <c r="F20" s="220">
        <v>51.900000000000048</v>
      </c>
      <c r="G20" s="220">
        <v>49.300000000000004</v>
      </c>
      <c r="H20" s="220">
        <v>51.9</v>
      </c>
      <c r="I20" s="220">
        <v>84.8</v>
      </c>
      <c r="J20" s="220">
        <v>57.9</v>
      </c>
      <c r="K20" s="220">
        <v>41.4</v>
      </c>
      <c r="L20" s="220">
        <v>92</v>
      </c>
      <c r="M20" s="220">
        <v>123.3</v>
      </c>
      <c r="N20" s="220">
        <v>110.9</v>
      </c>
      <c r="O20" s="220">
        <v>74.3</v>
      </c>
      <c r="P20" s="220">
        <v>86</v>
      </c>
      <c r="Q20" s="220">
        <v>94.500000000000014</v>
      </c>
      <c r="R20" s="220">
        <v>117.49999999999997</v>
      </c>
      <c r="S20" s="220">
        <v>98.9</v>
      </c>
      <c r="T20" s="220">
        <v>99.000000000000085</v>
      </c>
      <c r="U20" s="220">
        <v>93.299999999999841</v>
      </c>
      <c r="V20" s="220">
        <v>101.90000000000012</v>
      </c>
      <c r="W20" s="220">
        <v>108.40000000000006</v>
      </c>
      <c r="X20" s="220">
        <v>130.50000000000006</v>
      </c>
      <c r="Y20" s="220">
        <v>135.19999999999996</v>
      </c>
      <c r="Z20" s="220">
        <v>126.6</v>
      </c>
      <c r="AA20" s="246">
        <v>115.4</v>
      </c>
      <c r="AB20" s="246">
        <v>120.7</v>
      </c>
      <c r="AC20" s="246">
        <v>156.4</v>
      </c>
      <c r="AD20" s="246">
        <v>165.5</v>
      </c>
      <c r="AE20" s="246">
        <v>121.8</v>
      </c>
      <c r="AF20" s="246">
        <v>152.80000000000001</v>
      </c>
      <c r="AG20" s="246">
        <v>167.2</v>
      </c>
      <c r="AH20" s="246">
        <v>180.39999999999978</v>
      </c>
      <c r="AI20" s="246">
        <v>155.70000000000005</v>
      </c>
      <c r="AJ20" s="246">
        <v>155.9</v>
      </c>
      <c r="AK20" s="246">
        <v>197.49999999999991</v>
      </c>
      <c r="AL20" s="246">
        <v>173.89999999999986</v>
      </c>
      <c r="AM20" s="246">
        <v>114.70000000000017</v>
      </c>
      <c r="AN20" s="246">
        <v>101.19999999999993</v>
      </c>
      <c r="AO20" s="246">
        <v>208.8</v>
      </c>
      <c r="AP20" s="246">
        <v>295.60000000000002</v>
      </c>
      <c r="AQ20" s="246">
        <v>226.59999999999997</v>
      </c>
      <c r="AR20" s="246">
        <v>223</v>
      </c>
      <c r="AS20" s="258">
        <f>AS17</f>
        <v>235.65</v>
      </c>
      <c r="AT20" s="397">
        <v>272.39999999999998</v>
      </c>
      <c r="AU20" s="397">
        <v>184.5</v>
      </c>
      <c r="AV20" s="397">
        <v>163</v>
      </c>
      <c r="AW20" s="397">
        <v>233.47999999999996</v>
      </c>
      <c r="AX20" s="461">
        <v>261.79999999999978</v>
      </c>
      <c r="AY20" s="461">
        <v>138.69999999999999</v>
      </c>
      <c r="AZ20" s="489">
        <v>54.7</v>
      </c>
    </row>
    <row r="21" spans="1:92" s="135" customFormat="1" x14ac:dyDescent="0.25">
      <c r="A21" s="238" t="s">
        <v>375</v>
      </c>
      <c r="B21" s="194">
        <v>-10</v>
      </c>
      <c r="C21" s="194">
        <v>-11.3</v>
      </c>
      <c r="D21" s="194">
        <v>-9.1</v>
      </c>
      <c r="E21" s="194">
        <v>-7.5</v>
      </c>
      <c r="F21" s="194">
        <v>-5.0999999999999996</v>
      </c>
      <c r="G21" s="194">
        <v>-6.8</v>
      </c>
      <c r="H21" s="194">
        <v>-4.0999999999999996</v>
      </c>
      <c r="I21" s="194">
        <v>-12.7</v>
      </c>
      <c r="J21" s="194">
        <v>-5.5</v>
      </c>
      <c r="K21" s="194">
        <v>0.5</v>
      </c>
      <c r="L21" s="194">
        <v>-14.1</v>
      </c>
      <c r="M21" s="194">
        <v>-19.899999999999999</v>
      </c>
      <c r="N21" s="194">
        <v>-15.5</v>
      </c>
      <c r="O21" s="194">
        <v>-3.4</v>
      </c>
      <c r="P21" s="194">
        <v>-15.5</v>
      </c>
      <c r="Q21" s="194">
        <v>-14.1</v>
      </c>
      <c r="R21" s="194">
        <v>-21.9</v>
      </c>
      <c r="S21" s="194">
        <v>6.3</v>
      </c>
      <c r="T21" s="194">
        <v>-16.8</v>
      </c>
      <c r="U21" s="194">
        <v>-10.8</v>
      </c>
      <c r="V21" s="194">
        <v>-13</v>
      </c>
      <c r="W21" s="194">
        <v>4.5</v>
      </c>
      <c r="X21" s="194">
        <v>-24</v>
      </c>
      <c r="Y21" s="194">
        <v>-18.700000000000003</v>
      </c>
      <c r="Z21" s="194">
        <v>-12.3</v>
      </c>
      <c r="AA21" s="256">
        <v>17.8</v>
      </c>
      <c r="AB21" s="256">
        <v>-12.7</v>
      </c>
      <c r="AC21" s="256">
        <v>-13.7</v>
      </c>
      <c r="AD21" s="256">
        <v>-23.6</v>
      </c>
      <c r="AE21" s="256">
        <v>10</v>
      </c>
      <c r="AF21" s="256">
        <v>-20.6</v>
      </c>
      <c r="AG21" s="256">
        <v>-20.399999999999999</v>
      </c>
      <c r="AH21" s="256">
        <v>-32.1</v>
      </c>
      <c r="AI21" s="256">
        <v>16.3</v>
      </c>
      <c r="AJ21" s="256">
        <v>-30.5</v>
      </c>
      <c r="AK21" s="256">
        <v>-6.7</v>
      </c>
      <c r="AL21" s="256">
        <v>-8.9</v>
      </c>
      <c r="AM21" s="256">
        <v>8</v>
      </c>
      <c r="AN21" s="256">
        <v>-6.6</v>
      </c>
      <c r="AO21" s="256">
        <v>-24.7</v>
      </c>
      <c r="AP21" s="256">
        <v>-26</v>
      </c>
      <c r="AQ21" s="256">
        <v>9.5</v>
      </c>
      <c r="AR21" s="256">
        <v>-33.6</v>
      </c>
      <c r="AS21" s="256">
        <v>-36.299999999999997</v>
      </c>
      <c r="AT21" s="216">
        <v>-18.8</v>
      </c>
      <c r="AU21" s="216">
        <v>17.399999999999999</v>
      </c>
      <c r="AV21" s="216">
        <v>-23.3</v>
      </c>
      <c r="AW21" s="216">
        <v>-23.8</v>
      </c>
      <c r="AX21" s="464">
        <v>-27.499999999999993</v>
      </c>
      <c r="AY21" s="464">
        <v>1.1000000000000001</v>
      </c>
      <c r="AZ21" s="491">
        <v>2.2000000000000002</v>
      </c>
    </row>
    <row r="22" spans="1:92" s="224" customFormat="1" ht="15.75" thickBot="1" x14ac:dyDescent="0.3">
      <c r="A22" s="224" t="s">
        <v>376</v>
      </c>
      <c r="B22" s="220">
        <v>39.600000000000037</v>
      </c>
      <c r="C22" s="220">
        <v>30.799999999999951</v>
      </c>
      <c r="D22" s="220">
        <v>34.199999999999967</v>
      </c>
      <c r="E22" s="220">
        <v>37.300000000000018</v>
      </c>
      <c r="F22" s="220">
        <v>46.800000000000047</v>
      </c>
      <c r="G22" s="220">
        <v>42.500000000000007</v>
      </c>
      <c r="H22" s="220">
        <v>47.8</v>
      </c>
      <c r="I22" s="220">
        <v>72.099999999999994</v>
      </c>
      <c r="J22" s="220">
        <v>52.4</v>
      </c>
      <c r="K22" s="220">
        <v>41.9</v>
      </c>
      <c r="L22" s="220">
        <v>77.900000000000006</v>
      </c>
      <c r="M22" s="220">
        <v>103.4</v>
      </c>
      <c r="N22" s="220">
        <v>95.4</v>
      </c>
      <c r="O22" s="220">
        <v>70.900000000000006</v>
      </c>
      <c r="P22" s="220">
        <v>70.5</v>
      </c>
      <c r="Q22" s="220">
        <v>80.40000000000002</v>
      </c>
      <c r="R22" s="220">
        <v>95.599999999999966</v>
      </c>
      <c r="S22" s="220">
        <v>105.2</v>
      </c>
      <c r="T22" s="220">
        <v>82.200000000000088</v>
      </c>
      <c r="U22" s="220">
        <v>82.499999999999844</v>
      </c>
      <c r="V22" s="220">
        <v>88.900000000000119</v>
      </c>
      <c r="W22" s="220">
        <v>112.90000000000006</v>
      </c>
      <c r="X22" s="220">
        <v>106.50000000000006</v>
      </c>
      <c r="Y22" s="220">
        <v>116.49999999999996</v>
      </c>
      <c r="Z22" s="220">
        <v>114.30000000000004</v>
      </c>
      <c r="AA22" s="246">
        <v>133.19999999999999</v>
      </c>
      <c r="AB22" s="246">
        <v>108</v>
      </c>
      <c r="AC22" s="246">
        <v>142.69999999999999</v>
      </c>
      <c r="AD22" s="246">
        <v>141.9</v>
      </c>
      <c r="AE22" s="246">
        <v>131.80000000000001</v>
      </c>
      <c r="AF22" s="246">
        <v>132.19999999999999</v>
      </c>
      <c r="AG22" s="246">
        <v>146.80000000000001</v>
      </c>
      <c r="AH22" s="246">
        <v>148.29999999999978</v>
      </c>
      <c r="AI22" s="246">
        <v>172.00000000000006</v>
      </c>
      <c r="AJ22" s="246">
        <v>125.4</v>
      </c>
      <c r="AK22" s="246">
        <v>190.79999999999993</v>
      </c>
      <c r="AL22" s="246">
        <v>164.99999999999986</v>
      </c>
      <c r="AM22" s="246">
        <v>122.70000000000017</v>
      </c>
      <c r="AN22" s="246">
        <v>94.599999999999937</v>
      </c>
      <c r="AO22" s="246">
        <v>184.1</v>
      </c>
      <c r="AP22" s="246">
        <v>269.60000000000002</v>
      </c>
      <c r="AQ22" s="246">
        <v>236.09999999999997</v>
      </c>
      <c r="AR22" s="246">
        <v>189.4</v>
      </c>
      <c r="AS22" s="246">
        <v>199.39999999999998</v>
      </c>
      <c r="AT22" s="418">
        <v>253.59999999999997</v>
      </c>
      <c r="AU22" s="428">
        <v>201.9</v>
      </c>
      <c r="AV22" s="428">
        <v>139.69999999999999</v>
      </c>
      <c r="AW22" s="428">
        <v>209.67999999999995</v>
      </c>
      <c r="AX22" s="465">
        <v>234.29999999999978</v>
      </c>
      <c r="AY22" s="465">
        <v>139.80000000000001</v>
      </c>
      <c r="AZ22" s="494">
        <v>56.9</v>
      </c>
    </row>
    <row r="23" spans="1:92" s="224" customFormat="1" ht="1.5" customHeight="1" thickBot="1" x14ac:dyDescent="0.3">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W23" s="224" t="e">
        <v>#N/A</v>
      </c>
      <c r="AX23" s="466"/>
      <c r="AZ23" s="447"/>
    </row>
    <row r="24" spans="1:92" s="135" customFormat="1" x14ac:dyDescent="0.25">
      <c r="A24" s="224" t="s">
        <v>377</v>
      </c>
      <c r="B24" s="220">
        <v>71.099999999999994</v>
      </c>
      <c r="C24" s="220">
        <v>61.8</v>
      </c>
      <c r="D24" s="220">
        <v>69.5</v>
      </c>
      <c r="E24" s="220">
        <v>63.7</v>
      </c>
      <c r="F24" s="220">
        <v>68</v>
      </c>
      <c r="G24" s="220">
        <v>62.8</v>
      </c>
      <c r="H24" s="220">
        <v>73.7</v>
      </c>
      <c r="I24" s="220">
        <v>108.7</v>
      </c>
      <c r="J24" s="220">
        <v>105</v>
      </c>
      <c r="K24" s="220">
        <v>88.8</v>
      </c>
      <c r="L24" s="220">
        <v>119.6</v>
      </c>
      <c r="M24" s="220">
        <v>125.8</v>
      </c>
      <c r="N24" s="220">
        <v>126.8</v>
      </c>
      <c r="O24" s="220">
        <v>97</v>
      </c>
      <c r="P24" s="220">
        <v>101.4</v>
      </c>
      <c r="Q24" s="220">
        <v>115</v>
      </c>
      <c r="R24" s="220">
        <v>134.19999999999999</v>
      </c>
      <c r="S24" s="220">
        <v>115.60000000000001</v>
      </c>
      <c r="T24" s="220">
        <v>114.00000000000009</v>
      </c>
      <c r="U24" s="220">
        <v>109.19999999999983</v>
      </c>
      <c r="V24" s="220">
        <v>131.90000000000012</v>
      </c>
      <c r="W24" s="220">
        <v>126.10000000000007</v>
      </c>
      <c r="X24" s="220">
        <v>158.50000000000006</v>
      </c>
      <c r="Y24" s="220">
        <v>163.09999999999994</v>
      </c>
      <c r="Z24" s="236">
        <v>157.9</v>
      </c>
      <c r="AA24" s="224">
        <v>142.1</v>
      </c>
      <c r="AB24" s="224">
        <v>149.5</v>
      </c>
      <c r="AC24" s="224">
        <v>183.1</v>
      </c>
      <c r="AD24" s="258">
        <v>194</v>
      </c>
      <c r="AE24" s="258">
        <v>147.19999999999999</v>
      </c>
      <c r="AF24" s="258">
        <v>181.5</v>
      </c>
      <c r="AG24" s="258">
        <v>193</v>
      </c>
      <c r="AH24" s="258">
        <v>209.00000000000003</v>
      </c>
      <c r="AI24" s="258">
        <v>186.9</v>
      </c>
      <c r="AJ24" s="258">
        <v>171.6</v>
      </c>
      <c r="AK24" s="258">
        <v>188.8</v>
      </c>
      <c r="AL24" s="258">
        <v>192.89999999999995</v>
      </c>
      <c r="AM24" s="258">
        <v>133.30000000000001</v>
      </c>
      <c r="AN24" s="224">
        <v>133.9</v>
      </c>
      <c r="AO24" s="224">
        <v>231.4</v>
      </c>
      <c r="AP24" s="224">
        <v>313.3</v>
      </c>
      <c r="AQ24" s="264">
        <v>240.8</v>
      </c>
      <c r="AR24" s="264">
        <v>233.1</v>
      </c>
      <c r="AS24" s="264">
        <v>247.7</v>
      </c>
      <c r="AT24" s="264">
        <v>291.3</v>
      </c>
      <c r="AU24" s="264">
        <v>291.3</v>
      </c>
      <c r="AV24" s="264">
        <v>183.5</v>
      </c>
      <c r="AW24" s="264">
        <v>275.8</v>
      </c>
      <c r="AX24" s="471">
        <v>283.79999999999978</v>
      </c>
      <c r="AY24" s="477">
        <v>189.9</v>
      </c>
      <c r="AZ24" s="495">
        <v>112.1</v>
      </c>
    </row>
    <row r="25" spans="1:92" x14ac:dyDescent="0.25">
      <c r="B25" s="189"/>
      <c r="C25" s="189"/>
      <c r="D25" s="189"/>
      <c r="E25" s="189"/>
      <c r="F25" s="189"/>
      <c r="G25" s="189"/>
    </row>
    <row r="26" spans="1:92" x14ac:dyDescent="0.25">
      <c r="B26" s="189"/>
      <c r="C26" s="189"/>
      <c r="D26" s="189"/>
      <c r="E26" s="189"/>
      <c r="F26" s="189"/>
      <c r="G26" s="189"/>
    </row>
    <row r="28" spans="1:92" ht="15.75" x14ac:dyDescent="0.25">
      <c r="A28" s="191" t="s">
        <v>169</v>
      </c>
      <c r="AS28" s="468" t="s">
        <v>36</v>
      </c>
      <c r="AT28" s="468" t="s">
        <v>36</v>
      </c>
      <c r="AU28" s="468" t="s">
        <v>36</v>
      </c>
      <c r="AV28" s="468" t="s">
        <v>36</v>
      </c>
      <c r="AW28" s="468" t="s">
        <v>36</v>
      </c>
      <c r="AX28" s="468" t="s">
        <v>36</v>
      </c>
      <c r="AY28" s="468" t="s">
        <v>36</v>
      </c>
      <c r="AZ28" s="468" t="s">
        <v>36</v>
      </c>
      <c r="BA28" s="468" t="s">
        <v>36</v>
      </c>
      <c r="BB28" s="468" t="s">
        <v>36</v>
      </c>
      <c r="BC28" s="468" t="s">
        <v>36</v>
      </c>
      <c r="BD28" s="468" t="s">
        <v>36</v>
      </c>
      <c r="BE28" s="468" t="s">
        <v>36</v>
      </c>
      <c r="BF28" s="468" t="s">
        <v>36</v>
      </c>
      <c r="BG28" s="468" t="s">
        <v>36</v>
      </c>
      <c r="BH28" s="468" t="s">
        <v>36</v>
      </c>
      <c r="BI28" s="468" t="s">
        <v>36</v>
      </c>
      <c r="BJ28" s="468" t="s">
        <v>36</v>
      </c>
      <c r="BK28" s="468" t="s">
        <v>36</v>
      </c>
      <c r="BL28" s="468" t="s">
        <v>36</v>
      </c>
      <c r="BM28" s="468" t="s">
        <v>36</v>
      </c>
      <c r="BN28" s="468" t="s">
        <v>36</v>
      </c>
      <c r="BO28" s="468" t="s">
        <v>36</v>
      </c>
      <c r="BP28" s="468">
        <v>-0.1</v>
      </c>
      <c r="BQ28" s="468" t="s">
        <v>36</v>
      </c>
      <c r="BR28" s="470" t="s">
        <v>36</v>
      </c>
      <c r="BS28" s="470" t="s">
        <v>36</v>
      </c>
      <c r="BT28" s="469">
        <v>0.1</v>
      </c>
      <c r="BU28" s="469">
        <v>0.1</v>
      </c>
      <c r="BV28" s="469">
        <v>-0.2</v>
      </c>
      <c r="BW28" s="470" t="s">
        <v>36</v>
      </c>
      <c r="BX28" s="470" t="s">
        <v>36</v>
      </c>
      <c r="BY28" s="470" t="s">
        <v>36</v>
      </c>
      <c r="BZ28" s="470" t="s">
        <v>36</v>
      </c>
      <c r="CA28" s="470" t="s">
        <v>36</v>
      </c>
      <c r="CB28" s="470" t="s">
        <v>36</v>
      </c>
      <c r="CC28" s="470" t="s">
        <v>36</v>
      </c>
      <c r="CD28" s="470" t="s">
        <v>36</v>
      </c>
      <c r="CE28" s="470" t="s">
        <v>36</v>
      </c>
      <c r="CF28" s="470" t="s">
        <v>36</v>
      </c>
      <c r="CG28" s="470" t="s">
        <v>36</v>
      </c>
      <c r="CH28" s="470">
        <v>0</v>
      </c>
      <c r="CI28" s="470">
        <v>0</v>
      </c>
      <c r="CJ28" s="470">
        <v>0</v>
      </c>
      <c r="CK28" s="467">
        <v>0</v>
      </c>
      <c r="CL28" s="467">
        <v>-0.5</v>
      </c>
      <c r="CM28" s="467">
        <v>-0.1</v>
      </c>
      <c r="CN28" s="467">
        <v>-0.1</v>
      </c>
    </row>
    <row r="29" spans="1:92" ht="15.75" x14ac:dyDescent="0.25">
      <c r="A29" s="192" t="s">
        <v>359</v>
      </c>
      <c r="B29" s="192">
        <v>2006</v>
      </c>
      <c r="C29" s="192">
        <v>2007</v>
      </c>
      <c r="D29" s="192">
        <v>2008</v>
      </c>
      <c r="E29" s="192">
        <v>2009</v>
      </c>
      <c r="F29" s="192">
        <v>2010</v>
      </c>
      <c r="G29" s="192">
        <v>2011</v>
      </c>
      <c r="H29" s="192">
        <v>2012</v>
      </c>
      <c r="I29" s="192">
        <v>2013</v>
      </c>
      <c r="J29" s="192">
        <v>2014</v>
      </c>
      <c r="K29" s="192">
        <v>2015</v>
      </c>
      <c r="L29" s="192">
        <v>2016</v>
      </c>
      <c r="M29" s="192">
        <v>2017</v>
      </c>
      <c r="N29" s="192">
        <v>2018</v>
      </c>
      <c r="AV29" s="5"/>
    </row>
    <row r="30" spans="1:92" s="224" customFormat="1" x14ac:dyDescent="0.25">
      <c r="A30" s="224" t="s">
        <v>360</v>
      </c>
      <c r="B30" s="220">
        <v>1345.8</v>
      </c>
      <c r="C30" s="220">
        <v>1507.2</v>
      </c>
      <c r="D30" s="220">
        <v>2192.5</v>
      </c>
      <c r="E30" s="220">
        <v>2347.9</v>
      </c>
      <c r="F30" s="220">
        <v>2444</v>
      </c>
      <c r="G30" s="220">
        <v>2911</v>
      </c>
      <c r="H30" s="220">
        <v>3545.1</v>
      </c>
      <c r="I30" s="220">
        <v>4311.6000000000004</v>
      </c>
      <c r="J30" s="220">
        <v>4579.8999999999996</v>
      </c>
      <c r="K30" s="220">
        <v>4622.2000000000007</v>
      </c>
      <c r="L30" s="350">
        <v>5328.1</v>
      </c>
      <c r="M30" s="350">
        <v>5415.4</v>
      </c>
      <c r="N30" s="439">
        <v>6025.1</v>
      </c>
    </row>
    <row r="31" spans="1:92" s="224" customFormat="1" x14ac:dyDescent="0.25">
      <c r="A31" s="224" t="s">
        <v>361</v>
      </c>
      <c r="B31" s="220">
        <v>-814.3</v>
      </c>
      <c r="C31" s="220">
        <v>-945.9</v>
      </c>
      <c r="D31" s="220">
        <v>-1471.6</v>
      </c>
      <c r="E31" s="220">
        <v>-1437.2</v>
      </c>
      <c r="F31" s="220">
        <v>-1513.3</v>
      </c>
      <c r="G31" s="220">
        <f>-1934.7+0.1</f>
        <v>-1934.6000000000001</v>
      </c>
      <c r="H31" s="220">
        <v>-2258.3000000000002</v>
      </c>
      <c r="I31" s="220">
        <v>-2865.4</v>
      </c>
      <c r="J31" s="220">
        <v>-3034.8</v>
      </c>
      <c r="K31" s="220">
        <v>-3183.1</v>
      </c>
      <c r="L31" s="350">
        <v>-3457.2</v>
      </c>
      <c r="M31" s="350">
        <v>-3379.8</v>
      </c>
      <c r="N31" s="439">
        <v>-4007</v>
      </c>
    </row>
    <row r="32" spans="1:92" s="224" customFormat="1" x14ac:dyDescent="0.25">
      <c r="A32" s="224" t="s">
        <v>362</v>
      </c>
      <c r="B32" s="237">
        <v>35</v>
      </c>
      <c r="C32" s="237">
        <v>61.6</v>
      </c>
      <c r="D32" s="237">
        <v>99.3</v>
      </c>
      <c r="E32" s="237">
        <v>84.3</v>
      </c>
      <c r="F32" s="237">
        <v>89.6</v>
      </c>
      <c r="G32" s="237">
        <v>122.1</v>
      </c>
      <c r="H32" s="237">
        <v>135.9</v>
      </c>
      <c r="I32" s="237">
        <v>183.4</v>
      </c>
      <c r="J32" s="237">
        <v>179.5</v>
      </c>
      <c r="K32" s="237">
        <v>216.7</v>
      </c>
      <c r="L32" s="351">
        <v>214.8</v>
      </c>
      <c r="M32" s="351">
        <v>213.5</v>
      </c>
      <c r="N32" s="439">
        <v>276.2</v>
      </c>
    </row>
    <row r="33" spans="1:14" s="224" customFormat="1" x14ac:dyDescent="0.25">
      <c r="A33" s="224" t="s">
        <v>363</v>
      </c>
      <c r="B33" s="220">
        <v>566.5</v>
      </c>
      <c r="C33" s="220">
        <v>622.90000000000009</v>
      </c>
      <c r="D33" s="220">
        <v>820.2</v>
      </c>
      <c r="E33" s="220">
        <v>995</v>
      </c>
      <c r="F33" s="220">
        <v>1020.3</v>
      </c>
      <c r="G33" s="220">
        <f>1098.4+0.1</f>
        <v>1098.5</v>
      </c>
      <c r="H33" s="220">
        <v>1422.7</v>
      </c>
      <c r="I33" s="220">
        <v>1629.6</v>
      </c>
      <c r="J33" s="220">
        <v>1724.5999999999995</v>
      </c>
      <c r="K33" s="220">
        <v>1655.8000000000009</v>
      </c>
      <c r="L33" s="350">
        <v>2085.7000000000007</v>
      </c>
      <c r="M33" s="350">
        <v>2249.0999999999995</v>
      </c>
      <c r="N33" s="439">
        <v>2294.3000000000002</v>
      </c>
    </row>
    <row r="34" spans="1:14" s="224" customFormat="1" x14ac:dyDescent="0.25">
      <c r="A34" s="224" t="s">
        <v>364</v>
      </c>
      <c r="B34" s="220">
        <v>-387.9</v>
      </c>
      <c r="C34" s="220">
        <v>-449</v>
      </c>
      <c r="D34" s="220">
        <v>-537.70000000000005</v>
      </c>
      <c r="E34" s="220">
        <v>-575.29999999999995</v>
      </c>
      <c r="F34" s="220">
        <v>-607.5</v>
      </c>
      <c r="G34" s="220">
        <v>-682.9</v>
      </c>
      <c r="H34" s="220">
        <v>-878.3</v>
      </c>
      <c r="I34" s="220">
        <v>-1050.8</v>
      </c>
      <c r="J34" s="220">
        <v>-1056.6000000000001</v>
      </c>
      <c r="K34" s="220">
        <v>-1075.1999999999998</v>
      </c>
      <c r="L34" s="350">
        <v>-1285.0999999999999</v>
      </c>
      <c r="M34" s="350">
        <v>-1409.7</v>
      </c>
      <c r="N34" s="439">
        <v>-1542.2</v>
      </c>
    </row>
    <row r="35" spans="1:14" s="135" customFormat="1" x14ac:dyDescent="0.25">
      <c r="A35" s="238" t="s">
        <v>232</v>
      </c>
      <c r="B35" s="194">
        <v>-251.4</v>
      </c>
      <c r="C35" s="194">
        <v>-308.39999999999998</v>
      </c>
      <c r="D35" s="194">
        <v>-396</v>
      </c>
      <c r="E35" s="194">
        <v>-451.6</v>
      </c>
      <c r="F35" s="194">
        <v>-446.79999999999995</v>
      </c>
      <c r="G35" s="194">
        <v>-518.9</v>
      </c>
      <c r="H35" s="194">
        <v>-672.3</v>
      </c>
      <c r="I35" s="194">
        <v>-817.8</v>
      </c>
      <c r="J35" s="194">
        <v>-832.6</v>
      </c>
      <c r="K35" s="194">
        <v>-888.6</v>
      </c>
      <c r="L35" s="352">
        <v>-971.5</v>
      </c>
      <c r="M35" s="352">
        <v>-1091.5999999999999</v>
      </c>
      <c r="N35" s="442">
        <v>-1173</v>
      </c>
    </row>
    <row r="36" spans="1:14" s="135" customFormat="1" x14ac:dyDescent="0.25">
      <c r="A36" s="238" t="s">
        <v>365</v>
      </c>
      <c r="B36" s="194">
        <v>-84</v>
      </c>
      <c r="C36" s="194">
        <v>-79.900000000000006</v>
      </c>
      <c r="D36" s="194">
        <v>-89.8</v>
      </c>
      <c r="E36" s="194">
        <v>-99.8</v>
      </c>
      <c r="F36" s="194">
        <v>-111.8</v>
      </c>
      <c r="G36" s="194">
        <v>-124.6</v>
      </c>
      <c r="H36" s="194">
        <v>-174.6</v>
      </c>
      <c r="I36" s="194">
        <v>-164.2</v>
      </c>
      <c r="J36" s="194">
        <v>-158.80000000000001</v>
      </c>
      <c r="K36" s="194">
        <v>-146</v>
      </c>
      <c r="L36" s="352">
        <v>-166.8</v>
      </c>
      <c r="M36" s="352">
        <v>-177.2</v>
      </c>
      <c r="N36" s="442">
        <v>-239.1</v>
      </c>
    </row>
    <row r="37" spans="1:14" s="135" customFormat="1" x14ac:dyDescent="0.25">
      <c r="A37" s="238" t="s">
        <v>366</v>
      </c>
      <c r="B37" s="194">
        <v>-6.3</v>
      </c>
      <c r="C37" s="194">
        <v>-6.3</v>
      </c>
      <c r="D37" s="194">
        <v>-6.5</v>
      </c>
      <c r="E37" s="194">
        <v>-7.2</v>
      </c>
      <c r="F37" s="194">
        <v>-7.9</v>
      </c>
      <c r="G37" s="194">
        <v>-8.6</v>
      </c>
      <c r="H37" s="194">
        <v>-9.3000000000000007</v>
      </c>
      <c r="I37" s="194">
        <v>-9.8000000000000007</v>
      </c>
      <c r="J37" s="194">
        <v>-10.5</v>
      </c>
      <c r="K37" s="194">
        <v>-11.4</v>
      </c>
      <c r="L37" s="352">
        <v>-11.8</v>
      </c>
      <c r="M37" s="352">
        <v>-12.6</v>
      </c>
      <c r="N37" s="442">
        <v>-13.2</v>
      </c>
    </row>
    <row r="38" spans="1:14" s="135" customFormat="1" x14ac:dyDescent="0.25">
      <c r="A38" s="238" t="s">
        <v>367</v>
      </c>
      <c r="B38" s="194">
        <v>-22.7</v>
      </c>
      <c r="C38" s="194">
        <v>-20.3</v>
      </c>
      <c r="D38" s="194">
        <v>-13.2</v>
      </c>
      <c r="E38" s="194">
        <v>-15.3</v>
      </c>
      <c r="F38" s="194">
        <v>-15.7</v>
      </c>
      <c r="G38" s="194">
        <v>-14.8</v>
      </c>
      <c r="H38" s="194">
        <v>-18</v>
      </c>
      <c r="I38" s="194">
        <v>-19.399999999999999</v>
      </c>
      <c r="J38" s="194">
        <v>-20.100000000000001</v>
      </c>
      <c r="K38" s="194">
        <v>-17.8</v>
      </c>
      <c r="L38" s="352">
        <v>-24.2</v>
      </c>
      <c r="M38" s="352">
        <v>-27.5</v>
      </c>
      <c r="N38" s="442">
        <v>-35.299999999999997</v>
      </c>
    </row>
    <row r="39" spans="1:14" s="135" customFormat="1" x14ac:dyDescent="0.25">
      <c r="A39" s="238" t="s">
        <v>368</v>
      </c>
      <c r="B39" s="194">
        <v>-31.4</v>
      </c>
      <c r="C39" s="194">
        <v>-38.200000000000003</v>
      </c>
      <c r="D39" s="194">
        <v>-41</v>
      </c>
      <c r="E39" s="194">
        <v>-11.8</v>
      </c>
      <c r="F39" s="194">
        <v>-12.7</v>
      </c>
      <c r="G39" s="194">
        <v>-13.9</v>
      </c>
      <c r="H39" s="194">
        <v>-18.2</v>
      </c>
      <c r="I39" s="194">
        <v>-18.2</v>
      </c>
      <c r="J39" s="194">
        <v>-19.600000000000001</v>
      </c>
      <c r="K39" s="194">
        <v>-20.8</v>
      </c>
      <c r="L39" s="352">
        <v>-24.5</v>
      </c>
      <c r="M39" s="352">
        <v>-25.299999999999997</v>
      </c>
      <c r="N39" s="442">
        <v>-40.9</v>
      </c>
    </row>
    <row r="40" spans="1:14" s="135" customFormat="1" x14ac:dyDescent="0.25">
      <c r="A40" s="238" t="s">
        <v>369</v>
      </c>
      <c r="B40" s="194">
        <v>7.9</v>
      </c>
      <c r="C40" s="194">
        <v>4.0999999999999996</v>
      </c>
      <c r="D40" s="194">
        <v>8.8000000000000007</v>
      </c>
      <c r="E40" s="194">
        <v>10.4</v>
      </c>
      <c r="F40" s="194">
        <v>-12.6</v>
      </c>
      <c r="G40" s="194">
        <v>-2.1</v>
      </c>
      <c r="H40" s="194">
        <v>14.1</v>
      </c>
      <c r="I40" s="194">
        <v>-21.4</v>
      </c>
      <c r="J40" s="194">
        <v>-15</v>
      </c>
      <c r="K40" s="194">
        <v>9.4</v>
      </c>
      <c r="L40" s="352">
        <v>-86.3</v>
      </c>
      <c r="M40" s="352">
        <v>-75.5</v>
      </c>
      <c r="N40" s="442">
        <v>-40.700000000000003</v>
      </c>
    </row>
    <row r="41" spans="1:14" s="224" customFormat="1" x14ac:dyDescent="0.25">
      <c r="A41" s="224" t="s">
        <v>370</v>
      </c>
      <c r="B41" s="220">
        <v>178.60000000000002</v>
      </c>
      <c r="C41" s="220">
        <v>173.90000000000009</v>
      </c>
      <c r="D41" s="220">
        <v>282.5</v>
      </c>
      <c r="E41" s="220">
        <v>419.70000000000005</v>
      </c>
      <c r="F41" s="220">
        <v>412.79999999999995</v>
      </c>
      <c r="G41" s="220">
        <f>415.5+0.1</f>
        <v>415.6</v>
      </c>
      <c r="H41" s="220">
        <v>544.4</v>
      </c>
      <c r="I41" s="220">
        <v>578.79999999999995</v>
      </c>
      <c r="J41" s="220">
        <v>667.99999999999932</v>
      </c>
      <c r="K41" s="220">
        <v>580.60000000000105</v>
      </c>
      <c r="L41" s="350">
        <v>800.6</v>
      </c>
      <c r="M41" s="350">
        <v>839.4</v>
      </c>
      <c r="N41" s="439">
        <v>752.10000000000014</v>
      </c>
    </row>
    <row r="42" spans="1:14" s="135" customFormat="1" x14ac:dyDescent="0.25">
      <c r="A42" s="238" t="s">
        <v>184</v>
      </c>
      <c r="B42" s="194">
        <v>166.5</v>
      </c>
      <c r="C42" s="194">
        <v>136</v>
      </c>
      <c r="D42" s="194">
        <v>261.89999999999998</v>
      </c>
      <c r="E42" s="194">
        <v>127.9</v>
      </c>
      <c r="F42" s="194">
        <v>39.4</v>
      </c>
      <c r="G42" s="194">
        <v>37.6</v>
      </c>
      <c r="H42" s="194">
        <v>28.8</v>
      </c>
      <c r="I42" s="194">
        <v>57.1</v>
      </c>
      <c r="J42" s="194">
        <v>70.400000000000006</v>
      </c>
      <c r="K42" s="194">
        <v>161.80000000000001</v>
      </c>
      <c r="L42" s="352">
        <v>205.4</v>
      </c>
      <c r="M42" s="352">
        <v>161.69999999999999</v>
      </c>
      <c r="N42" s="442">
        <v>233.1</v>
      </c>
    </row>
    <row r="43" spans="1:14" s="135" customFormat="1" x14ac:dyDescent="0.25">
      <c r="A43" s="238" t="s">
        <v>185</v>
      </c>
      <c r="B43" s="194">
        <v>-158.69999999999999</v>
      </c>
      <c r="C43" s="194">
        <v>-124.8</v>
      </c>
      <c r="D43" s="194">
        <v>-308.39999999999998</v>
      </c>
      <c r="E43" s="194">
        <v>-141.19999999999999</v>
      </c>
      <c r="F43" s="194">
        <v>-55.300000000000004</v>
      </c>
      <c r="G43" s="194">
        <v>-50.6</v>
      </c>
      <c r="H43" s="194">
        <v>-65.400000000000006</v>
      </c>
      <c r="I43" s="194">
        <v>-71.5</v>
      </c>
      <c r="J43" s="194">
        <v>-82.3</v>
      </c>
      <c r="K43" s="194">
        <v>-100.4</v>
      </c>
      <c r="L43" s="352">
        <v>-173.8</v>
      </c>
      <c r="M43" s="352">
        <v>-85</v>
      </c>
      <c r="N43" s="442">
        <v>-186.8</v>
      </c>
    </row>
    <row r="44" spans="1:14" s="135" customFormat="1" x14ac:dyDescent="0.25">
      <c r="A44" s="238" t="s">
        <v>372</v>
      </c>
      <c r="B44" s="237" t="s">
        <v>36</v>
      </c>
      <c r="C44" s="237" t="s">
        <v>36</v>
      </c>
      <c r="D44" s="237" t="s">
        <v>36</v>
      </c>
      <c r="E44" s="237" t="s">
        <v>36</v>
      </c>
      <c r="F44" s="237" t="s">
        <v>36</v>
      </c>
      <c r="G44" s="237" t="s">
        <v>36</v>
      </c>
      <c r="H44" s="237" t="s">
        <v>36</v>
      </c>
      <c r="I44" s="237" t="s">
        <v>36</v>
      </c>
      <c r="J44" s="237" t="s">
        <v>36</v>
      </c>
      <c r="K44" s="237" t="s">
        <v>36</v>
      </c>
      <c r="L44" s="237">
        <v>0</v>
      </c>
      <c r="M44" s="237">
        <v>-0.5</v>
      </c>
      <c r="N44" s="438">
        <v>-1.4</v>
      </c>
    </row>
    <row r="45" spans="1:14" s="224" customFormat="1" x14ac:dyDescent="0.25">
      <c r="A45" s="224" t="s">
        <v>371</v>
      </c>
      <c r="B45" s="220">
        <v>186.40000000000003</v>
      </c>
      <c r="C45" s="220">
        <v>185.10000000000008</v>
      </c>
      <c r="D45" s="220">
        <v>236</v>
      </c>
      <c r="E45" s="220">
        <v>406.4</v>
      </c>
      <c r="F45" s="220">
        <v>396.9</v>
      </c>
      <c r="G45" s="220">
        <f>402.5+0.1</f>
        <v>402.6</v>
      </c>
      <c r="H45" s="220">
        <v>507.8</v>
      </c>
      <c r="I45" s="220">
        <v>564.4</v>
      </c>
      <c r="J45" s="220">
        <v>656.09999999999934</v>
      </c>
      <c r="K45" s="220">
        <v>642.00000000000102</v>
      </c>
      <c r="L45" s="350">
        <v>832.2</v>
      </c>
      <c r="M45" s="350">
        <v>915.59999999999991</v>
      </c>
      <c r="N45" s="439">
        <v>797.00000000000011</v>
      </c>
    </row>
    <row r="46" spans="1:14" s="135" customFormat="1" x14ac:dyDescent="0.25">
      <c r="A46" s="238" t="s">
        <v>373</v>
      </c>
      <c r="B46" s="194">
        <v>-0.7</v>
      </c>
      <c r="C46" s="194">
        <v>4.2</v>
      </c>
      <c r="D46" s="194">
        <v>0</v>
      </c>
      <c r="E46" s="194">
        <v>0</v>
      </c>
      <c r="F46" s="194">
        <v>0</v>
      </c>
      <c r="G46" s="194">
        <v>0</v>
      </c>
      <c r="H46" s="194">
        <v>0</v>
      </c>
      <c r="I46" s="194" t="s">
        <v>36</v>
      </c>
      <c r="J46" s="194" t="s">
        <v>36</v>
      </c>
      <c r="K46" s="194" t="s">
        <v>36</v>
      </c>
      <c r="L46" s="194">
        <v>0</v>
      </c>
      <c r="M46" s="194"/>
      <c r="N46" s="440">
        <v>0</v>
      </c>
    </row>
    <row r="47" spans="1:14" s="224" customFormat="1" x14ac:dyDescent="0.25">
      <c r="A47" s="224" t="s">
        <v>374</v>
      </c>
      <c r="B47" s="220">
        <v>185.70000000000005</v>
      </c>
      <c r="C47" s="220">
        <v>189.30000000000007</v>
      </c>
      <c r="D47" s="220">
        <v>236</v>
      </c>
      <c r="E47" s="220">
        <v>406.40000000000003</v>
      </c>
      <c r="F47" s="220">
        <v>396.89999999999992</v>
      </c>
      <c r="G47" s="220">
        <f>402.5+0.1</f>
        <v>402.6</v>
      </c>
      <c r="H47" s="220">
        <v>507.8</v>
      </c>
      <c r="I47" s="220">
        <v>564.4</v>
      </c>
      <c r="J47" s="220">
        <v>656.09999999999934</v>
      </c>
      <c r="K47" s="220">
        <v>642.00000000000102</v>
      </c>
      <c r="L47" s="350">
        <v>832.2</v>
      </c>
      <c r="M47" s="350">
        <v>915.59999999999991</v>
      </c>
      <c r="N47" s="439">
        <v>797.00000000000011</v>
      </c>
    </row>
    <row r="48" spans="1:14" s="135" customFormat="1" x14ac:dyDescent="0.25">
      <c r="A48" s="238" t="s">
        <v>375</v>
      </c>
      <c r="B48" s="194">
        <v>-42.3</v>
      </c>
      <c r="C48" s="194">
        <v>-28.5</v>
      </c>
      <c r="D48" s="194">
        <v>-21.8</v>
      </c>
      <c r="E48" s="194">
        <v>-54.9</v>
      </c>
      <c r="F48" s="194">
        <v>-45.2</v>
      </c>
      <c r="G48" s="194">
        <v>-36.1</v>
      </c>
      <c r="H48" s="194">
        <v>-37.299999999999997</v>
      </c>
      <c r="I48" s="194">
        <v>-40</v>
      </c>
      <c r="J48" s="194">
        <v>-56.8</v>
      </c>
      <c r="K48" s="194">
        <v>-38.1</v>
      </c>
      <c r="L48" s="352">
        <v>-47.8</v>
      </c>
      <c r="M48" s="352">
        <v>-71.3</v>
      </c>
      <c r="N48" s="442">
        <v>-73.5</v>
      </c>
    </row>
    <row r="49" spans="1:48" s="224" customFormat="1" x14ac:dyDescent="0.25">
      <c r="A49" s="224" t="s">
        <v>376</v>
      </c>
      <c r="B49" s="220">
        <v>143.40000000000003</v>
      </c>
      <c r="C49" s="220">
        <v>160.80000000000007</v>
      </c>
      <c r="D49" s="220">
        <v>214.2</v>
      </c>
      <c r="E49" s="220">
        <v>351.50000000000006</v>
      </c>
      <c r="F49" s="220">
        <v>351.69999999999993</v>
      </c>
      <c r="G49" s="220">
        <f>366.4+0.1</f>
        <v>366.5</v>
      </c>
      <c r="H49" s="220">
        <v>470.5</v>
      </c>
      <c r="I49" s="220">
        <v>524.4</v>
      </c>
      <c r="J49" s="220">
        <v>599.29999999999939</v>
      </c>
      <c r="K49" s="220">
        <v>603.900000000001</v>
      </c>
      <c r="L49" s="350">
        <v>784.40000000000009</v>
      </c>
      <c r="M49" s="350">
        <v>844.3</v>
      </c>
      <c r="N49" s="439">
        <v>723.5</v>
      </c>
    </row>
    <row r="50" spans="1:48" s="224" customFormat="1" ht="1.5" customHeight="1" x14ac:dyDescent="0.25">
      <c r="A50" s="244"/>
      <c r="B50" s="244"/>
      <c r="C50" s="244"/>
      <c r="D50" s="244"/>
      <c r="E50" s="244"/>
      <c r="F50" s="244"/>
      <c r="G50" s="244"/>
      <c r="H50" s="244"/>
      <c r="I50" s="244"/>
      <c r="J50" s="244"/>
      <c r="K50" s="244"/>
      <c r="L50" s="244"/>
      <c r="M50" s="244"/>
      <c r="N50" s="483"/>
    </row>
    <row r="51" spans="1:48" s="135" customFormat="1" x14ac:dyDescent="0.25">
      <c r="A51" s="224" t="s">
        <v>377</v>
      </c>
      <c r="B51" s="237">
        <v>258.39999999999998</v>
      </c>
      <c r="C51" s="220">
        <v>268.39999999999998</v>
      </c>
      <c r="D51" s="220">
        <v>376.2</v>
      </c>
      <c r="E51" s="220">
        <v>469.2</v>
      </c>
      <c r="F51" s="220">
        <v>466.3</v>
      </c>
      <c r="G51" s="220">
        <v>481.2000000000001</v>
      </c>
      <c r="H51" s="224">
        <v>621.6</v>
      </c>
      <c r="I51" s="224">
        <v>673.8</v>
      </c>
      <c r="J51" s="224">
        <v>770.39999999999986</v>
      </c>
      <c r="K51" s="224">
        <v>686.6</v>
      </c>
      <c r="L51" s="264">
        <v>919.40000000000009</v>
      </c>
      <c r="M51" s="264">
        <v>966.4</v>
      </c>
      <c r="N51" s="443">
        <v>933</v>
      </c>
      <c r="AV51" s="217"/>
    </row>
    <row r="53" spans="1:48" x14ac:dyDescent="0.25">
      <c r="M53" s="186"/>
    </row>
    <row r="54" spans="1:48" x14ac:dyDescent="0.25">
      <c r="M54" s="186"/>
    </row>
  </sheetData>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BD126"/>
  <sheetViews>
    <sheetView showGridLines="0" topLeftCell="A46" zoomScale="80" zoomScaleNormal="80" workbookViewId="0">
      <pane xSplit="1" topLeftCell="AL1" activePane="topRight" state="frozen"/>
      <selection activeCell="AB58" sqref="AB58"/>
      <selection pane="topRight" activeCell="A46" sqref="A46:XFD46"/>
    </sheetView>
  </sheetViews>
  <sheetFormatPr defaultRowHeight="15" x14ac:dyDescent="0.25"/>
  <cols>
    <col min="1" max="1" width="61.42578125" style="5" bestFit="1" customWidth="1"/>
    <col min="2" max="8" width="9.140625" style="5"/>
    <col min="9" max="9" width="9.140625" style="5" bestFit="1" customWidth="1"/>
    <col min="10" max="11" width="9.140625" style="5"/>
    <col min="12" max="13" width="9.140625" style="5" bestFit="1" customWidth="1"/>
    <col min="14" max="14" width="9.140625" style="5"/>
    <col min="15" max="21" width="9.140625" style="5" bestFit="1" customWidth="1"/>
    <col min="22" max="23" width="9.140625" style="135" bestFit="1" customWidth="1"/>
    <col min="24" max="25" width="9.140625" style="5" bestFit="1" customWidth="1"/>
    <col min="26" max="26" width="0.7109375" style="5" customWidth="1"/>
    <col min="27" max="27" width="9.140625" style="5" bestFit="1" customWidth="1"/>
    <col min="28" max="46" width="9.140625" style="5"/>
    <col min="47" max="47" width="9.140625" style="5" bestFit="1" customWidth="1"/>
    <col min="48" max="16384" width="9.140625" style="5"/>
  </cols>
  <sheetData>
    <row r="1" spans="1:56" s="187" customFormat="1" ht="15.75" x14ac:dyDescent="0.25">
      <c r="A1" s="198" t="s">
        <v>186</v>
      </c>
      <c r="B1" s="192" t="s">
        <v>164</v>
      </c>
      <c r="C1" s="192" t="s">
        <v>163</v>
      </c>
      <c r="D1" s="192" t="s">
        <v>162</v>
      </c>
      <c r="E1" s="192" t="s">
        <v>161</v>
      </c>
      <c r="F1" s="192" t="s">
        <v>160</v>
      </c>
      <c r="G1" s="192" t="s">
        <v>159</v>
      </c>
      <c r="H1" s="198" t="s">
        <v>135</v>
      </c>
      <c r="I1" s="198" t="s">
        <v>136</v>
      </c>
      <c r="J1" s="198" t="s">
        <v>137</v>
      </c>
      <c r="K1" s="198" t="s">
        <v>138</v>
      </c>
      <c r="L1" s="198" t="s">
        <v>139</v>
      </c>
      <c r="M1" s="198" t="s">
        <v>140</v>
      </c>
      <c r="N1" s="198" t="s">
        <v>141</v>
      </c>
      <c r="O1" s="198" t="s">
        <v>142</v>
      </c>
      <c r="P1" s="198" t="s">
        <v>143</v>
      </c>
      <c r="Q1" s="198" t="s">
        <v>144</v>
      </c>
      <c r="R1" s="198" t="s">
        <v>145</v>
      </c>
      <c r="S1" s="198" t="s">
        <v>146</v>
      </c>
      <c r="T1" s="198" t="s">
        <v>147</v>
      </c>
      <c r="U1" s="198" t="s">
        <v>148</v>
      </c>
      <c r="V1" s="198" t="s">
        <v>149</v>
      </c>
      <c r="W1" s="198" t="s">
        <v>150</v>
      </c>
      <c r="X1" s="198" t="s">
        <v>151</v>
      </c>
      <c r="Y1" s="198" t="s">
        <v>152</v>
      </c>
      <c r="Z1" s="198" t="s">
        <v>153</v>
      </c>
      <c r="AA1" s="198" t="s">
        <v>154</v>
      </c>
      <c r="AB1" s="198" t="s">
        <v>155</v>
      </c>
      <c r="AC1" s="198" t="s">
        <v>156</v>
      </c>
      <c r="AD1" s="198" t="s">
        <v>157</v>
      </c>
      <c r="AE1" s="198" t="s">
        <v>158</v>
      </c>
      <c r="AF1" s="198" t="s">
        <v>224</v>
      </c>
      <c r="AG1" s="198" t="s">
        <v>225</v>
      </c>
      <c r="AH1" s="198" t="s">
        <v>226</v>
      </c>
      <c r="AI1" s="198" t="s">
        <v>228</v>
      </c>
      <c r="AJ1" s="198" t="s">
        <v>229</v>
      </c>
      <c r="AK1" s="198" t="s">
        <v>245</v>
      </c>
      <c r="AL1" s="198" t="s">
        <v>247</v>
      </c>
      <c r="AM1" s="198" t="s">
        <v>248</v>
      </c>
      <c r="AN1" s="198" t="s">
        <v>260</v>
      </c>
      <c r="AO1" s="198" t="s">
        <v>263</v>
      </c>
      <c r="AP1" s="198" t="s">
        <v>268</v>
      </c>
      <c r="AQ1" s="353" t="s">
        <v>269</v>
      </c>
      <c r="AR1" s="353" t="s">
        <v>270</v>
      </c>
      <c r="AS1" s="353" t="s">
        <v>279</v>
      </c>
      <c r="AT1" s="353" t="s">
        <v>281</v>
      </c>
      <c r="AU1" s="198" t="s">
        <v>286</v>
      </c>
      <c r="AV1" s="198" t="s">
        <v>295</v>
      </c>
      <c r="AW1" s="198" t="s">
        <v>349</v>
      </c>
      <c r="AX1" s="200" t="s">
        <v>355</v>
      </c>
      <c r="AY1" s="200" t="s">
        <v>357</v>
      </c>
      <c r="AZ1" s="200" t="s">
        <v>384</v>
      </c>
    </row>
    <row r="2" spans="1:56" x14ac:dyDescent="0.25">
      <c r="O2" s="135"/>
      <c r="P2" s="135"/>
      <c r="Q2" s="135"/>
      <c r="R2" s="135"/>
      <c r="S2" s="135"/>
      <c r="T2" s="135"/>
      <c r="U2" s="135"/>
      <c r="X2" s="135"/>
      <c r="Y2" s="135"/>
      <c r="AA2" s="135"/>
      <c r="AB2" s="135"/>
      <c r="AQ2" s="334"/>
    </row>
    <row r="3" spans="1:56" s="3" customFormat="1" x14ac:dyDescent="0.25">
      <c r="A3" s="6" t="s">
        <v>187</v>
      </c>
      <c r="B3" s="199">
        <v>742.8</v>
      </c>
      <c r="C3" s="199">
        <v>634.79999999999995</v>
      </c>
      <c r="D3" s="199">
        <v>675.2</v>
      </c>
      <c r="E3" s="199">
        <v>714.9</v>
      </c>
      <c r="F3" s="199">
        <v>731.2</v>
      </c>
      <c r="G3" s="199">
        <v>741.2</v>
      </c>
      <c r="H3" s="199">
        <v>941.5</v>
      </c>
      <c r="I3" s="199">
        <v>841.6</v>
      </c>
      <c r="J3" s="199">
        <v>852</v>
      </c>
      <c r="K3" s="199">
        <v>751.5</v>
      </c>
      <c r="L3" s="199">
        <v>764.9</v>
      </c>
      <c r="M3" s="199">
        <v>745.7</v>
      </c>
      <c r="N3" s="199">
        <v>769</v>
      </c>
      <c r="O3" s="207">
        <v>650.29999999999984</v>
      </c>
      <c r="P3" s="207">
        <v>733.2</v>
      </c>
      <c r="Q3" s="207">
        <v>707.8</v>
      </c>
      <c r="R3" s="207">
        <v>751.2</v>
      </c>
      <c r="S3" s="231">
        <v>680.4</v>
      </c>
      <c r="T3" s="207">
        <v>871.79999999999984</v>
      </c>
      <c r="U3" s="207">
        <v>808</v>
      </c>
      <c r="V3" s="207">
        <v>871.2</v>
      </c>
      <c r="W3" s="207">
        <v>840.8</v>
      </c>
      <c r="X3" s="207">
        <v>914.2</v>
      </c>
      <c r="Y3" s="207">
        <v>1056.2</v>
      </c>
      <c r="Z3" s="207">
        <v>1062</v>
      </c>
      <c r="AA3" s="207">
        <v>1113.7</v>
      </c>
      <c r="AB3" s="207">
        <v>1291</v>
      </c>
      <c r="AC3" s="207">
        <v>1264.5999999999999</v>
      </c>
      <c r="AD3" s="207">
        <v>1404.8</v>
      </c>
      <c r="AE3" s="207">
        <v>1371.5</v>
      </c>
      <c r="AF3" s="207">
        <v>1399.3</v>
      </c>
      <c r="AG3" s="207">
        <v>1432.1</v>
      </c>
      <c r="AH3" s="207">
        <f>SUM(AH4:AH15)</f>
        <v>1610.6999999999998</v>
      </c>
      <c r="AI3" s="207">
        <f>SUM(AI4:AI15)</f>
        <v>1635.7000000000003</v>
      </c>
      <c r="AJ3" s="207">
        <v>1810.7</v>
      </c>
      <c r="AK3" s="207">
        <f>SUM(AK4:AK15)</f>
        <v>1754.9</v>
      </c>
      <c r="AL3" s="207">
        <f>SUM(AL4:AL15)</f>
        <v>1889.8</v>
      </c>
      <c r="AM3" s="207">
        <v>1907.7999999999997</v>
      </c>
      <c r="AN3" s="207">
        <v>1858.2</v>
      </c>
      <c r="AO3" s="207">
        <v>1961.1</v>
      </c>
      <c r="AP3" s="207">
        <v>2241.4</v>
      </c>
      <c r="AQ3" s="207">
        <v>2351.8999999999996</v>
      </c>
      <c r="AR3" s="207">
        <v>2370.1999999999998</v>
      </c>
      <c r="AS3" s="207">
        <v>2378.5999999999995</v>
      </c>
      <c r="AT3" s="226">
        <v>2489.8999999999996</v>
      </c>
      <c r="AU3" s="199">
        <v>2551.6999999999998</v>
      </c>
      <c r="AV3" s="199">
        <v>2699</v>
      </c>
      <c r="AW3" s="199">
        <v>2464.6000000000004</v>
      </c>
      <c r="AX3" s="458">
        <v>2856.7999999999997</v>
      </c>
      <c r="AY3" s="458">
        <v>2449.1999999999998</v>
      </c>
      <c r="AZ3" s="458">
        <v>2530.1999999999998</v>
      </c>
    </row>
    <row r="4" spans="1:56" x14ac:dyDescent="0.25">
      <c r="A4" s="233" t="s">
        <v>233</v>
      </c>
      <c r="B4" s="188">
        <v>249.4</v>
      </c>
      <c r="C4" s="188">
        <v>242.1</v>
      </c>
      <c r="D4" s="188">
        <v>272.5</v>
      </c>
      <c r="E4" s="188">
        <v>278</v>
      </c>
      <c r="F4" s="188">
        <v>250.8</v>
      </c>
      <c r="G4" s="188">
        <v>257.60000000000002</v>
      </c>
      <c r="H4" s="188">
        <v>381.8</v>
      </c>
      <c r="I4" s="188">
        <v>149.69999999999999</v>
      </c>
      <c r="J4" s="188">
        <v>195.1</v>
      </c>
      <c r="K4" s="188">
        <v>92.6</v>
      </c>
      <c r="L4" s="188">
        <v>92.4</v>
      </c>
      <c r="M4" s="188">
        <v>105.1</v>
      </c>
      <c r="N4" s="188">
        <v>86.1</v>
      </c>
      <c r="O4" s="206">
        <v>58.8</v>
      </c>
      <c r="P4" s="206">
        <v>125.9</v>
      </c>
      <c r="Q4" s="206">
        <v>101.7</v>
      </c>
      <c r="R4" s="206">
        <v>148.19999999999999</v>
      </c>
      <c r="S4" s="206">
        <v>54.4</v>
      </c>
      <c r="T4" s="206">
        <v>189.5</v>
      </c>
      <c r="U4" s="218">
        <v>116.3</v>
      </c>
      <c r="V4" s="218">
        <v>133.9</v>
      </c>
      <c r="W4" s="218">
        <v>95.3</v>
      </c>
      <c r="X4" s="218">
        <v>153.19999999999999</v>
      </c>
      <c r="Y4" s="218">
        <v>214.4</v>
      </c>
      <c r="Z4" s="218">
        <v>170.3</v>
      </c>
      <c r="AA4" s="218">
        <v>143</v>
      </c>
      <c r="AB4" s="218">
        <v>353.1</v>
      </c>
      <c r="AC4" s="218">
        <v>282.89999999999998</v>
      </c>
      <c r="AD4" s="218">
        <v>369</v>
      </c>
      <c r="AE4" s="218">
        <v>306.8</v>
      </c>
      <c r="AF4" s="218">
        <v>293.89999999999998</v>
      </c>
      <c r="AG4" s="218">
        <v>348.4</v>
      </c>
      <c r="AH4" s="218">
        <v>500.3</v>
      </c>
      <c r="AI4" s="218">
        <v>447.3</v>
      </c>
      <c r="AJ4" s="218">
        <v>618</v>
      </c>
      <c r="AK4" s="218">
        <v>435</v>
      </c>
      <c r="AL4" s="218">
        <v>445.2</v>
      </c>
      <c r="AM4" s="218">
        <v>348.8</v>
      </c>
      <c r="AN4" s="218">
        <v>430.9</v>
      </c>
      <c r="AO4" s="218">
        <v>601.1</v>
      </c>
      <c r="AP4" s="218">
        <v>816.9</v>
      </c>
      <c r="AQ4" s="218">
        <v>860.1</v>
      </c>
      <c r="AR4" s="218">
        <v>928.7</v>
      </c>
      <c r="AS4" s="216">
        <v>905.5</v>
      </c>
      <c r="AT4" s="419">
        <v>1049.2</v>
      </c>
      <c r="AU4" s="188">
        <v>925.9</v>
      </c>
      <c r="AV4" s="188">
        <v>1178</v>
      </c>
      <c r="AW4" s="188">
        <v>588</v>
      </c>
      <c r="AX4" s="460">
        <v>771.1</v>
      </c>
      <c r="AY4" s="460">
        <v>451</v>
      </c>
      <c r="AZ4" s="460">
        <v>596.20000000000005</v>
      </c>
    </row>
    <row r="5" spans="1:56" x14ac:dyDescent="0.25">
      <c r="A5" s="233" t="s">
        <v>189</v>
      </c>
      <c r="B5" s="188">
        <v>116.2</v>
      </c>
      <c r="C5" s="188">
        <v>81.099999999999994</v>
      </c>
      <c r="D5" s="188">
        <v>24.5</v>
      </c>
      <c r="E5" s="188">
        <v>50.9</v>
      </c>
      <c r="F5" s="188">
        <v>35.799999999999997</v>
      </c>
      <c r="G5" s="188">
        <v>30.3</v>
      </c>
      <c r="H5" s="188">
        <v>9.1999999999999993</v>
      </c>
      <c r="I5" s="188">
        <v>1.6</v>
      </c>
      <c r="J5" s="188">
        <v>2</v>
      </c>
      <c r="K5" s="188">
        <v>0</v>
      </c>
      <c r="L5" s="241" t="s">
        <v>36</v>
      </c>
      <c r="M5" s="188">
        <v>0.8</v>
      </c>
      <c r="N5" s="188">
        <v>3.8</v>
      </c>
      <c r="O5" s="206">
        <v>12.1</v>
      </c>
      <c r="P5" s="241" t="s">
        <v>36</v>
      </c>
      <c r="Q5" s="241" t="s">
        <v>36</v>
      </c>
      <c r="R5" s="241" t="s">
        <v>36</v>
      </c>
      <c r="S5" s="241" t="s">
        <v>36</v>
      </c>
      <c r="T5" s="241" t="s">
        <v>36</v>
      </c>
      <c r="U5" s="241" t="s">
        <v>36</v>
      </c>
      <c r="V5" s="241" t="s">
        <v>36</v>
      </c>
      <c r="W5" s="241" t="s">
        <v>36</v>
      </c>
      <c r="X5" s="241" t="s">
        <v>36</v>
      </c>
      <c r="Y5" s="241" t="s">
        <v>36</v>
      </c>
      <c r="Z5" s="241" t="s">
        <v>36</v>
      </c>
      <c r="AA5" s="241" t="s">
        <v>36</v>
      </c>
      <c r="AB5" s="203" t="s">
        <v>36</v>
      </c>
      <c r="AC5" s="203" t="s">
        <v>36</v>
      </c>
      <c r="AD5" s="203" t="s">
        <v>36</v>
      </c>
      <c r="AE5" s="203" t="s">
        <v>36</v>
      </c>
      <c r="AF5" s="203" t="s">
        <v>36</v>
      </c>
      <c r="AG5" s="203" t="s">
        <v>36</v>
      </c>
      <c r="AH5" s="203" t="s">
        <v>36</v>
      </c>
      <c r="AI5" s="203" t="s">
        <v>36</v>
      </c>
      <c r="AJ5" s="203" t="s">
        <v>36</v>
      </c>
      <c r="AK5" s="203" t="s">
        <v>36</v>
      </c>
      <c r="AL5" s="203" t="s">
        <v>36</v>
      </c>
      <c r="AM5" s="203" t="s">
        <v>36</v>
      </c>
      <c r="AN5" s="203" t="s">
        <v>36</v>
      </c>
      <c r="AO5" s="203">
        <v>0</v>
      </c>
      <c r="AP5" s="203" t="s">
        <v>36</v>
      </c>
      <c r="AQ5" s="203"/>
      <c r="AR5" s="203">
        <v>0</v>
      </c>
      <c r="AS5" s="203">
        <v>0</v>
      </c>
      <c r="AT5" s="419">
        <v>0</v>
      </c>
      <c r="AU5" s="188">
        <v>0</v>
      </c>
      <c r="AV5" s="188">
        <v>0</v>
      </c>
      <c r="AW5" s="188">
        <v>0</v>
      </c>
      <c r="AX5" s="460">
        <v>0</v>
      </c>
      <c r="AY5" s="460">
        <v>0</v>
      </c>
      <c r="AZ5" s="460">
        <v>0</v>
      </c>
    </row>
    <row r="6" spans="1:56" x14ac:dyDescent="0.25">
      <c r="A6" s="233" t="s">
        <v>188</v>
      </c>
      <c r="B6" s="188">
        <v>149.1</v>
      </c>
      <c r="C6" s="188">
        <v>124.4</v>
      </c>
      <c r="D6" s="188">
        <v>143.6</v>
      </c>
      <c r="E6" s="188">
        <v>157.9</v>
      </c>
      <c r="F6" s="188">
        <v>164.3</v>
      </c>
      <c r="G6" s="188">
        <v>162.1</v>
      </c>
      <c r="H6" s="188">
        <v>174.1</v>
      </c>
      <c r="I6" s="188">
        <v>226.7</v>
      </c>
      <c r="J6" s="188">
        <v>245.9</v>
      </c>
      <c r="K6" s="188">
        <v>224.4</v>
      </c>
      <c r="L6" s="188">
        <v>254.7</v>
      </c>
      <c r="M6" s="188">
        <v>264.10000000000002</v>
      </c>
      <c r="N6" s="188">
        <v>259.60000000000002</v>
      </c>
      <c r="O6" s="206">
        <v>239.1</v>
      </c>
      <c r="P6" s="206">
        <v>243.3</v>
      </c>
      <c r="Q6" s="206">
        <v>249.2</v>
      </c>
      <c r="R6" s="206">
        <v>256</v>
      </c>
      <c r="S6" s="206">
        <v>259.5</v>
      </c>
      <c r="T6" s="206">
        <v>283.89999999999998</v>
      </c>
      <c r="U6" s="218">
        <v>321.10000000000002</v>
      </c>
      <c r="V6" s="218">
        <v>348.2</v>
      </c>
      <c r="W6" s="218">
        <v>352.7</v>
      </c>
      <c r="X6" s="218">
        <v>379.5</v>
      </c>
      <c r="Y6" s="218">
        <v>404.7</v>
      </c>
      <c r="Z6" s="218">
        <v>430.3</v>
      </c>
      <c r="AA6" s="218">
        <v>412.5</v>
      </c>
      <c r="AB6" s="218">
        <v>420.3</v>
      </c>
      <c r="AC6" s="218">
        <v>443.3</v>
      </c>
      <c r="AD6" s="218">
        <v>474.9</v>
      </c>
      <c r="AE6" s="218">
        <v>468.6</v>
      </c>
      <c r="AF6" s="218">
        <v>508.3</v>
      </c>
      <c r="AG6" s="218">
        <v>524.70000000000005</v>
      </c>
      <c r="AH6" s="218">
        <v>536.70000000000005</v>
      </c>
      <c r="AI6" s="218">
        <v>591.6</v>
      </c>
      <c r="AJ6" s="218">
        <v>522.5</v>
      </c>
      <c r="AK6" s="203">
        <v>545.9</v>
      </c>
      <c r="AL6" s="203">
        <v>593.79999999999995</v>
      </c>
      <c r="AM6" s="203">
        <v>598</v>
      </c>
      <c r="AN6" s="203">
        <v>542.4</v>
      </c>
      <c r="AO6" s="203">
        <v>587.9</v>
      </c>
      <c r="AP6" s="203">
        <v>643.20000000000005</v>
      </c>
      <c r="AQ6" s="203">
        <v>725.4</v>
      </c>
      <c r="AR6" s="203">
        <v>566</v>
      </c>
      <c r="AS6" s="203">
        <v>640</v>
      </c>
      <c r="AT6" s="419">
        <v>655.9</v>
      </c>
      <c r="AU6" s="188">
        <v>806.4</v>
      </c>
      <c r="AV6" s="188">
        <v>702.8</v>
      </c>
      <c r="AW6" s="188">
        <v>847.6</v>
      </c>
      <c r="AX6" s="460">
        <v>990.4</v>
      </c>
      <c r="AY6" s="460">
        <v>1043</v>
      </c>
      <c r="AZ6" s="460">
        <v>841.5</v>
      </c>
    </row>
    <row r="7" spans="1:56" x14ac:dyDescent="0.25">
      <c r="A7" s="233" t="s">
        <v>190</v>
      </c>
      <c r="B7" s="188">
        <v>195.7</v>
      </c>
      <c r="C7" s="188">
        <v>153.80000000000001</v>
      </c>
      <c r="D7" s="188">
        <v>189.7</v>
      </c>
      <c r="E7" s="188">
        <v>171.8</v>
      </c>
      <c r="F7" s="188">
        <v>231.8</v>
      </c>
      <c r="G7" s="188">
        <v>226.7</v>
      </c>
      <c r="H7" s="188">
        <v>305.60000000000002</v>
      </c>
      <c r="I7" s="188">
        <v>393</v>
      </c>
      <c r="J7" s="188">
        <v>288.7</v>
      </c>
      <c r="K7" s="188">
        <v>271.10000000000002</v>
      </c>
      <c r="L7" s="188">
        <v>304.8</v>
      </c>
      <c r="M7" s="188">
        <v>265.3</v>
      </c>
      <c r="N7" s="188">
        <v>292.10000000000002</v>
      </c>
      <c r="O7" s="206">
        <v>268.8</v>
      </c>
      <c r="P7" s="206">
        <v>284.3</v>
      </c>
      <c r="Q7" s="206">
        <v>279.10000000000002</v>
      </c>
      <c r="R7" s="206">
        <v>262</v>
      </c>
      <c r="S7" s="206">
        <v>264.5</v>
      </c>
      <c r="T7" s="206">
        <v>317</v>
      </c>
      <c r="U7" s="218">
        <v>292.3</v>
      </c>
      <c r="V7" s="218">
        <v>318.10000000000002</v>
      </c>
      <c r="W7" s="218">
        <v>308</v>
      </c>
      <c r="X7" s="218">
        <v>300.8</v>
      </c>
      <c r="Y7" s="218">
        <v>353.3</v>
      </c>
      <c r="Z7" s="218">
        <v>380.7</v>
      </c>
      <c r="AA7" s="218">
        <v>441.7</v>
      </c>
      <c r="AB7" s="218">
        <v>404.8</v>
      </c>
      <c r="AC7" s="218">
        <v>437.3</v>
      </c>
      <c r="AD7" s="218">
        <v>477</v>
      </c>
      <c r="AE7" s="218">
        <v>483.6</v>
      </c>
      <c r="AF7" s="218">
        <v>489.5</v>
      </c>
      <c r="AG7" s="218">
        <v>470</v>
      </c>
      <c r="AH7" s="218">
        <v>484.1</v>
      </c>
      <c r="AI7" s="218">
        <v>461.4</v>
      </c>
      <c r="AJ7" s="218">
        <v>486.5</v>
      </c>
      <c r="AK7" s="218">
        <v>547.29999999999995</v>
      </c>
      <c r="AL7" s="218">
        <v>564.79999999999995</v>
      </c>
      <c r="AM7" s="218">
        <v>675.3</v>
      </c>
      <c r="AN7" s="218">
        <v>630.5</v>
      </c>
      <c r="AO7" s="218">
        <v>568.79999999999995</v>
      </c>
      <c r="AP7" s="218">
        <v>589.9</v>
      </c>
      <c r="AQ7" s="218">
        <v>587.79999999999995</v>
      </c>
      <c r="AR7" s="218">
        <v>697.3</v>
      </c>
      <c r="AS7" s="216">
        <v>692</v>
      </c>
      <c r="AT7" s="419">
        <v>631.79999999999995</v>
      </c>
      <c r="AU7" s="188">
        <v>640.29999999999995</v>
      </c>
      <c r="AV7" s="188">
        <v>630.20000000000005</v>
      </c>
      <c r="AW7" s="188">
        <v>771.4</v>
      </c>
      <c r="AX7" s="460">
        <v>829.2</v>
      </c>
      <c r="AY7" s="460">
        <v>765.6</v>
      </c>
      <c r="AZ7" s="460">
        <v>874.5</v>
      </c>
    </row>
    <row r="8" spans="1:56" x14ac:dyDescent="0.25">
      <c r="A8" s="233" t="s">
        <v>191</v>
      </c>
      <c r="B8" s="188">
        <v>19.8</v>
      </c>
      <c r="C8" s="188">
        <v>25.9</v>
      </c>
      <c r="D8" s="188">
        <v>37.700000000000003</v>
      </c>
      <c r="E8" s="188">
        <v>43</v>
      </c>
      <c r="F8" s="188">
        <v>39.700000000000003</v>
      </c>
      <c r="G8" s="188">
        <v>53</v>
      </c>
      <c r="H8" s="188">
        <v>52.3</v>
      </c>
      <c r="I8" s="188">
        <v>56.9</v>
      </c>
      <c r="J8" s="188">
        <v>74.599999999999994</v>
      </c>
      <c r="K8" s="188">
        <v>95.7</v>
      </c>
      <c r="L8" s="188">
        <v>90.8</v>
      </c>
      <c r="M8" s="188">
        <v>75.2</v>
      </c>
      <c r="N8" s="188">
        <v>89.8</v>
      </c>
      <c r="O8" s="206">
        <v>50</v>
      </c>
      <c r="P8" s="206">
        <v>50</v>
      </c>
      <c r="Q8" s="206">
        <v>48.8</v>
      </c>
      <c r="R8" s="206">
        <v>68.8</v>
      </c>
      <c r="S8" s="206">
        <v>55.7</v>
      </c>
      <c r="T8" s="206">
        <v>49.8</v>
      </c>
      <c r="U8" s="218">
        <v>53.3</v>
      </c>
      <c r="V8" s="218">
        <v>56.4</v>
      </c>
      <c r="W8" s="218">
        <v>72</v>
      </c>
      <c r="X8" s="218">
        <v>64.3</v>
      </c>
      <c r="Y8" s="218">
        <v>56.9</v>
      </c>
      <c r="Z8" s="218">
        <v>58.3</v>
      </c>
      <c r="AA8" s="218">
        <v>84.2</v>
      </c>
      <c r="AB8" s="218">
        <v>76.599999999999994</v>
      </c>
      <c r="AC8" s="218">
        <v>71.599999999999994</v>
      </c>
      <c r="AD8" s="218">
        <v>62.7</v>
      </c>
      <c r="AE8" s="218">
        <v>80.7</v>
      </c>
      <c r="AF8" s="218">
        <v>81.900000000000006</v>
      </c>
      <c r="AG8" s="218">
        <v>68.400000000000006</v>
      </c>
      <c r="AH8" s="218">
        <v>61.1</v>
      </c>
      <c r="AI8" s="218">
        <v>97.3</v>
      </c>
      <c r="AJ8" s="218">
        <v>114.3</v>
      </c>
      <c r="AK8" s="218">
        <v>183.8</v>
      </c>
      <c r="AL8" s="218">
        <v>219</v>
      </c>
      <c r="AM8" s="218">
        <v>238.8</v>
      </c>
      <c r="AN8" s="218">
        <v>229.1</v>
      </c>
      <c r="AO8" s="218">
        <v>184</v>
      </c>
      <c r="AP8" s="218">
        <v>171</v>
      </c>
      <c r="AQ8" s="218">
        <v>156.19999999999999</v>
      </c>
      <c r="AR8" s="218">
        <v>148.80000000000001</v>
      </c>
      <c r="AS8" s="216">
        <v>117.2</v>
      </c>
      <c r="AT8" s="419">
        <v>123.6</v>
      </c>
      <c r="AU8" s="188">
        <v>149</v>
      </c>
      <c r="AV8" s="188">
        <v>153.69999999999999</v>
      </c>
      <c r="AW8" s="188">
        <v>181.4</v>
      </c>
      <c r="AX8" s="460">
        <v>164.6</v>
      </c>
      <c r="AY8" s="460">
        <v>132.19999999999999</v>
      </c>
      <c r="AZ8" s="460">
        <v>156.4</v>
      </c>
      <c r="BD8" s="365"/>
    </row>
    <row r="9" spans="1:56" x14ac:dyDescent="0.25">
      <c r="A9" s="233" t="s">
        <v>192</v>
      </c>
      <c r="B9" s="188">
        <v>0</v>
      </c>
      <c r="C9" s="188">
        <v>0</v>
      </c>
      <c r="D9" s="188">
        <v>0</v>
      </c>
      <c r="E9" s="188">
        <v>0</v>
      </c>
      <c r="F9" s="188">
        <v>0</v>
      </c>
      <c r="G9" s="188">
        <v>0</v>
      </c>
      <c r="H9" s="188">
        <v>0</v>
      </c>
      <c r="I9" s="188">
        <v>0.2</v>
      </c>
      <c r="J9" s="188">
        <v>0.3</v>
      </c>
      <c r="K9" s="188">
        <v>3.6</v>
      </c>
      <c r="L9" s="188">
        <v>1.9</v>
      </c>
      <c r="M9" s="188">
        <v>4.9000000000000004</v>
      </c>
      <c r="N9" s="188">
        <v>6.9</v>
      </c>
      <c r="O9" s="241" t="s">
        <v>36</v>
      </c>
      <c r="P9" s="241" t="s">
        <v>36</v>
      </c>
      <c r="Q9" s="241" t="s">
        <v>36</v>
      </c>
      <c r="R9" s="241" t="s">
        <v>36</v>
      </c>
      <c r="S9" s="241" t="s">
        <v>36</v>
      </c>
      <c r="T9" s="241" t="s">
        <v>36</v>
      </c>
      <c r="U9" s="241" t="s">
        <v>36</v>
      </c>
      <c r="V9" s="241" t="s">
        <v>36</v>
      </c>
      <c r="W9" s="241" t="s">
        <v>36</v>
      </c>
      <c r="X9" s="241" t="s">
        <v>36</v>
      </c>
      <c r="Y9" s="241" t="s">
        <v>36</v>
      </c>
      <c r="Z9" s="241" t="s">
        <v>36</v>
      </c>
      <c r="AA9" s="241" t="s">
        <v>36</v>
      </c>
      <c r="AB9" s="203" t="s">
        <v>36</v>
      </c>
      <c r="AC9" s="203" t="s">
        <v>36</v>
      </c>
      <c r="AD9" s="203" t="s">
        <v>36</v>
      </c>
      <c r="AE9" s="203" t="s">
        <v>36</v>
      </c>
      <c r="AF9" s="203" t="s">
        <v>36</v>
      </c>
      <c r="AG9" s="203" t="s">
        <v>36</v>
      </c>
      <c r="AH9" s="203" t="s">
        <v>36</v>
      </c>
      <c r="AI9" s="203" t="s">
        <v>36</v>
      </c>
      <c r="AJ9" s="203" t="s">
        <v>36</v>
      </c>
      <c r="AK9" s="203" t="s">
        <v>36</v>
      </c>
      <c r="AL9" s="203" t="s">
        <v>36</v>
      </c>
      <c r="AM9" s="203" t="s">
        <v>36</v>
      </c>
      <c r="AN9" s="203" t="s">
        <v>36</v>
      </c>
      <c r="AO9" s="203">
        <v>0</v>
      </c>
      <c r="AP9" s="203">
        <v>0</v>
      </c>
      <c r="AQ9" s="203">
        <v>0</v>
      </c>
      <c r="AR9" s="203">
        <v>0</v>
      </c>
      <c r="AS9" s="203">
        <v>0</v>
      </c>
      <c r="AT9" s="419">
        <v>0</v>
      </c>
      <c r="AU9" s="188">
        <v>0</v>
      </c>
      <c r="AV9" s="188">
        <v>0</v>
      </c>
      <c r="AW9" s="188">
        <v>0</v>
      </c>
      <c r="AX9" s="460">
        <v>0</v>
      </c>
      <c r="AY9" s="460">
        <v>0</v>
      </c>
      <c r="AZ9" s="460">
        <v>0</v>
      </c>
    </row>
    <row r="10" spans="1:56" x14ac:dyDescent="0.25">
      <c r="A10" s="233" t="s">
        <v>193</v>
      </c>
      <c r="B10" s="188">
        <v>3.1</v>
      </c>
      <c r="C10" s="188">
        <v>1.4</v>
      </c>
      <c r="D10" s="188">
        <v>1.2</v>
      </c>
      <c r="E10" s="188">
        <v>4.0999999999999996</v>
      </c>
      <c r="F10" s="188">
        <v>4.5</v>
      </c>
      <c r="G10" s="188">
        <v>6.1</v>
      </c>
      <c r="H10" s="188">
        <v>5.4</v>
      </c>
      <c r="I10" s="188">
        <v>4.4000000000000004</v>
      </c>
      <c r="J10" s="188">
        <v>3.4</v>
      </c>
      <c r="K10" s="188">
        <v>7.4</v>
      </c>
      <c r="L10" s="188">
        <v>11.8</v>
      </c>
      <c r="M10" s="188">
        <v>21.2</v>
      </c>
      <c r="N10" s="188">
        <v>11</v>
      </c>
      <c r="O10" s="206">
        <v>10.3</v>
      </c>
      <c r="P10" s="206">
        <v>15.5</v>
      </c>
      <c r="Q10" s="206">
        <v>5.0999999999999996</v>
      </c>
      <c r="R10" s="206">
        <v>2.7</v>
      </c>
      <c r="S10" s="206">
        <v>29.5</v>
      </c>
      <c r="T10" s="206">
        <v>13.3</v>
      </c>
      <c r="U10" s="218">
        <v>9</v>
      </c>
      <c r="V10" s="218">
        <v>0.7</v>
      </c>
      <c r="W10" s="218">
        <v>1.6</v>
      </c>
      <c r="X10" s="218">
        <v>1</v>
      </c>
      <c r="Y10" s="218">
        <v>3.4</v>
      </c>
      <c r="Z10" s="218">
        <v>1.2</v>
      </c>
      <c r="AA10" s="218">
        <v>6.4</v>
      </c>
      <c r="AB10" s="218">
        <v>6.1</v>
      </c>
      <c r="AC10" s="218">
        <v>4.5</v>
      </c>
      <c r="AD10" s="218">
        <v>4.5999999999999996</v>
      </c>
      <c r="AE10" s="218">
        <v>4.8</v>
      </c>
      <c r="AF10" s="218">
        <v>5.3</v>
      </c>
      <c r="AG10" s="218">
        <v>1.6</v>
      </c>
      <c r="AH10" s="218">
        <v>1.5</v>
      </c>
      <c r="AI10" s="218">
        <v>1.9</v>
      </c>
      <c r="AJ10" s="218">
        <v>0.9</v>
      </c>
      <c r="AK10" s="218">
        <v>1.7</v>
      </c>
      <c r="AL10" s="218">
        <v>0.5</v>
      </c>
      <c r="AM10" s="310" t="s">
        <v>36</v>
      </c>
      <c r="AN10" s="310" t="s">
        <v>36</v>
      </c>
      <c r="AO10" s="310">
        <v>0</v>
      </c>
      <c r="AP10" s="310"/>
      <c r="AQ10" s="310"/>
      <c r="AR10" s="310">
        <v>0</v>
      </c>
      <c r="AS10" s="310">
        <v>0</v>
      </c>
      <c r="AT10" s="420">
        <v>0</v>
      </c>
      <c r="AU10" s="188">
        <v>0</v>
      </c>
      <c r="AV10" s="188">
        <v>0</v>
      </c>
      <c r="AW10" s="188">
        <v>0</v>
      </c>
      <c r="AX10" s="460">
        <v>0</v>
      </c>
      <c r="AY10" s="460">
        <v>0</v>
      </c>
      <c r="AZ10" s="460">
        <v>0</v>
      </c>
    </row>
    <row r="11" spans="1:56" x14ac:dyDescent="0.25">
      <c r="A11" s="233" t="s">
        <v>234</v>
      </c>
      <c r="B11" s="241" t="s">
        <v>36</v>
      </c>
      <c r="C11" s="241" t="s">
        <v>36</v>
      </c>
      <c r="D11" s="241" t="s">
        <v>36</v>
      </c>
      <c r="E11" s="241" t="s">
        <v>36</v>
      </c>
      <c r="F11" s="241" t="s">
        <v>36</v>
      </c>
      <c r="G11" s="241" t="s">
        <v>36</v>
      </c>
      <c r="H11" s="241" t="s">
        <v>36</v>
      </c>
      <c r="I11" s="241" t="s">
        <v>36</v>
      </c>
      <c r="J11" s="241" t="s">
        <v>36</v>
      </c>
      <c r="K11" s="241" t="s">
        <v>36</v>
      </c>
      <c r="L11" s="241" t="s">
        <v>36</v>
      </c>
      <c r="M11" s="241" t="s">
        <v>36</v>
      </c>
      <c r="N11" s="241" t="s">
        <v>36</v>
      </c>
      <c r="O11" s="241" t="s">
        <v>36</v>
      </c>
      <c r="P11" s="241" t="s">
        <v>36</v>
      </c>
      <c r="Q11" s="241" t="s">
        <v>36</v>
      </c>
      <c r="R11" s="241" t="s">
        <v>36</v>
      </c>
      <c r="S11" s="241" t="s">
        <v>36</v>
      </c>
      <c r="T11" s="241" t="s">
        <v>36</v>
      </c>
      <c r="U11" s="241" t="s">
        <v>36</v>
      </c>
      <c r="V11" s="241" t="s">
        <v>36</v>
      </c>
      <c r="W11" s="241" t="s">
        <v>36</v>
      </c>
      <c r="X11" s="241" t="s">
        <v>36</v>
      </c>
      <c r="Y11" s="241" t="s">
        <v>36</v>
      </c>
      <c r="Z11" s="241" t="s">
        <v>36</v>
      </c>
      <c r="AA11" s="241" t="s">
        <v>36</v>
      </c>
      <c r="AB11" s="241" t="s">
        <v>36</v>
      </c>
      <c r="AC11" s="241" t="s">
        <v>36</v>
      </c>
      <c r="AD11" s="241" t="s">
        <v>36</v>
      </c>
      <c r="AE11" s="241" t="s">
        <v>36</v>
      </c>
      <c r="AF11" s="241" t="s">
        <v>36</v>
      </c>
      <c r="AG11" s="241" t="s">
        <v>36</v>
      </c>
      <c r="AH11" s="241">
        <v>1.2</v>
      </c>
      <c r="AI11" s="241">
        <v>1.2</v>
      </c>
      <c r="AJ11" s="241">
        <v>6.7</v>
      </c>
      <c r="AK11" s="241">
        <v>6.9</v>
      </c>
      <c r="AL11" s="241">
        <v>5.8</v>
      </c>
      <c r="AM11" s="241">
        <v>6.1</v>
      </c>
      <c r="AN11" s="241">
        <v>0.2</v>
      </c>
      <c r="AO11" s="241">
        <v>0.2</v>
      </c>
      <c r="AP11" s="241">
        <v>0.2</v>
      </c>
      <c r="AQ11" s="241">
        <v>0.2</v>
      </c>
      <c r="AR11" s="241">
        <v>0.2</v>
      </c>
      <c r="AS11" s="241">
        <v>0.2</v>
      </c>
      <c r="AT11" s="419">
        <v>0.2</v>
      </c>
      <c r="AU11" s="188">
        <v>0</v>
      </c>
      <c r="AV11" s="188">
        <v>0</v>
      </c>
      <c r="AW11" s="188">
        <v>0</v>
      </c>
      <c r="AX11" s="460">
        <v>0</v>
      </c>
      <c r="AY11" s="460">
        <v>0</v>
      </c>
      <c r="AZ11" s="460">
        <v>0</v>
      </c>
    </row>
    <row r="12" spans="1:56" x14ac:dyDescent="0.25">
      <c r="A12" s="233" t="s">
        <v>194</v>
      </c>
      <c r="B12" s="188">
        <v>0</v>
      </c>
      <c r="C12" s="188">
        <v>0</v>
      </c>
      <c r="D12" s="188">
        <v>0</v>
      </c>
      <c r="E12" s="188">
        <v>0</v>
      </c>
      <c r="F12" s="188">
        <v>0</v>
      </c>
      <c r="G12" s="188">
        <v>0.2</v>
      </c>
      <c r="H12" s="188">
        <v>0</v>
      </c>
      <c r="I12" s="188">
        <v>0</v>
      </c>
      <c r="J12" s="188">
        <v>0</v>
      </c>
      <c r="K12" s="188">
        <v>48.1</v>
      </c>
      <c r="L12" s="241" t="s">
        <v>36</v>
      </c>
      <c r="M12" s="241" t="s">
        <v>36</v>
      </c>
      <c r="N12" s="241" t="s">
        <v>36</v>
      </c>
      <c r="O12" s="206">
        <v>1.4</v>
      </c>
      <c r="P12" s="206">
        <v>0.7</v>
      </c>
      <c r="Q12" s="206">
        <v>0.7</v>
      </c>
      <c r="R12" s="206">
        <v>0.8</v>
      </c>
      <c r="S12" s="206">
        <v>0.8</v>
      </c>
      <c r="T12" s="206">
        <v>0.9</v>
      </c>
      <c r="U12" s="218">
        <v>0.8</v>
      </c>
      <c r="V12" s="218">
        <v>0.8</v>
      </c>
      <c r="W12" s="218">
        <v>0.1</v>
      </c>
      <c r="X12" s="241" t="s">
        <v>36</v>
      </c>
      <c r="Y12" s="241" t="s">
        <v>36</v>
      </c>
      <c r="Z12" s="241" t="s">
        <v>36</v>
      </c>
      <c r="AA12" s="241" t="s">
        <v>36</v>
      </c>
      <c r="AB12" s="241" t="s">
        <v>36</v>
      </c>
      <c r="AC12" s="241" t="s">
        <v>36</v>
      </c>
      <c r="AD12" s="241" t="s">
        <v>36</v>
      </c>
      <c r="AE12" s="241" t="s">
        <v>36</v>
      </c>
      <c r="AF12" s="241" t="s">
        <v>36</v>
      </c>
      <c r="AG12" s="241" t="s">
        <v>36</v>
      </c>
      <c r="AH12" s="241" t="s">
        <v>36</v>
      </c>
      <c r="AI12" s="241" t="s">
        <v>36</v>
      </c>
      <c r="AJ12" s="241" t="s">
        <v>36</v>
      </c>
      <c r="AK12" s="241" t="s">
        <v>36</v>
      </c>
      <c r="AL12" s="241" t="s">
        <v>36</v>
      </c>
      <c r="AM12" s="241" t="s">
        <v>36</v>
      </c>
      <c r="AN12" s="241" t="s">
        <v>36</v>
      </c>
      <c r="AO12" s="241">
        <v>0</v>
      </c>
      <c r="AP12" s="241">
        <v>0</v>
      </c>
      <c r="AQ12" s="241">
        <v>0</v>
      </c>
      <c r="AR12" s="241">
        <v>0</v>
      </c>
      <c r="AS12" s="241">
        <v>0</v>
      </c>
      <c r="AT12" s="419">
        <v>0</v>
      </c>
      <c r="AU12" s="188">
        <v>0</v>
      </c>
      <c r="AV12" s="188">
        <v>0</v>
      </c>
      <c r="AW12" s="188">
        <v>0</v>
      </c>
      <c r="AX12" s="460">
        <v>0</v>
      </c>
      <c r="AY12" s="460">
        <v>0</v>
      </c>
      <c r="AZ12" s="460">
        <v>0</v>
      </c>
    </row>
    <row r="13" spans="1:56" x14ac:dyDescent="0.25">
      <c r="A13" s="233" t="s">
        <v>261</v>
      </c>
      <c r="B13" s="188">
        <v>0</v>
      </c>
      <c r="C13" s="188">
        <v>0</v>
      </c>
      <c r="D13" s="188">
        <v>0</v>
      </c>
      <c r="E13" s="188">
        <v>0</v>
      </c>
      <c r="F13" s="188">
        <v>0</v>
      </c>
      <c r="G13" s="188">
        <v>0</v>
      </c>
      <c r="H13" s="188">
        <v>0</v>
      </c>
      <c r="I13" s="188">
        <v>0</v>
      </c>
      <c r="J13" s="188">
        <v>0</v>
      </c>
      <c r="K13" s="188">
        <v>0</v>
      </c>
      <c r="L13" s="241">
        <v>0</v>
      </c>
      <c r="M13" s="241">
        <v>0</v>
      </c>
      <c r="N13" s="241">
        <v>0</v>
      </c>
      <c r="O13" s="206">
        <v>0</v>
      </c>
      <c r="P13" s="206">
        <v>0</v>
      </c>
      <c r="Q13" s="206">
        <v>0</v>
      </c>
      <c r="R13" s="206">
        <v>0</v>
      </c>
      <c r="S13" s="206">
        <v>0</v>
      </c>
      <c r="T13" s="206">
        <v>0</v>
      </c>
      <c r="U13" s="218">
        <v>0</v>
      </c>
      <c r="V13" s="218">
        <v>0</v>
      </c>
      <c r="W13" s="218">
        <v>0</v>
      </c>
      <c r="X13" s="241">
        <v>0</v>
      </c>
      <c r="Y13" s="241">
        <v>0</v>
      </c>
      <c r="Z13" s="241">
        <v>0</v>
      </c>
      <c r="AA13" s="241">
        <v>0</v>
      </c>
      <c r="AB13" s="241">
        <v>0</v>
      </c>
      <c r="AC13" s="241">
        <v>0</v>
      </c>
      <c r="AD13" s="241">
        <v>0</v>
      </c>
      <c r="AE13" s="241">
        <v>0</v>
      </c>
      <c r="AF13" s="241">
        <v>0</v>
      </c>
      <c r="AG13" s="241">
        <v>0</v>
      </c>
      <c r="AH13" s="241">
        <v>0</v>
      </c>
      <c r="AI13" s="241">
        <v>0</v>
      </c>
      <c r="AJ13" s="241">
        <v>37.1</v>
      </c>
      <c r="AK13" s="241">
        <v>0</v>
      </c>
      <c r="AL13" s="241">
        <v>0</v>
      </c>
      <c r="AM13" s="241">
        <v>0</v>
      </c>
      <c r="AN13" s="241">
        <v>3</v>
      </c>
      <c r="AO13" s="241" t="s">
        <v>36</v>
      </c>
      <c r="AP13" s="241">
        <v>0.1</v>
      </c>
      <c r="AQ13" s="241">
        <v>0</v>
      </c>
      <c r="AR13" s="241">
        <v>0</v>
      </c>
      <c r="AS13" s="241">
        <v>0.2</v>
      </c>
      <c r="AT13" s="419">
        <v>0</v>
      </c>
      <c r="AU13" s="188">
        <v>0</v>
      </c>
      <c r="AV13" s="188">
        <v>0</v>
      </c>
      <c r="AW13" s="188">
        <v>43.3</v>
      </c>
      <c r="AX13" s="460">
        <v>67.900000000000006</v>
      </c>
      <c r="AY13" s="460">
        <v>23.9</v>
      </c>
      <c r="AZ13" s="460">
        <v>21.4</v>
      </c>
    </row>
    <row r="14" spans="1:56" x14ac:dyDescent="0.25">
      <c r="A14" s="233" t="s">
        <v>235</v>
      </c>
      <c r="B14" s="188">
        <v>9.4</v>
      </c>
      <c r="C14" s="188">
        <v>6.1</v>
      </c>
      <c r="D14" s="188">
        <v>5.9</v>
      </c>
      <c r="E14" s="188">
        <v>9.1999999999999993</v>
      </c>
      <c r="F14" s="188">
        <v>4.3</v>
      </c>
      <c r="G14" s="188">
        <v>4.7</v>
      </c>
      <c r="H14" s="188">
        <v>10.8</v>
      </c>
      <c r="I14" s="188">
        <v>6</v>
      </c>
      <c r="J14" s="188">
        <v>41</v>
      </c>
      <c r="K14" s="188">
        <v>7.8</v>
      </c>
      <c r="L14" s="188">
        <v>6</v>
      </c>
      <c r="M14" s="188">
        <v>7.2</v>
      </c>
      <c r="N14" s="188">
        <v>18.600000000000001</v>
      </c>
      <c r="O14" s="206">
        <v>9.5</v>
      </c>
      <c r="P14" s="206">
        <v>11</v>
      </c>
      <c r="Q14" s="206">
        <v>21</v>
      </c>
      <c r="R14" s="206">
        <v>11.4</v>
      </c>
      <c r="S14" s="206">
        <v>14.4</v>
      </c>
      <c r="T14" s="206">
        <v>14.5</v>
      </c>
      <c r="U14" s="218">
        <v>12.700000000000001</v>
      </c>
      <c r="V14" s="218">
        <v>11.6</v>
      </c>
      <c r="W14" s="218">
        <v>9.8000000000000007</v>
      </c>
      <c r="X14" s="218">
        <v>11.7</v>
      </c>
      <c r="Y14" s="218">
        <v>20.2</v>
      </c>
      <c r="Z14" s="218">
        <v>18.5</v>
      </c>
      <c r="AA14" s="218">
        <v>24.7</v>
      </c>
      <c r="AB14" s="218">
        <v>25.8</v>
      </c>
      <c r="AC14" s="218">
        <v>22.3</v>
      </c>
      <c r="AD14" s="218">
        <v>13.8</v>
      </c>
      <c r="AE14" s="203">
        <v>25.5</v>
      </c>
      <c r="AF14" s="203">
        <v>15.8</v>
      </c>
      <c r="AG14" s="203">
        <v>11.8</v>
      </c>
      <c r="AH14" s="203">
        <v>21.1</v>
      </c>
      <c r="AI14" s="203">
        <v>33.200000000000003</v>
      </c>
      <c r="AJ14" s="203">
        <v>18.2</v>
      </c>
      <c r="AK14" s="203">
        <v>26.9</v>
      </c>
      <c r="AL14" s="203">
        <v>55.9</v>
      </c>
      <c r="AM14" s="203">
        <v>39.1</v>
      </c>
      <c r="AN14" s="203">
        <v>15.4</v>
      </c>
      <c r="AO14" s="203">
        <v>11</v>
      </c>
      <c r="AP14" s="203">
        <v>14.5</v>
      </c>
      <c r="AQ14" s="203">
        <v>17.7</v>
      </c>
      <c r="AR14" s="203">
        <v>22</v>
      </c>
      <c r="AS14" s="203">
        <v>12</v>
      </c>
      <c r="AT14" s="419">
        <v>21.4</v>
      </c>
      <c r="AU14" s="188">
        <v>23.5</v>
      </c>
      <c r="AV14" s="188">
        <v>24.5</v>
      </c>
      <c r="AW14" s="188">
        <v>16.399999999999999</v>
      </c>
      <c r="AX14" s="460">
        <v>22.1</v>
      </c>
      <c r="AY14" s="460">
        <v>25.7</v>
      </c>
      <c r="AZ14" s="460">
        <v>26.5</v>
      </c>
    </row>
    <row r="15" spans="1:56" x14ac:dyDescent="0.25">
      <c r="A15" s="233" t="s">
        <v>195</v>
      </c>
      <c r="B15" s="188">
        <v>0.1</v>
      </c>
      <c r="C15" s="188">
        <v>0</v>
      </c>
      <c r="D15" s="188">
        <v>0.1</v>
      </c>
      <c r="E15" s="188">
        <v>0</v>
      </c>
      <c r="F15" s="188">
        <v>0</v>
      </c>
      <c r="G15" s="188">
        <v>0.5</v>
      </c>
      <c r="H15" s="188">
        <v>2.2999999999999998</v>
      </c>
      <c r="I15" s="188">
        <v>3.1</v>
      </c>
      <c r="J15" s="188">
        <v>1</v>
      </c>
      <c r="K15" s="188">
        <v>0.8</v>
      </c>
      <c r="L15" s="188">
        <v>2.5</v>
      </c>
      <c r="M15" s="188">
        <v>1.9</v>
      </c>
      <c r="N15" s="188">
        <v>1.1000000000000001</v>
      </c>
      <c r="O15" s="206">
        <v>0.3</v>
      </c>
      <c r="P15" s="206">
        <v>2.5</v>
      </c>
      <c r="Q15" s="206">
        <v>2.2000000000000002</v>
      </c>
      <c r="R15" s="206">
        <v>1.3</v>
      </c>
      <c r="S15" s="206">
        <v>1.6</v>
      </c>
      <c r="T15" s="206">
        <v>2.9</v>
      </c>
      <c r="U15" s="218">
        <v>2.5</v>
      </c>
      <c r="V15" s="218">
        <v>1.5</v>
      </c>
      <c r="W15" s="218">
        <v>1.3</v>
      </c>
      <c r="X15" s="218">
        <v>3.7</v>
      </c>
      <c r="Y15" s="218">
        <v>3.3</v>
      </c>
      <c r="Z15" s="218">
        <v>2.7</v>
      </c>
      <c r="AA15" s="218">
        <v>1.2</v>
      </c>
      <c r="AB15" s="218">
        <v>4.3</v>
      </c>
      <c r="AC15" s="218">
        <v>2.7</v>
      </c>
      <c r="AD15" s="218">
        <v>2.8</v>
      </c>
      <c r="AE15" s="218">
        <v>1.5</v>
      </c>
      <c r="AF15" s="218">
        <v>4.5999999999999996</v>
      </c>
      <c r="AG15" s="218">
        <v>7.2</v>
      </c>
      <c r="AH15" s="218">
        <v>4.7</v>
      </c>
      <c r="AI15" s="218">
        <v>1.8</v>
      </c>
      <c r="AJ15" s="218">
        <v>6.5</v>
      </c>
      <c r="AK15" s="218">
        <v>7.4</v>
      </c>
      <c r="AL15" s="218">
        <v>4.8</v>
      </c>
      <c r="AM15" s="218">
        <v>1.7</v>
      </c>
      <c r="AN15" s="218">
        <v>6.7</v>
      </c>
      <c r="AO15" s="218">
        <v>8.1</v>
      </c>
      <c r="AP15" s="218">
        <v>5.6</v>
      </c>
      <c r="AQ15" s="218">
        <v>4.5</v>
      </c>
      <c r="AR15" s="218">
        <v>7.2</v>
      </c>
      <c r="AS15" s="216">
        <v>11.5</v>
      </c>
      <c r="AT15" s="419">
        <v>7.8</v>
      </c>
      <c r="AU15" s="188">
        <v>6.6</v>
      </c>
      <c r="AV15" s="188">
        <v>9.8000000000000007</v>
      </c>
      <c r="AW15" s="188">
        <v>16.5</v>
      </c>
      <c r="AX15" s="460">
        <v>11.5</v>
      </c>
      <c r="AY15" s="460">
        <v>7.8</v>
      </c>
      <c r="AZ15" s="460">
        <v>13.7</v>
      </c>
    </row>
    <row r="16" spans="1:56" x14ac:dyDescent="0.25">
      <c r="B16" s="188"/>
      <c r="C16" s="188"/>
      <c r="D16" s="188"/>
      <c r="E16" s="188"/>
      <c r="F16" s="188"/>
      <c r="G16" s="188"/>
      <c r="H16" s="188"/>
      <c r="I16" s="188"/>
      <c r="J16" s="188"/>
      <c r="K16" s="188"/>
      <c r="L16" s="188"/>
      <c r="M16" s="188"/>
      <c r="N16" s="188"/>
      <c r="O16" s="206"/>
      <c r="P16" s="206"/>
      <c r="Q16" s="206"/>
      <c r="R16" s="206"/>
      <c r="S16" s="206"/>
      <c r="T16" s="206"/>
      <c r="U16" s="218"/>
      <c r="V16" s="218"/>
      <c r="W16" s="218"/>
      <c r="X16" s="218"/>
      <c r="Y16" s="218"/>
      <c r="AA16" s="218"/>
      <c r="AB16" s="218"/>
      <c r="AC16" s="218"/>
      <c r="AD16" s="218"/>
      <c r="AE16" s="218"/>
      <c r="AF16" s="218"/>
      <c r="AG16" s="218"/>
      <c r="AH16" s="218"/>
      <c r="AI16" s="218"/>
      <c r="AJ16" s="218"/>
      <c r="AK16" s="218"/>
      <c r="AL16" s="218"/>
      <c r="AM16" s="218"/>
      <c r="AN16" s="218"/>
      <c r="AO16" s="218"/>
      <c r="AP16" s="218"/>
      <c r="AQ16" s="218"/>
      <c r="AR16" s="218"/>
      <c r="AT16" s="3"/>
      <c r="AU16" s="188"/>
    </row>
    <row r="17" spans="1:52" s="3" customFormat="1" x14ac:dyDescent="0.25">
      <c r="A17" s="6" t="s">
        <v>213</v>
      </c>
      <c r="B17" s="199">
        <v>941</v>
      </c>
      <c r="C17" s="199">
        <v>971.5</v>
      </c>
      <c r="D17" s="199">
        <v>967.2</v>
      </c>
      <c r="E17" s="199">
        <v>932.6</v>
      </c>
      <c r="F17" s="199">
        <v>949.6</v>
      </c>
      <c r="G17" s="199">
        <v>929.6</v>
      </c>
      <c r="H17" s="199">
        <v>895.9</v>
      </c>
      <c r="I17" s="199">
        <v>1588.3</v>
      </c>
      <c r="J17" s="199">
        <v>1598.1</v>
      </c>
      <c r="K17" s="199">
        <v>1612.6</v>
      </c>
      <c r="L17" s="199">
        <v>1621</v>
      </c>
      <c r="M17" s="199">
        <v>1586.9</v>
      </c>
      <c r="N17" s="199">
        <v>1592.4</v>
      </c>
      <c r="O17" s="231">
        <v>1607.7</v>
      </c>
      <c r="P17" s="231">
        <v>1592</v>
      </c>
      <c r="Q17" s="231">
        <v>1617.8</v>
      </c>
      <c r="R17" s="231">
        <v>1627.5</v>
      </c>
      <c r="S17" s="231">
        <v>1681.2</v>
      </c>
      <c r="T17" s="207">
        <v>1694.1</v>
      </c>
      <c r="U17" s="207">
        <v>1809.1</v>
      </c>
      <c r="V17" s="207">
        <v>1829.6</v>
      </c>
      <c r="W17" s="207">
        <v>2217.4</v>
      </c>
      <c r="X17" s="207">
        <v>2203.1</v>
      </c>
      <c r="Y17" s="207">
        <v>2362</v>
      </c>
      <c r="Z17" s="207">
        <v>2356.6000000000004</v>
      </c>
      <c r="AA17" s="207">
        <v>2313.1999999999998</v>
      </c>
      <c r="AB17" s="207">
        <v>2349.4</v>
      </c>
      <c r="AC17" s="207">
        <v>2405</v>
      </c>
      <c r="AD17" s="207">
        <v>2449.6999999999998</v>
      </c>
      <c r="AE17" s="207">
        <v>2513.4</v>
      </c>
      <c r="AF17" s="207">
        <v>2614.3000000000002</v>
      </c>
      <c r="AG17" s="207">
        <v>2674.9</v>
      </c>
      <c r="AH17" s="207">
        <f>SUM(AH19:AH31)</f>
        <v>2734.5</v>
      </c>
      <c r="AI17" s="207">
        <f>SUM(AI19:AI31)</f>
        <v>2842.5</v>
      </c>
      <c r="AJ17" s="207">
        <v>2886.5</v>
      </c>
      <c r="AK17" s="207">
        <f>SUM(AK19:AK30)</f>
        <v>3041.6000000000004</v>
      </c>
      <c r="AL17" s="207">
        <f>SUM(AL19:AL30)</f>
        <v>3113</v>
      </c>
      <c r="AM17" s="207">
        <v>3191.8</v>
      </c>
      <c r="AN17" s="207">
        <v>3249.7</v>
      </c>
      <c r="AO17" s="207">
        <v>3273.4</v>
      </c>
      <c r="AP17" s="207">
        <v>3248.4</v>
      </c>
      <c r="AQ17" s="207">
        <v>3329.1</v>
      </c>
      <c r="AR17" s="207">
        <v>3382.2</v>
      </c>
      <c r="AS17" s="207">
        <v>3413</v>
      </c>
      <c r="AT17" s="226">
        <v>3470.8</v>
      </c>
      <c r="AU17" s="199">
        <v>3538.1000000000004</v>
      </c>
      <c r="AV17" s="199">
        <v>3575</v>
      </c>
      <c r="AW17" s="199">
        <v>5239.8</v>
      </c>
      <c r="AX17" s="458">
        <v>5271.6</v>
      </c>
      <c r="AY17" s="458">
        <v>5358.2</v>
      </c>
      <c r="AZ17" s="458">
        <v>5452</v>
      </c>
    </row>
    <row r="18" spans="1:52" s="3" customFormat="1" x14ac:dyDescent="0.25">
      <c r="A18" s="232" t="s">
        <v>196</v>
      </c>
      <c r="B18" s="199">
        <v>128.6</v>
      </c>
      <c r="C18" s="199">
        <v>163.1</v>
      </c>
      <c r="D18" s="199">
        <v>169.6</v>
      </c>
      <c r="E18" s="199">
        <v>150.1</v>
      </c>
      <c r="F18" s="199">
        <v>181.8</v>
      </c>
      <c r="G18" s="199">
        <v>175.7</v>
      </c>
      <c r="H18" s="199">
        <v>153.9</v>
      </c>
      <c r="I18" s="199">
        <v>146.9</v>
      </c>
      <c r="J18" s="199">
        <v>164.7</v>
      </c>
      <c r="K18" s="199">
        <v>186.9</v>
      </c>
      <c r="L18" s="199">
        <v>183.8</v>
      </c>
      <c r="M18" s="199">
        <v>150.69999999999999</v>
      </c>
      <c r="N18" s="199">
        <v>138.30000000000001</v>
      </c>
      <c r="O18" s="231">
        <v>151</v>
      </c>
      <c r="P18" s="231">
        <v>105.8</v>
      </c>
      <c r="Q18" s="231">
        <v>110.3</v>
      </c>
      <c r="R18" s="231">
        <v>112.2</v>
      </c>
      <c r="S18" s="231">
        <v>146</v>
      </c>
      <c r="T18" s="207">
        <v>141.80000000000001</v>
      </c>
      <c r="U18" s="207">
        <v>151.20000000000002</v>
      </c>
      <c r="V18" s="207">
        <v>157</v>
      </c>
      <c r="W18" s="207">
        <v>174.8</v>
      </c>
      <c r="X18" s="207">
        <v>151.80000000000001</v>
      </c>
      <c r="Y18" s="207">
        <v>157.30000000000001</v>
      </c>
      <c r="Z18" s="3">
        <v>158.80000000000001</v>
      </c>
      <c r="AA18" s="207">
        <v>155.1</v>
      </c>
      <c r="AB18" s="207">
        <v>150.1</v>
      </c>
      <c r="AC18" s="207">
        <v>161.80000000000001</v>
      </c>
      <c r="AD18" s="207">
        <v>165.1</v>
      </c>
      <c r="AE18" s="207">
        <v>159.1</v>
      </c>
      <c r="AF18" s="207">
        <v>162.1</v>
      </c>
      <c r="AG18" s="207">
        <v>164.5</v>
      </c>
      <c r="AH18" s="207">
        <f>SUM(AH19:AH25)</f>
        <v>168.6</v>
      </c>
      <c r="AI18" s="207">
        <f>SUM(AI19:AI25)</f>
        <v>174.4</v>
      </c>
      <c r="AJ18" s="207">
        <v>175.2</v>
      </c>
      <c r="AK18" s="207">
        <f>SUM(AK19:AK25)</f>
        <v>174.9</v>
      </c>
      <c r="AL18" s="207">
        <f>SUM(AL19:AL25)</f>
        <v>175.9</v>
      </c>
      <c r="AM18" s="207">
        <v>173.59999999999997</v>
      </c>
      <c r="AN18" s="207">
        <v>196.90000000000003</v>
      </c>
      <c r="AO18" s="207">
        <v>203.7</v>
      </c>
      <c r="AP18" s="207">
        <v>136.6</v>
      </c>
      <c r="AQ18" s="207">
        <v>176.4</v>
      </c>
      <c r="AR18" s="207">
        <v>189.7</v>
      </c>
      <c r="AS18" s="207">
        <v>158.29999999999998</v>
      </c>
      <c r="AT18" s="226">
        <v>159.1</v>
      </c>
      <c r="AU18" s="199">
        <v>181.9</v>
      </c>
      <c r="AV18" s="199">
        <v>184.29999999999998</v>
      </c>
      <c r="AW18" s="199">
        <v>338.7</v>
      </c>
      <c r="AX18" s="458">
        <v>346.7</v>
      </c>
      <c r="AY18" s="458">
        <v>399.5</v>
      </c>
      <c r="AZ18" s="458">
        <v>397</v>
      </c>
    </row>
    <row r="19" spans="1:52" x14ac:dyDescent="0.25">
      <c r="A19" s="4" t="s">
        <v>189</v>
      </c>
      <c r="B19" s="188">
        <v>83.6</v>
      </c>
      <c r="C19" s="188">
        <v>115.7</v>
      </c>
      <c r="D19" s="188">
        <v>122.7</v>
      </c>
      <c r="E19" s="188">
        <v>103.8</v>
      </c>
      <c r="F19" s="188">
        <v>136.5</v>
      </c>
      <c r="G19" s="188">
        <v>130</v>
      </c>
      <c r="H19" s="188">
        <v>108.3</v>
      </c>
      <c r="I19" s="188">
        <v>90.8</v>
      </c>
      <c r="J19" s="188">
        <v>106.6</v>
      </c>
      <c r="K19" s="188">
        <v>127.4</v>
      </c>
      <c r="L19" s="188">
        <v>121.9</v>
      </c>
      <c r="M19" s="188">
        <v>93.4</v>
      </c>
      <c r="N19" s="188">
        <v>81.2</v>
      </c>
      <c r="O19" s="230">
        <v>50.1</v>
      </c>
      <c r="P19" s="241" t="s">
        <v>36</v>
      </c>
      <c r="Q19" s="241" t="s">
        <v>36</v>
      </c>
      <c r="R19" s="241" t="s">
        <v>36</v>
      </c>
      <c r="S19" s="241" t="s">
        <v>36</v>
      </c>
      <c r="T19" s="241" t="s">
        <v>36</v>
      </c>
      <c r="U19" s="241" t="s">
        <v>36</v>
      </c>
      <c r="V19" s="241" t="s">
        <v>36</v>
      </c>
      <c r="W19" s="241" t="s">
        <v>36</v>
      </c>
      <c r="X19" s="241" t="s">
        <v>36</v>
      </c>
      <c r="Y19" s="241" t="s">
        <v>36</v>
      </c>
      <c r="Z19" s="241" t="s">
        <v>36</v>
      </c>
      <c r="AA19" s="241" t="s">
        <v>36</v>
      </c>
      <c r="AB19" s="203" t="s">
        <v>36</v>
      </c>
      <c r="AC19" s="203" t="s">
        <v>36</v>
      </c>
      <c r="AD19" s="203" t="s">
        <v>36</v>
      </c>
      <c r="AE19" s="203" t="s">
        <v>36</v>
      </c>
      <c r="AF19" s="203" t="s">
        <v>36</v>
      </c>
      <c r="AG19" s="203" t="s">
        <v>36</v>
      </c>
      <c r="AH19" s="203" t="s">
        <v>36</v>
      </c>
      <c r="AI19" s="203" t="s">
        <v>36</v>
      </c>
      <c r="AJ19" s="203" t="s">
        <v>36</v>
      </c>
      <c r="AK19" s="203" t="s">
        <v>36</v>
      </c>
      <c r="AL19" s="203" t="s">
        <v>36</v>
      </c>
      <c r="AM19" s="203" t="s">
        <v>36</v>
      </c>
      <c r="AN19" s="203" t="s">
        <v>36</v>
      </c>
      <c r="AO19" s="203">
        <v>0</v>
      </c>
      <c r="AP19" s="203">
        <v>0</v>
      </c>
      <c r="AQ19" s="203">
        <v>0</v>
      </c>
      <c r="AR19" s="203">
        <v>0</v>
      </c>
      <c r="AS19" s="203">
        <v>0</v>
      </c>
      <c r="AT19" s="419">
        <v>0</v>
      </c>
      <c r="AU19" s="188">
        <v>0</v>
      </c>
      <c r="AV19" s="188">
        <v>0</v>
      </c>
      <c r="AW19" s="188">
        <v>0</v>
      </c>
      <c r="AX19" s="458">
        <v>0</v>
      </c>
      <c r="AY19" s="458">
        <v>0</v>
      </c>
      <c r="AZ19" s="458">
        <v>0</v>
      </c>
    </row>
    <row r="20" spans="1:52" x14ac:dyDescent="0.25">
      <c r="A20" s="4" t="s">
        <v>234</v>
      </c>
      <c r="B20" s="188">
        <v>0</v>
      </c>
      <c r="C20" s="188">
        <v>0</v>
      </c>
      <c r="D20" s="188">
        <v>0</v>
      </c>
      <c r="E20" s="188">
        <v>0</v>
      </c>
      <c r="F20" s="188">
        <v>0</v>
      </c>
      <c r="G20" s="188">
        <v>0</v>
      </c>
      <c r="H20" s="188">
        <v>0</v>
      </c>
      <c r="I20" s="188">
        <v>5.2</v>
      </c>
      <c r="J20" s="188">
        <v>5.4</v>
      </c>
      <c r="K20" s="188">
        <v>5.6</v>
      </c>
      <c r="L20" s="188">
        <v>5.7</v>
      </c>
      <c r="M20" s="188">
        <v>5.9</v>
      </c>
      <c r="N20" s="188">
        <v>6</v>
      </c>
      <c r="O20" s="230">
        <v>6.1</v>
      </c>
      <c r="P20" s="230">
        <v>6.2</v>
      </c>
      <c r="Q20" s="230">
        <v>6.4</v>
      </c>
      <c r="R20" s="230">
        <v>10.3</v>
      </c>
      <c r="S20" s="230">
        <v>10.6</v>
      </c>
      <c r="T20" s="206">
        <v>10.9</v>
      </c>
      <c r="U20" s="218">
        <v>11.2</v>
      </c>
      <c r="V20" s="218">
        <v>11.5</v>
      </c>
      <c r="W20" s="218">
        <v>11.8</v>
      </c>
      <c r="X20" s="218">
        <v>12.1</v>
      </c>
      <c r="Y20" s="218">
        <v>12.3</v>
      </c>
      <c r="Z20" s="218">
        <v>12.6</v>
      </c>
      <c r="AA20" s="218">
        <v>4.7</v>
      </c>
      <c r="AB20" s="218">
        <v>4.7</v>
      </c>
      <c r="AC20" s="218">
        <v>4.8</v>
      </c>
      <c r="AD20" s="218">
        <v>4.9000000000000004</v>
      </c>
      <c r="AE20" s="218">
        <v>5.0999999999999996</v>
      </c>
      <c r="AF20" s="218">
        <v>5</v>
      </c>
      <c r="AG20" s="218">
        <v>5.0999999999999996</v>
      </c>
      <c r="AH20" s="218">
        <v>5.2</v>
      </c>
      <c r="AI20" s="218">
        <v>9</v>
      </c>
      <c r="AJ20" s="218">
        <v>3.8</v>
      </c>
      <c r="AK20" s="218">
        <v>3.9</v>
      </c>
      <c r="AL20" s="218">
        <v>3.9</v>
      </c>
      <c r="AM20" s="218">
        <v>4.0999999999999996</v>
      </c>
      <c r="AN20" s="218">
        <v>4.2</v>
      </c>
      <c r="AO20" s="218">
        <v>4.3</v>
      </c>
      <c r="AP20" s="218">
        <v>8.3000000000000007</v>
      </c>
      <c r="AQ20" s="218">
        <v>10.3</v>
      </c>
      <c r="AR20" s="218">
        <v>10.6</v>
      </c>
      <c r="AS20" s="216">
        <v>11.9</v>
      </c>
      <c r="AT20" s="419">
        <v>12.1</v>
      </c>
      <c r="AU20" s="188">
        <v>12.3</v>
      </c>
      <c r="AV20" s="188">
        <v>12.5</v>
      </c>
      <c r="AW20" s="188">
        <v>12.7</v>
      </c>
      <c r="AX20" s="460">
        <v>12.9</v>
      </c>
      <c r="AY20" s="460">
        <v>13.1</v>
      </c>
      <c r="AZ20" s="460">
        <v>13.2</v>
      </c>
    </row>
    <row r="21" spans="1:52" x14ac:dyDescent="0.25">
      <c r="A21" s="4" t="s">
        <v>197</v>
      </c>
      <c r="B21" s="188">
        <v>15.3</v>
      </c>
      <c r="C21" s="188">
        <v>17.100000000000001</v>
      </c>
      <c r="D21" s="188">
        <v>15.2</v>
      </c>
      <c r="E21" s="188">
        <v>17.399999999999999</v>
      </c>
      <c r="F21" s="188">
        <v>16.899999999999999</v>
      </c>
      <c r="G21" s="188">
        <v>17.100000000000001</v>
      </c>
      <c r="H21" s="188">
        <v>17.600000000000001</v>
      </c>
      <c r="I21" s="188">
        <v>18.899999999999999</v>
      </c>
      <c r="J21" s="188">
        <v>19.899999999999999</v>
      </c>
      <c r="K21" s="188">
        <v>21.3</v>
      </c>
      <c r="L21" s="188">
        <v>22.2</v>
      </c>
      <c r="M21" s="188">
        <v>23.1</v>
      </c>
      <c r="N21" s="188">
        <v>24.2</v>
      </c>
      <c r="O21" s="230">
        <v>25.1</v>
      </c>
      <c r="P21" s="230">
        <v>28.3</v>
      </c>
      <c r="Q21" s="230">
        <v>27.9</v>
      </c>
      <c r="R21" s="230">
        <v>29.8</v>
      </c>
      <c r="S21" s="230">
        <v>30.8</v>
      </c>
      <c r="T21" s="206">
        <v>31.4</v>
      </c>
      <c r="U21" s="218">
        <v>33.700000000000003</v>
      </c>
      <c r="V21" s="218">
        <v>35.299999999999997</v>
      </c>
      <c r="W21" s="218">
        <v>41.8</v>
      </c>
      <c r="X21" s="218">
        <v>43.7</v>
      </c>
      <c r="Y21" s="218">
        <v>48.3</v>
      </c>
      <c r="Z21" s="218">
        <v>50.1</v>
      </c>
      <c r="AA21" s="218">
        <v>53.7</v>
      </c>
      <c r="AB21" s="218">
        <v>49.9</v>
      </c>
      <c r="AC21" s="218">
        <v>55</v>
      </c>
      <c r="AD21" s="218">
        <v>54.3</v>
      </c>
      <c r="AE21" s="218">
        <v>55.7</v>
      </c>
      <c r="AF21" s="218">
        <v>60.8</v>
      </c>
      <c r="AG21" s="218">
        <v>61.3</v>
      </c>
      <c r="AH21" s="218">
        <v>61.7</v>
      </c>
      <c r="AI21" s="218">
        <v>63.8</v>
      </c>
      <c r="AJ21" s="218">
        <v>66.8</v>
      </c>
      <c r="AK21" s="218">
        <v>70</v>
      </c>
      <c r="AL21" s="218">
        <v>71.7</v>
      </c>
      <c r="AM21" s="218">
        <v>71.8</v>
      </c>
      <c r="AN21" s="218">
        <v>82.7</v>
      </c>
      <c r="AO21" s="218">
        <v>75.5</v>
      </c>
      <c r="AP21" s="218">
        <v>71.3</v>
      </c>
      <c r="AQ21" s="218">
        <v>75.5</v>
      </c>
      <c r="AR21" s="218">
        <v>83.1</v>
      </c>
      <c r="AS21" s="216">
        <v>81.3</v>
      </c>
      <c r="AT21" s="419">
        <v>84.6</v>
      </c>
      <c r="AU21" s="188">
        <v>125.7</v>
      </c>
      <c r="AV21" s="188">
        <v>128</v>
      </c>
      <c r="AW21" s="188">
        <v>240.9</v>
      </c>
      <c r="AX21" s="460">
        <v>244.4</v>
      </c>
      <c r="AY21" s="460">
        <v>243</v>
      </c>
      <c r="AZ21" s="460">
        <v>245.7</v>
      </c>
    </row>
    <row r="22" spans="1:52" x14ac:dyDescent="0.25">
      <c r="A22" s="4" t="s">
        <v>191</v>
      </c>
      <c r="B22" s="188">
        <v>16</v>
      </c>
      <c r="C22" s="188">
        <v>15.8</v>
      </c>
      <c r="D22" s="188">
        <v>15.2</v>
      </c>
      <c r="E22" s="188">
        <v>14.1</v>
      </c>
      <c r="F22" s="188">
        <v>13.4</v>
      </c>
      <c r="G22" s="188">
        <v>12.7</v>
      </c>
      <c r="H22" s="188">
        <v>12.5</v>
      </c>
      <c r="I22" s="188">
        <v>15.5</v>
      </c>
      <c r="J22" s="188">
        <v>15.4</v>
      </c>
      <c r="K22" s="188">
        <v>15.3</v>
      </c>
      <c r="L22" s="188">
        <v>15.4</v>
      </c>
      <c r="M22" s="188">
        <v>8.8000000000000007</v>
      </c>
      <c r="N22" s="188">
        <v>8.8000000000000007</v>
      </c>
      <c r="O22" s="230">
        <v>36.299999999999997</v>
      </c>
      <c r="P22" s="230">
        <v>39.299999999999997</v>
      </c>
      <c r="Q22" s="230">
        <v>46</v>
      </c>
      <c r="R22" s="230">
        <v>40.5</v>
      </c>
      <c r="S22" s="230">
        <v>71.900000000000006</v>
      </c>
      <c r="T22" s="206">
        <v>70.5</v>
      </c>
      <c r="U22" s="218">
        <v>75.099999999999994</v>
      </c>
      <c r="V22" s="218">
        <v>73.2</v>
      </c>
      <c r="W22" s="218">
        <v>80.400000000000006</v>
      </c>
      <c r="X22" s="218">
        <v>82.4</v>
      </c>
      <c r="Y22" s="218">
        <v>83.5</v>
      </c>
      <c r="Z22" s="218">
        <v>82.4</v>
      </c>
      <c r="AA22" s="218">
        <v>82.9</v>
      </c>
      <c r="AB22" s="218">
        <v>86</v>
      </c>
      <c r="AC22" s="218">
        <v>89.1</v>
      </c>
      <c r="AD22" s="218">
        <v>93.4</v>
      </c>
      <c r="AE22" s="218">
        <v>88.8</v>
      </c>
      <c r="AF22" s="218">
        <v>86.5</v>
      </c>
      <c r="AG22" s="218">
        <v>87.4</v>
      </c>
      <c r="AH22" s="218">
        <v>92.8</v>
      </c>
      <c r="AI22" s="218">
        <v>92.5</v>
      </c>
      <c r="AJ22" s="218">
        <v>93.8</v>
      </c>
      <c r="AK22" s="218">
        <v>89.6</v>
      </c>
      <c r="AL22" s="218">
        <v>87.8</v>
      </c>
      <c r="AM22" s="218">
        <v>85</v>
      </c>
      <c r="AN22" s="218">
        <v>97.2</v>
      </c>
      <c r="AO22" s="218">
        <v>115.4</v>
      </c>
      <c r="AP22" s="218">
        <v>48.5</v>
      </c>
      <c r="AQ22" s="218">
        <v>81.5</v>
      </c>
      <c r="AR22" s="218">
        <v>79.400000000000006</v>
      </c>
      <c r="AS22" s="216">
        <v>48.3</v>
      </c>
      <c r="AT22" s="419">
        <v>47.4</v>
      </c>
      <c r="AU22" s="188">
        <v>30.3</v>
      </c>
      <c r="AV22" s="188">
        <v>31</v>
      </c>
      <c r="AW22" s="188">
        <v>30.1</v>
      </c>
      <c r="AX22" s="460">
        <v>30.4</v>
      </c>
      <c r="AY22" s="460">
        <v>77.099999999999994</v>
      </c>
      <c r="AZ22" s="460">
        <v>75.3</v>
      </c>
    </row>
    <row r="23" spans="1:52" x14ac:dyDescent="0.25">
      <c r="A23" s="4" t="s">
        <v>198</v>
      </c>
      <c r="B23" s="188">
        <v>10.7</v>
      </c>
      <c r="C23" s="188">
        <v>9.4</v>
      </c>
      <c r="D23" s="188">
        <v>9.6999999999999993</v>
      </c>
      <c r="E23" s="188">
        <v>9</v>
      </c>
      <c r="F23" s="188">
        <v>9.1</v>
      </c>
      <c r="G23" s="188">
        <v>9.9</v>
      </c>
      <c r="H23" s="188">
        <v>10.4</v>
      </c>
      <c r="I23" s="188">
        <v>11.3</v>
      </c>
      <c r="J23" s="188">
        <v>12.1</v>
      </c>
      <c r="K23" s="188">
        <v>11.7</v>
      </c>
      <c r="L23" s="188">
        <v>12.1</v>
      </c>
      <c r="M23" s="188">
        <v>13.1</v>
      </c>
      <c r="N23" s="188">
        <v>14.4</v>
      </c>
      <c r="O23" s="230">
        <v>29.8</v>
      </c>
      <c r="P23" s="230">
        <v>25.9</v>
      </c>
      <c r="Q23" s="230">
        <v>24.8</v>
      </c>
      <c r="R23" s="230">
        <v>26.4</v>
      </c>
      <c r="S23" s="230">
        <v>27</v>
      </c>
      <c r="T23" s="206">
        <v>23</v>
      </c>
      <c r="U23" s="218">
        <v>24.9</v>
      </c>
      <c r="V23" s="218">
        <v>25.7</v>
      </c>
      <c r="W23" s="218">
        <v>26</v>
      </c>
      <c r="X23" s="241" t="s">
        <v>36</v>
      </c>
      <c r="Y23" s="241" t="s">
        <v>36</v>
      </c>
      <c r="Z23" s="241" t="s">
        <v>36</v>
      </c>
      <c r="AA23" s="241" t="s">
        <v>36</v>
      </c>
      <c r="AB23" s="203" t="s">
        <v>36</v>
      </c>
      <c r="AC23" s="203" t="s">
        <v>36</v>
      </c>
      <c r="AD23" s="203" t="s">
        <v>36</v>
      </c>
      <c r="AE23" s="203" t="s">
        <v>36</v>
      </c>
      <c r="AF23" s="203" t="s">
        <v>36</v>
      </c>
      <c r="AG23" s="203" t="s">
        <v>36</v>
      </c>
      <c r="AH23" s="203" t="s">
        <v>36</v>
      </c>
      <c r="AI23" s="203" t="s">
        <v>36</v>
      </c>
      <c r="AJ23" s="203" t="s">
        <v>36</v>
      </c>
      <c r="AK23" s="203" t="s">
        <v>36</v>
      </c>
      <c r="AL23" s="203" t="s">
        <v>36</v>
      </c>
      <c r="AM23" s="203" t="s">
        <v>36</v>
      </c>
      <c r="AN23" s="203" t="s">
        <v>36</v>
      </c>
      <c r="AO23" s="203">
        <v>0</v>
      </c>
      <c r="AP23" s="203">
        <v>0</v>
      </c>
      <c r="AQ23" s="203">
        <v>0</v>
      </c>
      <c r="AR23" s="203">
        <v>0</v>
      </c>
      <c r="AS23" s="203">
        <v>0</v>
      </c>
      <c r="AT23" s="419">
        <v>0</v>
      </c>
      <c r="AU23" s="188">
        <v>0</v>
      </c>
      <c r="AV23" s="188">
        <v>0</v>
      </c>
      <c r="AW23" s="188">
        <v>0</v>
      </c>
      <c r="AX23" s="460">
        <v>0</v>
      </c>
      <c r="AY23" s="460">
        <v>0</v>
      </c>
      <c r="AZ23" s="460">
        <v>0</v>
      </c>
    </row>
    <row r="24" spans="1:52" s="135" customFormat="1" x14ac:dyDescent="0.25">
      <c r="A24" s="238" t="s">
        <v>271</v>
      </c>
      <c r="B24" s="206"/>
      <c r="C24" s="206"/>
      <c r="D24" s="206"/>
      <c r="E24" s="206"/>
      <c r="F24" s="206"/>
      <c r="G24" s="206"/>
      <c r="H24" s="206"/>
      <c r="I24" s="206"/>
      <c r="J24" s="206"/>
      <c r="K24" s="206"/>
      <c r="L24" s="206"/>
      <c r="M24" s="206"/>
      <c r="N24" s="206"/>
      <c r="O24" s="230"/>
      <c r="P24" s="230"/>
      <c r="Q24" s="230"/>
      <c r="R24" s="230"/>
      <c r="S24" s="230"/>
      <c r="T24" s="206"/>
      <c r="U24" s="218"/>
      <c r="V24" s="218"/>
      <c r="W24" s="218"/>
      <c r="X24" s="203"/>
      <c r="Y24" s="203"/>
      <c r="Z24" s="203"/>
      <c r="AA24" s="203"/>
      <c r="AB24" s="203"/>
      <c r="AC24" s="203"/>
      <c r="AD24" s="203"/>
      <c r="AE24" s="203"/>
      <c r="AF24" s="203"/>
      <c r="AG24" s="203"/>
      <c r="AH24" s="203"/>
      <c r="AI24" s="203"/>
      <c r="AJ24" s="203"/>
      <c r="AK24" s="203"/>
      <c r="AL24" s="203"/>
      <c r="AM24" s="203"/>
      <c r="AN24" s="203"/>
      <c r="AO24" s="203"/>
      <c r="AP24" s="203"/>
      <c r="AQ24" s="203"/>
      <c r="AR24" s="203">
        <v>7.5</v>
      </c>
      <c r="AS24" s="203">
        <v>7.7</v>
      </c>
      <c r="AT24" s="419">
        <v>5.8</v>
      </c>
      <c r="AU24" s="188">
        <v>5</v>
      </c>
      <c r="AV24" s="188">
        <v>4.0999999999999996</v>
      </c>
      <c r="AW24" s="188">
        <v>3.3</v>
      </c>
      <c r="AX24" s="460">
        <v>3.3</v>
      </c>
      <c r="AY24" s="460">
        <v>2.7</v>
      </c>
      <c r="AZ24" s="460">
        <v>1.8</v>
      </c>
    </row>
    <row r="25" spans="1:52" x14ac:dyDescent="0.25">
      <c r="A25" s="4" t="s">
        <v>236</v>
      </c>
      <c r="B25" s="188">
        <v>3</v>
      </c>
      <c r="C25" s="188">
        <v>5.0999999999999996</v>
      </c>
      <c r="D25" s="188">
        <v>6.8</v>
      </c>
      <c r="E25" s="188">
        <v>5.8</v>
      </c>
      <c r="F25" s="188">
        <v>5.9</v>
      </c>
      <c r="G25" s="188">
        <v>6</v>
      </c>
      <c r="H25" s="188">
        <v>5.0999999999999996</v>
      </c>
      <c r="I25" s="188">
        <v>5.2</v>
      </c>
      <c r="J25" s="188">
        <v>5.3</v>
      </c>
      <c r="K25" s="188">
        <v>5.6</v>
      </c>
      <c r="L25" s="188">
        <v>6.5</v>
      </c>
      <c r="M25" s="188">
        <v>6.4</v>
      </c>
      <c r="N25" s="188">
        <v>3.7</v>
      </c>
      <c r="O25" s="230">
        <v>3.6</v>
      </c>
      <c r="P25" s="230">
        <v>6.1</v>
      </c>
      <c r="Q25" s="230">
        <v>5.2</v>
      </c>
      <c r="R25" s="230">
        <v>5.2</v>
      </c>
      <c r="S25" s="230">
        <v>5.7</v>
      </c>
      <c r="T25" s="206">
        <v>6</v>
      </c>
      <c r="U25" s="218">
        <v>6.3</v>
      </c>
      <c r="V25" s="218">
        <v>11.3</v>
      </c>
      <c r="W25" s="218">
        <v>14.8</v>
      </c>
      <c r="X25" s="218">
        <v>13.6</v>
      </c>
      <c r="Y25" s="218">
        <v>13.2</v>
      </c>
      <c r="Z25" s="218">
        <v>13.7</v>
      </c>
      <c r="AA25" s="218">
        <v>13.8</v>
      </c>
      <c r="AB25" s="218">
        <v>9.5</v>
      </c>
      <c r="AC25" s="218">
        <v>12.9</v>
      </c>
      <c r="AD25" s="218">
        <v>12.5</v>
      </c>
      <c r="AE25" s="218">
        <v>9.5</v>
      </c>
      <c r="AF25" s="218">
        <v>9.8000000000000007</v>
      </c>
      <c r="AG25" s="218">
        <v>10.7</v>
      </c>
      <c r="AH25" s="218">
        <v>8.9</v>
      </c>
      <c r="AI25" s="218">
        <v>9.1</v>
      </c>
      <c r="AJ25" s="218">
        <v>10.8</v>
      </c>
      <c r="AK25" s="218">
        <v>11.4</v>
      </c>
      <c r="AL25" s="218">
        <v>12.5</v>
      </c>
      <c r="AM25" s="218">
        <v>12.7</v>
      </c>
      <c r="AN25" s="218">
        <v>12.8</v>
      </c>
      <c r="AO25" s="218">
        <v>8.5</v>
      </c>
      <c r="AP25" s="218">
        <v>8.5</v>
      </c>
      <c r="AQ25" s="218">
        <v>9.1</v>
      </c>
      <c r="AR25" s="218">
        <v>9.1</v>
      </c>
      <c r="AS25" s="216">
        <v>9.1</v>
      </c>
      <c r="AT25" s="419">
        <v>9.1999999999999993</v>
      </c>
      <c r="AU25" s="188">
        <v>8.6</v>
      </c>
      <c r="AV25" s="188">
        <v>8.6999999999999993</v>
      </c>
      <c r="AW25" s="188">
        <v>8.5</v>
      </c>
      <c r="AX25" s="460">
        <v>7.9</v>
      </c>
      <c r="AY25" s="460">
        <v>7.8</v>
      </c>
      <c r="AZ25" s="460">
        <v>5.2</v>
      </c>
    </row>
    <row r="26" spans="1:52" x14ac:dyDescent="0.25">
      <c r="A26" s="457" t="s">
        <v>354</v>
      </c>
      <c r="B26" s="188">
        <v>0</v>
      </c>
      <c r="C26" s="188">
        <v>0</v>
      </c>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88">
        <v>0</v>
      </c>
      <c r="AB26" s="188">
        <v>0</v>
      </c>
      <c r="AC26" s="188">
        <v>0</v>
      </c>
      <c r="AD26" s="188">
        <v>0</v>
      </c>
      <c r="AE26" s="188">
        <v>0</v>
      </c>
      <c r="AF26" s="188">
        <v>0</v>
      </c>
      <c r="AG26" s="188">
        <v>0</v>
      </c>
      <c r="AH26" s="188">
        <v>0</v>
      </c>
      <c r="AI26" s="188">
        <v>0</v>
      </c>
      <c r="AJ26" s="188">
        <v>0</v>
      </c>
      <c r="AK26" s="188">
        <v>0</v>
      </c>
      <c r="AL26" s="188">
        <v>0</v>
      </c>
      <c r="AM26" s="188">
        <v>0</v>
      </c>
      <c r="AN26" s="188">
        <v>0</v>
      </c>
      <c r="AO26" s="188">
        <v>0</v>
      </c>
      <c r="AP26" s="188">
        <v>0</v>
      </c>
      <c r="AQ26" s="188">
        <v>0</v>
      </c>
      <c r="AR26" s="188">
        <v>0</v>
      </c>
      <c r="AS26" s="188">
        <v>0</v>
      </c>
      <c r="AT26" s="188">
        <v>0</v>
      </c>
      <c r="AU26" s="188">
        <v>0</v>
      </c>
      <c r="AV26" s="188">
        <v>0</v>
      </c>
      <c r="AW26" s="188">
        <v>43.2</v>
      </c>
      <c r="AX26" s="460">
        <v>47.8</v>
      </c>
      <c r="AY26" s="460">
        <v>55.8</v>
      </c>
      <c r="AZ26" s="460">
        <v>55.8</v>
      </c>
    </row>
    <row r="27" spans="1:52" x14ac:dyDescent="0.25">
      <c r="A27" s="233" t="s">
        <v>199</v>
      </c>
      <c r="B27" s="188">
        <v>0.1</v>
      </c>
      <c r="C27" s="188">
        <v>0.1</v>
      </c>
      <c r="D27" s="188">
        <v>0.1</v>
      </c>
      <c r="E27" s="188">
        <v>0.1</v>
      </c>
      <c r="F27" s="188">
        <v>0.1</v>
      </c>
      <c r="G27" s="188">
        <v>0.1</v>
      </c>
      <c r="H27" s="188">
        <v>0.1</v>
      </c>
      <c r="I27" s="188">
        <v>0.1</v>
      </c>
      <c r="J27" s="188">
        <v>0.1</v>
      </c>
      <c r="K27" s="188">
        <v>0.1</v>
      </c>
      <c r="L27" s="188">
        <v>0.1</v>
      </c>
      <c r="M27" s="188">
        <v>0.1</v>
      </c>
      <c r="N27" s="188">
        <v>0.1</v>
      </c>
      <c r="O27" s="230">
        <v>0.1</v>
      </c>
      <c r="P27" s="230">
        <v>0.1</v>
      </c>
      <c r="Q27" s="230">
        <v>0.1</v>
      </c>
      <c r="R27" s="230">
        <v>0.1</v>
      </c>
      <c r="S27" s="230">
        <v>0.1</v>
      </c>
      <c r="T27" s="206">
        <v>0.1</v>
      </c>
      <c r="U27" s="218">
        <v>0.1</v>
      </c>
      <c r="V27" s="218">
        <v>0.1</v>
      </c>
      <c r="W27" s="218">
        <v>0.1</v>
      </c>
      <c r="X27" s="218">
        <v>3.4</v>
      </c>
      <c r="Y27" s="218">
        <v>3.4</v>
      </c>
      <c r="Z27" s="218">
        <v>0.1</v>
      </c>
      <c r="AA27" s="218">
        <v>0.1</v>
      </c>
      <c r="AB27" s="218">
        <v>2.9</v>
      </c>
      <c r="AC27" s="218">
        <v>3.1</v>
      </c>
      <c r="AD27" s="218">
        <v>3.1</v>
      </c>
      <c r="AE27" s="218">
        <v>0.1</v>
      </c>
      <c r="AF27" s="218">
        <v>24.5</v>
      </c>
      <c r="AG27" s="218">
        <v>24.5</v>
      </c>
      <c r="AH27" s="218">
        <v>24.4</v>
      </c>
      <c r="AI27" s="218">
        <v>24.4</v>
      </c>
      <c r="AJ27" s="218">
        <v>0.1</v>
      </c>
      <c r="AK27" s="218">
        <v>24.4</v>
      </c>
      <c r="AL27" s="218">
        <v>23</v>
      </c>
      <c r="AM27" s="218">
        <v>23</v>
      </c>
      <c r="AN27" s="218">
        <v>0.2</v>
      </c>
      <c r="AO27" s="218">
        <v>0.1</v>
      </c>
      <c r="AP27" s="218">
        <v>0.1</v>
      </c>
      <c r="AQ27" s="218">
        <v>0.1</v>
      </c>
      <c r="AR27" s="218">
        <v>0.1</v>
      </c>
      <c r="AS27" s="216">
        <v>0.1</v>
      </c>
      <c r="AT27" s="419">
        <v>9.3000000000000007</v>
      </c>
      <c r="AU27" s="188">
        <v>8.6999999999999993</v>
      </c>
      <c r="AV27" s="188">
        <v>8.6999999999999993</v>
      </c>
      <c r="AW27" s="188">
        <v>9.3000000000000007</v>
      </c>
      <c r="AX27" s="460">
        <v>15.3</v>
      </c>
      <c r="AY27" s="460">
        <v>15.8</v>
      </c>
      <c r="AZ27" s="460">
        <v>29.5</v>
      </c>
    </row>
    <row r="28" spans="1:52" x14ac:dyDescent="0.25">
      <c r="A28" s="233" t="s">
        <v>262</v>
      </c>
      <c r="B28" s="241" t="s">
        <v>36</v>
      </c>
      <c r="C28" s="188" t="s">
        <v>36</v>
      </c>
      <c r="D28" s="188" t="s">
        <v>36</v>
      </c>
      <c r="E28" s="188" t="s">
        <v>36</v>
      </c>
      <c r="F28" s="188" t="s">
        <v>36</v>
      </c>
      <c r="G28" s="188" t="s">
        <v>36</v>
      </c>
      <c r="H28" s="188" t="s">
        <v>36</v>
      </c>
      <c r="I28" s="188" t="s">
        <v>36</v>
      </c>
      <c r="J28" s="188" t="s">
        <v>36</v>
      </c>
      <c r="K28" s="188" t="s">
        <v>36</v>
      </c>
      <c r="L28" s="188" t="s">
        <v>36</v>
      </c>
      <c r="M28" s="188" t="s">
        <v>36</v>
      </c>
      <c r="N28" s="188" t="s">
        <v>36</v>
      </c>
      <c r="O28" s="188" t="s">
        <v>36</v>
      </c>
      <c r="P28" s="188" t="s">
        <v>36</v>
      </c>
      <c r="Q28" s="188" t="s">
        <v>36</v>
      </c>
      <c r="R28" s="188" t="s">
        <v>36</v>
      </c>
      <c r="S28" s="188" t="s">
        <v>36</v>
      </c>
      <c r="T28" s="188" t="s">
        <v>36</v>
      </c>
      <c r="U28" s="188" t="s">
        <v>36</v>
      </c>
      <c r="V28" s="188" t="s">
        <v>36</v>
      </c>
      <c r="W28" s="188" t="s">
        <v>36</v>
      </c>
      <c r="X28" s="188" t="s">
        <v>36</v>
      </c>
      <c r="Y28" s="188" t="s">
        <v>36</v>
      </c>
      <c r="Z28" s="188" t="s">
        <v>36</v>
      </c>
      <c r="AA28" s="188" t="s">
        <v>36</v>
      </c>
      <c r="AB28" s="188" t="s">
        <v>36</v>
      </c>
      <c r="AC28" s="188" t="s">
        <v>36</v>
      </c>
      <c r="AD28" s="188" t="s">
        <v>36</v>
      </c>
      <c r="AE28" s="188" t="s">
        <v>36</v>
      </c>
      <c r="AF28" s="188" t="s">
        <v>36</v>
      </c>
      <c r="AG28" s="188" t="s">
        <v>36</v>
      </c>
      <c r="AH28" s="188" t="s">
        <v>36</v>
      </c>
      <c r="AI28" s="188" t="s">
        <v>36</v>
      </c>
      <c r="AJ28" s="188">
        <v>23.2</v>
      </c>
      <c r="AK28" s="188" t="s">
        <v>36</v>
      </c>
      <c r="AL28" s="188" t="s">
        <v>36</v>
      </c>
      <c r="AM28" s="188" t="s">
        <v>36</v>
      </c>
      <c r="AN28" s="188">
        <v>24.2</v>
      </c>
      <c r="AO28" s="218">
        <v>23.2</v>
      </c>
      <c r="AP28" s="218">
        <v>23.1</v>
      </c>
      <c r="AQ28" s="218">
        <v>23.1</v>
      </c>
      <c r="AR28" s="218">
        <v>23</v>
      </c>
      <c r="AS28" s="216">
        <v>22.9</v>
      </c>
      <c r="AT28" s="419">
        <v>22.8</v>
      </c>
      <c r="AU28" s="188">
        <v>22.7</v>
      </c>
      <c r="AV28" s="188">
        <v>22.6</v>
      </c>
      <c r="AW28" s="188">
        <v>22.5</v>
      </c>
      <c r="AX28" s="460">
        <v>22.4</v>
      </c>
      <c r="AY28" s="460">
        <v>22.3</v>
      </c>
      <c r="AZ28" s="460">
        <v>21.7</v>
      </c>
    </row>
    <row r="29" spans="1:52" x14ac:dyDescent="0.25">
      <c r="A29" s="233" t="s">
        <v>237</v>
      </c>
      <c r="B29" s="188">
        <v>726.4</v>
      </c>
      <c r="C29" s="188">
        <v>720.8</v>
      </c>
      <c r="D29" s="188">
        <v>708.3</v>
      </c>
      <c r="E29" s="188">
        <v>696.5</v>
      </c>
      <c r="F29" s="188">
        <v>680.8</v>
      </c>
      <c r="G29" s="188">
        <v>666.6</v>
      </c>
      <c r="H29" s="188">
        <v>658.5</v>
      </c>
      <c r="I29" s="234">
        <v>798.9</v>
      </c>
      <c r="J29" s="188">
        <v>794.2</v>
      </c>
      <c r="K29" s="188">
        <v>843.2</v>
      </c>
      <c r="L29" s="188">
        <v>856.9</v>
      </c>
      <c r="M29" s="188">
        <v>857.5</v>
      </c>
      <c r="N29" s="188">
        <v>877.5</v>
      </c>
      <c r="O29" s="230">
        <v>899.1</v>
      </c>
      <c r="P29" s="230">
        <v>928.6</v>
      </c>
      <c r="Q29" s="230">
        <v>950</v>
      </c>
      <c r="R29" s="230">
        <v>957.9</v>
      </c>
      <c r="S29" s="230">
        <v>977.7</v>
      </c>
      <c r="T29" s="206">
        <v>994.9</v>
      </c>
      <c r="U29" s="218">
        <v>1043.7</v>
      </c>
      <c r="V29" s="218">
        <v>1058.0999999999999</v>
      </c>
      <c r="W29" s="218">
        <v>1181.3</v>
      </c>
      <c r="X29" s="218">
        <v>1186.8</v>
      </c>
      <c r="Y29" s="218">
        <v>1285.8</v>
      </c>
      <c r="Z29" s="218">
        <v>1299.4000000000001</v>
      </c>
      <c r="AA29" s="218">
        <v>1334.5</v>
      </c>
      <c r="AB29" s="218">
        <v>1372.8</v>
      </c>
      <c r="AC29" s="218">
        <v>1416.4</v>
      </c>
      <c r="AD29" s="218">
        <v>1450.5</v>
      </c>
      <c r="AE29" s="218">
        <v>1518.7</v>
      </c>
      <c r="AF29" s="218">
        <v>1592</v>
      </c>
      <c r="AG29" s="218">
        <v>1649.8</v>
      </c>
      <c r="AH29" s="218">
        <v>1705</v>
      </c>
      <c r="AI29" s="218">
        <v>1806</v>
      </c>
      <c r="AJ29" s="218">
        <v>1848.5</v>
      </c>
      <c r="AK29" s="218">
        <v>2003.9</v>
      </c>
      <c r="AL29" s="218">
        <v>2075.9</v>
      </c>
      <c r="AM29" s="218">
        <v>2156.4</v>
      </c>
      <c r="AN29" s="218">
        <v>2190.1999999999998</v>
      </c>
      <c r="AO29" s="218">
        <v>2207.1</v>
      </c>
      <c r="AP29" s="218">
        <v>2248.5</v>
      </c>
      <c r="AQ29" s="218">
        <v>2297.1</v>
      </c>
      <c r="AR29" s="218">
        <v>2337.1</v>
      </c>
      <c r="AS29" s="216">
        <v>2380.1999999999998</v>
      </c>
      <c r="AT29" s="419">
        <v>2426.3000000000002</v>
      </c>
      <c r="AU29" s="188">
        <v>2468</v>
      </c>
      <c r="AV29" s="188">
        <v>2500.6</v>
      </c>
      <c r="AW29" s="188">
        <v>3147</v>
      </c>
      <c r="AX29" s="460">
        <v>3164.7</v>
      </c>
      <c r="AY29" s="460">
        <v>3190.5</v>
      </c>
      <c r="AZ29" s="460">
        <v>3273.2</v>
      </c>
    </row>
    <row r="30" spans="1:52" x14ac:dyDescent="0.25">
      <c r="A30" s="233" t="s">
        <v>200</v>
      </c>
      <c r="B30" s="188">
        <v>85.9</v>
      </c>
      <c r="C30" s="188">
        <v>87.5</v>
      </c>
      <c r="D30" s="188">
        <v>89.2</v>
      </c>
      <c r="E30" s="188">
        <v>85.9</v>
      </c>
      <c r="F30" s="188">
        <v>86.9</v>
      </c>
      <c r="G30" s="188">
        <v>31.6</v>
      </c>
      <c r="H30" s="188">
        <v>53.8</v>
      </c>
      <c r="I30" s="234">
        <v>610.4</v>
      </c>
      <c r="J30" s="188">
        <v>608.5</v>
      </c>
      <c r="K30" s="188">
        <v>557.6</v>
      </c>
      <c r="L30" s="188">
        <v>557.5</v>
      </c>
      <c r="M30" s="188">
        <v>557.79999999999995</v>
      </c>
      <c r="N30" s="188">
        <v>557.70000000000005</v>
      </c>
      <c r="O30" s="230">
        <v>557.5</v>
      </c>
      <c r="P30" s="230">
        <v>557.5</v>
      </c>
      <c r="Q30" s="230">
        <v>557.4</v>
      </c>
      <c r="R30" s="230">
        <v>557.29999999999995</v>
      </c>
      <c r="S30" s="230">
        <v>557.4</v>
      </c>
      <c r="T30" s="206">
        <v>557.29999999999995</v>
      </c>
      <c r="U30" s="218">
        <v>614.1</v>
      </c>
      <c r="V30" s="218">
        <v>614.4</v>
      </c>
      <c r="W30" s="218">
        <v>861.2</v>
      </c>
      <c r="X30" s="218">
        <v>861.1</v>
      </c>
      <c r="Y30" s="218">
        <v>915.5</v>
      </c>
      <c r="Z30" s="218">
        <v>898.3</v>
      </c>
      <c r="AA30" s="218">
        <v>823.5</v>
      </c>
      <c r="AB30" s="218">
        <v>823.6</v>
      </c>
      <c r="AC30" s="218">
        <v>823.7</v>
      </c>
      <c r="AD30" s="218">
        <v>831</v>
      </c>
      <c r="AE30" s="218">
        <v>835.5</v>
      </c>
      <c r="AF30" s="218">
        <v>835.7</v>
      </c>
      <c r="AG30" s="218">
        <v>836.1</v>
      </c>
      <c r="AH30" s="218">
        <v>836.5</v>
      </c>
      <c r="AI30" s="218">
        <v>837.7</v>
      </c>
      <c r="AJ30" s="218">
        <v>838.4</v>
      </c>
      <c r="AK30" s="218">
        <v>838.4</v>
      </c>
      <c r="AL30" s="218">
        <v>838.2</v>
      </c>
      <c r="AM30" s="218">
        <v>838.8</v>
      </c>
      <c r="AN30" s="218">
        <v>839.3</v>
      </c>
      <c r="AO30" s="218">
        <v>839.3</v>
      </c>
      <c r="AP30" s="218">
        <v>840.1</v>
      </c>
      <c r="AQ30" s="218">
        <v>832.4</v>
      </c>
      <c r="AR30" s="218">
        <v>832.3</v>
      </c>
      <c r="AS30" s="216">
        <v>851.5</v>
      </c>
      <c r="AT30" s="419">
        <v>853.3</v>
      </c>
      <c r="AU30" s="188">
        <v>856.8</v>
      </c>
      <c r="AV30" s="188">
        <v>858.8</v>
      </c>
      <c r="AW30" s="188">
        <v>1722.3</v>
      </c>
      <c r="AX30" s="460">
        <v>1722.5</v>
      </c>
      <c r="AY30" s="460">
        <v>1730.1</v>
      </c>
      <c r="AZ30" s="460">
        <v>1730.6</v>
      </c>
    </row>
    <row r="31" spans="1:52" x14ac:dyDescent="0.25">
      <c r="A31" s="233" t="s">
        <v>201</v>
      </c>
      <c r="B31" s="188">
        <v>0</v>
      </c>
      <c r="C31" s="188">
        <v>0</v>
      </c>
      <c r="D31" s="188">
        <v>0</v>
      </c>
      <c r="E31" s="188">
        <v>0</v>
      </c>
      <c r="F31" s="188">
        <v>0</v>
      </c>
      <c r="G31" s="188">
        <v>55.6</v>
      </c>
      <c r="H31" s="188">
        <v>29.6</v>
      </c>
      <c r="I31" s="188">
        <v>32</v>
      </c>
      <c r="J31" s="188">
        <v>30.6</v>
      </c>
      <c r="K31" s="188">
        <v>24.8</v>
      </c>
      <c r="L31" s="188">
        <v>22.7</v>
      </c>
      <c r="M31" s="188">
        <v>20.8</v>
      </c>
      <c r="N31" s="188">
        <v>18.8</v>
      </c>
      <c r="O31" s="241" t="s">
        <v>36</v>
      </c>
      <c r="P31" s="241" t="s">
        <v>36</v>
      </c>
      <c r="Q31" s="241" t="s">
        <v>36</v>
      </c>
      <c r="R31" s="241" t="s">
        <v>36</v>
      </c>
      <c r="S31" s="241" t="s">
        <v>36</v>
      </c>
      <c r="T31" s="241" t="s">
        <v>36</v>
      </c>
      <c r="U31" s="241" t="s">
        <v>36</v>
      </c>
      <c r="V31" s="241" t="s">
        <v>36</v>
      </c>
      <c r="W31" s="241" t="s">
        <v>36</v>
      </c>
      <c r="X31" s="241" t="s">
        <v>36</v>
      </c>
      <c r="Y31" s="241" t="s">
        <v>36</v>
      </c>
      <c r="Z31" s="241" t="s">
        <v>36</v>
      </c>
      <c r="AA31" s="241" t="s">
        <v>36</v>
      </c>
      <c r="AB31" s="203" t="s">
        <v>36</v>
      </c>
      <c r="AC31" s="203" t="s">
        <v>36</v>
      </c>
      <c r="AD31" s="203" t="s">
        <v>36</v>
      </c>
      <c r="AE31" s="203" t="s">
        <v>36</v>
      </c>
      <c r="AF31" s="203" t="s">
        <v>36</v>
      </c>
      <c r="AG31" s="203" t="s">
        <v>36</v>
      </c>
      <c r="AH31" s="203" t="s">
        <v>36</v>
      </c>
      <c r="AI31" s="203" t="s">
        <v>36</v>
      </c>
      <c r="AJ31" s="203" t="s">
        <v>36</v>
      </c>
      <c r="AK31" s="203" t="s">
        <v>36</v>
      </c>
      <c r="AL31" s="203" t="s">
        <v>36</v>
      </c>
      <c r="AM31" s="203" t="s">
        <v>36</v>
      </c>
      <c r="AN31" s="203" t="s">
        <v>36</v>
      </c>
      <c r="AO31" s="203" t="s">
        <v>36</v>
      </c>
      <c r="AP31" s="203">
        <v>0</v>
      </c>
      <c r="AQ31" s="203">
        <v>0</v>
      </c>
      <c r="AR31" s="203">
        <v>0</v>
      </c>
      <c r="AS31" s="207">
        <v>0</v>
      </c>
      <c r="AT31" s="226"/>
      <c r="AU31" s="188">
        <v>0</v>
      </c>
      <c r="AV31" s="188">
        <v>0</v>
      </c>
      <c r="AW31" s="188">
        <v>0</v>
      </c>
      <c r="AX31" s="460">
        <v>0</v>
      </c>
      <c r="AY31" s="460">
        <v>0</v>
      </c>
      <c r="AZ31" s="460">
        <v>0</v>
      </c>
    </row>
    <row r="32" spans="1:52" x14ac:dyDescent="0.25">
      <c r="B32" s="188"/>
      <c r="C32" s="188"/>
      <c r="D32" s="188"/>
      <c r="E32" s="188"/>
      <c r="F32" s="188"/>
      <c r="G32" s="188"/>
      <c r="H32" s="188"/>
      <c r="I32" s="188"/>
      <c r="J32" s="188"/>
      <c r="K32" s="188"/>
      <c r="L32" s="188"/>
      <c r="M32" s="188"/>
      <c r="N32" s="188"/>
      <c r="O32" s="230"/>
      <c r="P32" s="230"/>
      <c r="Q32" s="230"/>
      <c r="R32" s="230"/>
      <c r="S32" s="230"/>
      <c r="T32" s="206"/>
      <c r="U32" s="218"/>
      <c r="V32" s="218"/>
      <c r="W32" s="218"/>
      <c r="X32" s="218"/>
      <c r="Y32" s="218"/>
      <c r="AA32" s="218"/>
      <c r="AB32" s="218"/>
      <c r="AC32" s="218"/>
      <c r="AD32" s="218"/>
      <c r="AE32" s="218"/>
      <c r="AF32" s="218"/>
      <c r="AG32" s="218"/>
      <c r="AH32" s="218"/>
      <c r="AI32" s="218"/>
      <c r="AJ32" s="218"/>
      <c r="AK32" s="218"/>
      <c r="AL32" s="218"/>
      <c r="AM32" s="218"/>
      <c r="AN32" s="218"/>
      <c r="AO32" s="218"/>
      <c r="AP32" s="218"/>
      <c r="AQ32" s="218"/>
      <c r="AR32" s="218"/>
      <c r="AT32" s="3"/>
      <c r="AU32" s="188"/>
    </row>
    <row r="33" spans="1:55" s="3" customFormat="1" x14ac:dyDescent="0.25">
      <c r="A33" s="235" t="s">
        <v>202</v>
      </c>
      <c r="B33" s="239">
        <v>1683.8</v>
      </c>
      <c r="C33" s="239">
        <v>1606.3</v>
      </c>
      <c r="D33" s="239">
        <v>1642.4</v>
      </c>
      <c r="E33" s="239">
        <v>1647.5</v>
      </c>
      <c r="F33" s="239">
        <v>1680.8</v>
      </c>
      <c r="G33" s="239">
        <v>1670.8</v>
      </c>
      <c r="H33" s="239">
        <v>1837.4</v>
      </c>
      <c r="I33" s="239">
        <v>2429.9</v>
      </c>
      <c r="J33" s="239">
        <v>2450.1</v>
      </c>
      <c r="K33" s="239">
        <v>2364.1</v>
      </c>
      <c r="L33" s="239">
        <v>2385.9</v>
      </c>
      <c r="M33" s="239">
        <v>2332.6</v>
      </c>
      <c r="N33" s="239">
        <v>2361.4</v>
      </c>
      <c r="O33" s="240">
        <v>2258</v>
      </c>
      <c r="P33" s="240">
        <v>2325.1999999999998</v>
      </c>
      <c r="Q33" s="240">
        <v>2325.6</v>
      </c>
      <c r="R33" s="240">
        <v>2378.6999999999998</v>
      </c>
      <c r="S33" s="240">
        <v>2361.6</v>
      </c>
      <c r="T33" s="239">
        <v>2565.8999999999996</v>
      </c>
      <c r="U33" s="239">
        <v>2617.1</v>
      </c>
      <c r="V33" s="239">
        <v>2700.8</v>
      </c>
      <c r="W33" s="239">
        <v>3058.2</v>
      </c>
      <c r="X33" s="239">
        <v>3117.3</v>
      </c>
      <c r="Y33" s="239">
        <v>3418.2</v>
      </c>
      <c r="Z33" s="239">
        <v>3418.6000000000004</v>
      </c>
      <c r="AA33" s="239">
        <v>3426.9</v>
      </c>
      <c r="AB33" s="239">
        <v>3640.4</v>
      </c>
      <c r="AC33" s="239">
        <v>3669.6</v>
      </c>
      <c r="AD33" s="239">
        <v>3854.5</v>
      </c>
      <c r="AE33" s="239">
        <v>3884.9</v>
      </c>
      <c r="AF33" s="239">
        <v>4013.6</v>
      </c>
      <c r="AG33" s="239">
        <v>4107</v>
      </c>
      <c r="AH33" s="239">
        <f>AH3+AH17</f>
        <v>4345.2</v>
      </c>
      <c r="AI33" s="239">
        <f>AI3+AI17</f>
        <v>4478.2000000000007</v>
      </c>
      <c r="AJ33" s="239">
        <v>4697.2</v>
      </c>
      <c r="AK33" s="239">
        <f>AK3+AK17</f>
        <v>4796.5</v>
      </c>
      <c r="AL33" s="239">
        <f>AL3+AL17</f>
        <v>5002.8</v>
      </c>
      <c r="AM33" s="239">
        <v>5099.6000000000004</v>
      </c>
      <c r="AN33" s="239">
        <v>5107.8999999999996</v>
      </c>
      <c r="AO33" s="239">
        <v>5234.5</v>
      </c>
      <c r="AP33" s="239">
        <v>5489.8</v>
      </c>
      <c r="AQ33" s="239">
        <v>5681</v>
      </c>
      <c r="AR33" s="239">
        <v>5752.4</v>
      </c>
      <c r="AS33" s="239">
        <v>5791.5999999999995</v>
      </c>
      <c r="AT33" s="239">
        <v>5960.7</v>
      </c>
      <c r="AU33" s="239">
        <v>6089.8</v>
      </c>
      <c r="AV33" s="239">
        <v>6274</v>
      </c>
      <c r="AW33" s="239">
        <v>7704.4000000000005</v>
      </c>
      <c r="AX33" s="239">
        <v>8128.4</v>
      </c>
      <c r="AY33" s="239">
        <v>7807.4</v>
      </c>
      <c r="AZ33" s="239">
        <v>7982.2</v>
      </c>
    </row>
    <row r="34" spans="1:55" x14ac:dyDescent="0.25">
      <c r="B34" s="188"/>
      <c r="C34" s="188"/>
      <c r="D34" s="188"/>
      <c r="E34" s="188"/>
      <c r="F34" s="188"/>
      <c r="G34" s="188"/>
      <c r="H34" s="188"/>
      <c r="I34" s="188"/>
      <c r="J34" s="188"/>
      <c r="K34" s="188"/>
      <c r="L34" s="188"/>
      <c r="M34" s="188"/>
      <c r="N34" s="188"/>
      <c r="O34" s="206"/>
      <c r="P34" s="206"/>
      <c r="Q34" s="206"/>
      <c r="R34" s="206"/>
      <c r="S34" s="206"/>
      <c r="T34" s="206"/>
      <c r="U34" s="218"/>
      <c r="V34" s="218"/>
      <c r="W34" s="218"/>
      <c r="X34" s="218"/>
      <c r="Y34" s="218"/>
      <c r="AA34" s="218"/>
      <c r="AB34" s="218"/>
      <c r="AC34" s="218"/>
      <c r="AD34" s="218"/>
      <c r="AE34" s="218"/>
      <c r="AF34" s="218"/>
      <c r="AG34" s="218"/>
      <c r="AH34" s="218"/>
      <c r="AI34" s="218"/>
      <c r="AJ34" s="218"/>
      <c r="AK34" s="218"/>
      <c r="AL34" s="218"/>
      <c r="AM34" s="218"/>
      <c r="AN34" s="218"/>
      <c r="AO34" s="218"/>
      <c r="AP34" s="218"/>
      <c r="AQ34" s="218"/>
      <c r="AR34" s="218"/>
      <c r="AT34" s="3"/>
      <c r="AU34" s="188"/>
      <c r="AX34" s="3"/>
    </row>
    <row r="35" spans="1:55" s="3" customFormat="1" x14ac:dyDescent="0.25">
      <c r="A35" s="6" t="s">
        <v>203</v>
      </c>
      <c r="B35" s="199">
        <v>522.9</v>
      </c>
      <c r="C35" s="199">
        <v>496.1</v>
      </c>
      <c r="D35" s="199">
        <v>511.4</v>
      </c>
      <c r="E35" s="199">
        <v>493.1</v>
      </c>
      <c r="F35" s="199">
        <v>519.5</v>
      </c>
      <c r="G35" s="199">
        <v>514.4</v>
      </c>
      <c r="H35" s="199">
        <v>611.9</v>
      </c>
      <c r="I35" s="199">
        <v>792.2</v>
      </c>
      <c r="J35" s="199">
        <v>762.4</v>
      </c>
      <c r="K35" s="199">
        <v>723.5</v>
      </c>
      <c r="L35" s="199">
        <v>665.7</v>
      </c>
      <c r="M35" s="199">
        <v>579.70000000000005</v>
      </c>
      <c r="N35" s="199">
        <v>513.29999999999995</v>
      </c>
      <c r="O35" s="207">
        <v>463.70000000000005</v>
      </c>
      <c r="P35" s="207">
        <v>444</v>
      </c>
      <c r="Q35" s="207">
        <v>453</v>
      </c>
      <c r="R35" s="207">
        <v>365.8</v>
      </c>
      <c r="S35" s="207">
        <v>287.2</v>
      </c>
      <c r="T35" s="207">
        <v>396.4</v>
      </c>
      <c r="U35" s="207">
        <v>356.5</v>
      </c>
      <c r="V35" s="207">
        <v>346.7999999999999</v>
      </c>
      <c r="W35" s="207">
        <v>559.90000000000009</v>
      </c>
      <c r="X35" s="207">
        <v>570.29999999999995</v>
      </c>
      <c r="Y35" s="207">
        <v>563.6</v>
      </c>
      <c r="Z35" s="3">
        <v>475.60000000000008</v>
      </c>
      <c r="AA35" s="207">
        <v>497</v>
      </c>
      <c r="AB35" s="207">
        <v>594.70000000000005</v>
      </c>
      <c r="AC35" s="207">
        <v>537.9</v>
      </c>
      <c r="AD35" s="207">
        <v>577.4</v>
      </c>
      <c r="AE35" s="207">
        <v>680.8</v>
      </c>
      <c r="AF35" s="207">
        <v>638.29999999999995</v>
      </c>
      <c r="AG35" s="207">
        <v>642.5</v>
      </c>
      <c r="AH35" s="207">
        <f>SUM(AH36:AH49)</f>
        <v>692.7</v>
      </c>
      <c r="AI35" s="207">
        <f>SUM(AI36:AI49)</f>
        <v>686.8</v>
      </c>
      <c r="AJ35" s="207">
        <v>741.69999999999982</v>
      </c>
      <c r="AK35" s="207">
        <f>SUM(AK36:AK49)</f>
        <v>724.6</v>
      </c>
      <c r="AL35" s="207">
        <f>SUM(AL36:AL49)</f>
        <v>779.3</v>
      </c>
      <c r="AM35" s="207">
        <v>783.69999999999993</v>
      </c>
      <c r="AN35" s="207">
        <v>703.90000000000009</v>
      </c>
      <c r="AO35" s="207">
        <v>748.6</v>
      </c>
      <c r="AP35" s="207">
        <v>794.5</v>
      </c>
      <c r="AQ35" s="207">
        <v>816.9</v>
      </c>
      <c r="AR35" s="207">
        <v>698.30000000000007</v>
      </c>
      <c r="AS35" s="207">
        <v>659.8</v>
      </c>
      <c r="AT35" s="226">
        <v>613.10000000000014</v>
      </c>
      <c r="AU35" s="199">
        <v>589.20000000000005</v>
      </c>
      <c r="AV35" s="199">
        <v>630.1</v>
      </c>
      <c r="AW35" s="199">
        <v>1465.6999999999998</v>
      </c>
      <c r="AX35" s="199">
        <v>1621.8</v>
      </c>
      <c r="AY35" s="458">
        <v>1280.9000000000001</v>
      </c>
      <c r="AZ35" s="458">
        <v>1343.7</v>
      </c>
    </row>
    <row r="36" spans="1:55" x14ac:dyDescent="0.25">
      <c r="A36" s="233" t="s">
        <v>204</v>
      </c>
      <c r="B36" s="188">
        <v>36.700000000000003</v>
      </c>
      <c r="C36" s="188">
        <v>43.8</v>
      </c>
      <c r="D36" s="188">
        <v>29.9</v>
      </c>
      <c r="E36" s="188">
        <v>42.9</v>
      </c>
      <c r="F36" s="188">
        <v>41.3</v>
      </c>
      <c r="G36" s="188">
        <v>39.4</v>
      </c>
      <c r="H36" s="188">
        <v>36.1</v>
      </c>
      <c r="I36" s="188">
        <v>43.8</v>
      </c>
      <c r="J36" s="188">
        <v>45.3</v>
      </c>
      <c r="K36" s="188">
        <v>52</v>
      </c>
      <c r="L36" s="188">
        <v>57.2</v>
      </c>
      <c r="M36" s="188">
        <v>57.7</v>
      </c>
      <c r="N36" s="188">
        <v>48.2</v>
      </c>
      <c r="O36" s="206">
        <v>55.2</v>
      </c>
      <c r="P36" s="206">
        <v>79.3</v>
      </c>
      <c r="Q36" s="206">
        <v>63.6</v>
      </c>
      <c r="R36" s="206">
        <v>60.4</v>
      </c>
      <c r="S36" s="206">
        <v>62.4</v>
      </c>
      <c r="T36" s="206">
        <v>61.4</v>
      </c>
      <c r="U36" s="218">
        <v>74</v>
      </c>
      <c r="V36" s="218">
        <v>64.099999999999994</v>
      </c>
      <c r="W36" s="218">
        <v>93</v>
      </c>
      <c r="X36" s="218">
        <v>68.699999999999989</v>
      </c>
      <c r="Y36" s="218">
        <v>87.199999999999989</v>
      </c>
      <c r="Z36" s="218">
        <v>78.900000000000006</v>
      </c>
      <c r="AA36" s="218">
        <v>77.3</v>
      </c>
      <c r="AB36" s="218">
        <v>112.9</v>
      </c>
      <c r="AC36" s="218">
        <v>116.4</v>
      </c>
      <c r="AD36" s="218">
        <v>127.4</v>
      </c>
      <c r="AE36" s="218">
        <v>85.5</v>
      </c>
      <c r="AF36" s="218">
        <v>131.30000000000001</v>
      </c>
      <c r="AG36" s="218">
        <v>107</v>
      </c>
      <c r="AH36" s="218">
        <v>95.9</v>
      </c>
      <c r="AI36" s="218">
        <v>87.5</v>
      </c>
      <c r="AJ36" s="218">
        <v>97.3</v>
      </c>
      <c r="AK36" s="218">
        <v>86.9</v>
      </c>
      <c r="AL36" s="218">
        <v>111.3</v>
      </c>
      <c r="AM36" s="218">
        <v>135.9</v>
      </c>
      <c r="AN36" s="218">
        <v>95.3</v>
      </c>
      <c r="AO36" s="218">
        <v>136.69999999999999</v>
      </c>
      <c r="AP36" s="218">
        <v>120.6</v>
      </c>
      <c r="AQ36" s="218">
        <v>142.30000000000001</v>
      </c>
      <c r="AR36" s="218">
        <v>116.1</v>
      </c>
      <c r="AS36" s="216">
        <v>124.1</v>
      </c>
      <c r="AT36" s="419">
        <v>176</v>
      </c>
      <c r="AU36" s="188">
        <v>136.30000000000001</v>
      </c>
      <c r="AV36" s="188">
        <v>153.80000000000001</v>
      </c>
      <c r="AW36" s="188">
        <v>196.9</v>
      </c>
      <c r="AX36" s="188">
        <v>289.89999999999998</v>
      </c>
      <c r="AY36" s="460">
        <v>152.4</v>
      </c>
      <c r="AZ36" s="460">
        <v>209.8</v>
      </c>
    </row>
    <row r="37" spans="1:55" x14ac:dyDescent="0.25">
      <c r="A37" s="242" t="s">
        <v>238</v>
      </c>
      <c r="B37" s="188">
        <v>385.7</v>
      </c>
      <c r="C37" s="188">
        <v>343.8</v>
      </c>
      <c r="D37" s="188">
        <v>360.7</v>
      </c>
      <c r="E37" s="188">
        <v>370.6</v>
      </c>
      <c r="F37" s="188">
        <v>350.4</v>
      </c>
      <c r="G37" s="188">
        <v>368.9</v>
      </c>
      <c r="H37" s="188">
        <v>438.2</v>
      </c>
      <c r="I37" s="188">
        <v>451.3</v>
      </c>
      <c r="J37" s="188">
        <v>519.70000000000005</v>
      </c>
      <c r="K37" s="188">
        <v>414.9</v>
      </c>
      <c r="L37" s="188">
        <v>402.5</v>
      </c>
      <c r="M37" s="188">
        <v>258.60000000000002</v>
      </c>
      <c r="N37" s="188">
        <v>232.7</v>
      </c>
      <c r="O37" s="206">
        <v>103.6</v>
      </c>
      <c r="P37" s="206">
        <v>124.7</v>
      </c>
      <c r="Q37" s="206">
        <v>112.9</v>
      </c>
      <c r="R37" s="206">
        <v>87.7</v>
      </c>
      <c r="S37" s="206">
        <v>33.6</v>
      </c>
      <c r="T37" s="206">
        <v>154.1</v>
      </c>
      <c r="U37" s="218">
        <v>138.19999999999999</v>
      </c>
      <c r="V37" s="218">
        <v>118</v>
      </c>
      <c r="W37" s="218">
        <v>120.1</v>
      </c>
      <c r="X37" s="218">
        <v>134.5</v>
      </c>
      <c r="Y37" s="218">
        <v>122.5</v>
      </c>
      <c r="Z37" s="218">
        <v>92.2</v>
      </c>
      <c r="AA37" s="218">
        <v>91.8</v>
      </c>
      <c r="AB37" s="218">
        <v>216</v>
      </c>
      <c r="AC37" s="218">
        <v>208.4</v>
      </c>
      <c r="AD37" s="218">
        <v>219.9</v>
      </c>
      <c r="AE37" s="218">
        <v>303.2</v>
      </c>
      <c r="AF37" s="218">
        <v>219.9</v>
      </c>
      <c r="AG37" s="218">
        <v>292.8</v>
      </c>
      <c r="AH37" s="218">
        <v>342.7</v>
      </c>
      <c r="AI37" s="218">
        <v>273.89999999999998</v>
      </c>
      <c r="AJ37" s="218">
        <v>327.2</v>
      </c>
      <c r="AK37" s="218">
        <v>363</v>
      </c>
      <c r="AL37" s="218">
        <v>409.7</v>
      </c>
      <c r="AM37" s="218">
        <v>370.6</v>
      </c>
      <c r="AN37" s="218">
        <v>312.39999999999998</v>
      </c>
      <c r="AO37" s="218">
        <v>265.8</v>
      </c>
      <c r="AP37" s="218">
        <v>333.5</v>
      </c>
      <c r="AQ37" s="218">
        <v>297.60000000000002</v>
      </c>
      <c r="AR37" s="218">
        <v>234.8</v>
      </c>
      <c r="AS37" s="216">
        <v>189.1</v>
      </c>
      <c r="AT37" s="419">
        <v>89.3</v>
      </c>
      <c r="AU37" s="188">
        <v>56.2</v>
      </c>
      <c r="AV37" s="188">
        <v>98.4</v>
      </c>
      <c r="AW37" s="188">
        <v>888.6</v>
      </c>
      <c r="AX37" s="188">
        <v>926.2</v>
      </c>
      <c r="AY37" s="460">
        <v>678.8</v>
      </c>
      <c r="AZ37" s="460">
        <v>727.4</v>
      </c>
    </row>
    <row r="38" spans="1:55" x14ac:dyDescent="0.25">
      <c r="A38" s="242" t="s">
        <v>205</v>
      </c>
      <c r="B38" s="188">
        <v>0</v>
      </c>
      <c r="C38" s="188">
        <v>0</v>
      </c>
      <c r="D38" s="188">
        <v>0</v>
      </c>
      <c r="E38" s="188">
        <v>0</v>
      </c>
      <c r="F38" s="188">
        <v>0</v>
      </c>
      <c r="G38" s="188">
        <v>0</v>
      </c>
      <c r="H38" s="188">
        <v>0</v>
      </c>
      <c r="I38" s="188">
        <v>0</v>
      </c>
      <c r="J38" s="188">
        <v>0</v>
      </c>
      <c r="K38" s="188">
        <v>0</v>
      </c>
      <c r="L38" s="241" t="s">
        <v>36</v>
      </c>
      <c r="M38" s="241" t="s">
        <v>36</v>
      </c>
      <c r="N38" s="241" t="s">
        <v>36</v>
      </c>
      <c r="O38" s="241" t="s">
        <v>36</v>
      </c>
      <c r="P38" s="241" t="s">
        <v>36</v>
      </c>
      <c r="Q38" s="241" t="s">
        <v>36</v>
      </c>
      <c r="R38" s="241" t="s">
        <v>36</v>
      </c>
      <c r="S38" s="206">
        <v>7.4</v>
      </c>
      <c r="T38" s="241" t="s">
        <v>36</v>
      </c>
      <c r="U38" s="218">
        <v>7.3</v>
      </c>
      <c r="V38" s="241" t="s">
        <v>36</v>
      </c>
      <c r="W38" s="218">
        <v>6.9</v>
      </c>
      <c r="X38" s="218">
        <v>8.1</v>
      </c>
      <c r="Y38" s="218">
        <v>8.1</v>
      </c>
      <c r="Z38" s="218">
        <v>8.6999999999999993</v>
      </c>
      <c r="AA38" s="218">
        <v>13.9</v>
      </c>
      <c r="AB38" s="218">
        <v>13.9</v>
      </c>
      <c r="AC38" s="218">
        <v>13.6</v>
      </c>
      <c r="AD38" s="218">
        <v>14.8</v>
      </c>
      <c r="AE38" s="218">
        <v>16.3</v>
      </c>
      <c r="AF38" s="218">
        <v>18.8</v>
      </c>
      <c r="AG38" s="218">
        <v>19.600000000000001</v>
      </c>
      <c r="AH38" s="218">
        <v>19.899999999999999</v>
      </c>
      <c r="AI38" s="218">
        <v>19.100000000000001</v>
      </c>
      <c r="AJ38" s="218">
        <v>16.399999999999999</v>
      </c>
      <c r="AK38" s="218">
        <v>15.4</v>
      </c>
      <c r="AL38" s="218">
        <v>14.7</v>
      </c>
      <c r="AM38" s="218">
        <v>14</v>
      </c>
      <c r="AN38" s="218">
        <v>12.8</v>
      </c>
      <c r="AO38" s="218">
        <v>9.6</v>
      </c>
      <c r="AP38" s="218">
        <v>8.3000000000000007</v>
      </c>
      <c r="AQ38" s="218">
        <v>5.4</v>
      </c>
      <c r="AR38" s="218">
        <v>3.9</v>
      </c>
      <c r="AS38" s="216">
        <v>3.4</v>
      </c>
      <c r="AT38" s="419">
        <v>2.4</v>
      </c>
      <c r="AU38" s="188">
        <v>2.1</v>
      </c>
      <c r="AV38" s="188">
        <v>2.1</v>
      </c>
      <c r="AW38" s="188">
        <v>2.1</v>
      </c>
      <c r="AX38" s="188">
        <v>2.9</v>
      </c>
      <c r="AY38" s="460">
        <v>3.1</v>
      </c>
      <c r="AZ38" s="460">
        <v>4.0999999999999996</v>
      </c>
    </row>
    <row r="39" spans="1:55" x14ac:dyDescent="0.25">
      <c r="A39" s="233" t="s">
        <v>206</v>
      </c>
      <c r="B39" s="188">
        <v>0</v>
      </c>
      <c r="C39" s="188">
        <v>0</v>
      </c>
      <c r="D39" s="188">
        <v>0</v>
      </c>
      <c r="E39" s="188">
        <v>0</v>
      </c>
      <c r="F39" s="188">
        <v>0</v>
      </c>
      <c r="G39" s="188">
        <v>0</v>
      </c>
      <c r="H39" s="188">
        <v>0</v>
      </c>
      <c r="I39" s="188">
        <v>179.6</v>
      </c>
      <c r="J39" s="188">
        <v>80.5</v>
      </c>
      <c r="K39" s="188">
        <v>128.6</v>
      </c>
      <c r="L39" s="188">
        <v>66.2</v>
      </c>
      <c r="M39" s="188">
        <v>135.5</v>
      </c>
      <c r="N39" s="188">
        <v>69.2</v>
      </c>
      <c r="O39" s="206">
        <v>141.4</v>
      </c>
      <c r="P39" s="206">
        <v>72.099999999999994</v>
      </c>
      <c r="Q39" s="206">
        <v>147.4</v>
      </c>
      <c r="R39" s="206">
        <v>75.7</v>
      </c>
      <c r="S39" s="241" t="s">
        <v>36</v>
      </c>
      <c r="T39" s="241" t="s">
        <v>36</v>
      </c>
      <c r="U39" s="218">
        <v>3.9</v>
      </c>
      <c r="V39" s="218">
        <v>0.2</v>
      </c>
      <c r="W39" s="218">
        <v>100.3</v>
      </c>
      <c r="X39" s="218">
        <v>128.69999999999999</v>
      </c>
      <c r="Y39" s="218">
        <v>163.4</v>
      </c>
      <c r="Z39" s="218">
        <v>84.9</v>
      </c>
      <c r="AA39" s="218">
        <v>53.6</v>
      </c>
      <c r="AB39" s="203" t="s">
        <v>36</v>
      </c>
      <c r="AC39" s="203" t="s">
        <v>36</v>
      </c>
      <c r="AD39" s="203">
        <v>6</v>
      </c>
      <c r="AE39" s="203">
        <v>6.1</v>
      </c>
      <c r="AF39" s="203">
        <v>6.2</v>
      </c>
      <c r="AG39" s="203">
        <v>6.4</v>
      </c>
      <c r="AH39" s="203">
        <v>6.5</v>
      </c>
      <c r="AI39" s="203">
        <v>6.7</v>
      </c>
      <c r="AJ39" s="203">
        <v>7.2</v>
      </c>
      <c r="AK39" s="203">
        <v>12.9</v>
      </c>
      <c r="AL39" s="203">
        <v>7.6</v>
      </c>
      <c r="AM39" s="203">
        <v>7.5</v>
      </c>
      <c r="AN39" s="203">
        <v>7.7</v>
      </c>
      <c r="AO39" s="203">
        <v>29</v>
      </c>
      <c r="AP39" s="203">
        <v>30</v>
      </c>
      <c r="AQ39" s="203">
        <v>45</v>
      </c>
      <c r="AR39" s="203">
        <v>46.3</v>
      </c>
      <c r="AS39" s="203">
        <v>63.3</v>
      </c>
      <c r="AT39" s="419">
        <v>64.900000000000006</v>
      </c>
      <c r="AU39" s="188">
        <v>55.2</v>
      </c>
      <c r="AV39" s="188">
        <v>50.3</v>
      </c>
      <c r="AW39" s="188">
        <v>15.9</v>
      </c>
      <c r="AX39" s="188">
        <v>18.8</v>
      </c>
      <c r="AY39" s="460">
        <v>15.1</v>
      </c>
      <c r="AZ39" s="460">
        <v>10.3</v>
      </c>
    </row>
    <row r="40" spans="1:55" x14ac:dyDescent="0.25">
      <c r="A40" s="233" t="s">
        <v>239</v>
      </c>
      <c r="B40" s="188">
        <v>22.4</v>
      </c>
      <c r="C40" s="188">
        <v>13.6</v>
      </c>
      <c r="D40" s="188">
        <v>16.399999999999999</v>
      </c>
      <c r="E40" s="188">
        <v>21.6</v>
      </c>
      <c r="F40" s="188">
        <v>39.9</v>
      </c>
      <c r="G40" s="188">
        <v>27.2</v>
      </c>
      <c r="H40" s="188">
        <v>32.1</v>
      </c>
      <c r="I40" s="188">
        <v>44.4</v>
      </c>
      <c r="J40" s="188">
        <v>50</v>
      </c>
      <c r="K40" s="188">
        <v>43.4</v>
      </c>
      <c r="L40" s="188">
        <v>43.4</v>
      </c>
      <c r="M40" s="188">
        <v>55.5</v>
      </c>
      <c r="N40" s="188">
        <v>66.900000000000006</v>
      </c>
      <c r="O40" s="206">
        <v>61.9</v>
      </c>
      <c r="P40" s="206">
        <v>48</v>
      </c>
      <c r="Q40" s="206">
        <v>63.1</v>
      </c>
      <c r="R40" s="206">
        <v>74</v>
      </c>
      <c r="S40" s="206">
        <v>62.1</v>
      </c>
      <c r="T40" s="206">
        <v>53.6</v>
      </c>
      <c r="U40" s="218">
        <v>72</v>
      </c>
      <c r="V40" s="218">
        <v>83.6</v>
      </c>
      <c r="W40" s="218">
        <v>77.5</v>
      </c>
      <c r="X40" s="218">
        <v>74.2</v>
      </c>
      <c r="Y40" s="218">
        <v>97.3</v>
      </c>
      <c r="Z40" s="218">
        <v>109.6</v>
      </c>
      <c r="AA40" s="218">
        <v>82.9</v>
      </c>
      <c r="AB40" s="218">
        <v>74.599999999999994</v>
      </c>
      <c r="AC40" s="218">
        <v>91.8</v>
      </c>
      <c r="AD40" s="218">
        <v>99.4</v>
      </c>
      <c r="AE40" s="218">
        <v>97</v>
      </c>
      <c r="AF40" s="218">
        <v>83.9</v>
      </c>
      <c r="AG40" s="218">
        <v>108.3</v>
      </c>
      <c r="AH40" s="218">
        <v>116.6</v>
      </c>
      <c r="AI40" s="218">
        <v>105.7</v>
      </c>
      <c r="AJ40" s="218">
        <v>88.1</v>
      </c>
      <c r="AK40" s="218">
        <v>129.6</v>
      </c>
      <c r="AL40" s="218">
        <v>123.5</v>
      </c>
      <c r="AM40" s="218">
        <v>124.8</v>
      </c>
      <c r="AN40" s="218">
        <v>107.8</v>
      </c>
      <c r="AO40" s="218">
        <v>141.5</v>
      </c>
      <c r="AP40" s="218">
        <v>149.9</v>
      </c>
      <c r="AQ40" s="218">
        <v>140.69999999999999</v>
      </c>
      <c r="AR40" s="218">
        <v>115.9</v>
      </c>
      <c r="AS40" s="216">
        <v>152.30000000000001</v>
      </c>
      <c r="AT40" s="419">
        <v>158.4</v>
      </c>
      <c r="AU40" s="188">
        <v>138.1</v>
      </c>
      <c r="AV40" s="188">
        <v>118.9</v>
      </c>
      <c r="AW40" s="188">
        <v>188.7</v>
      </c>
      <c r="AX40" s="188">
        <v>203.7</v>
      </c>
      <c r="AY40" s="460">
        <v>166.1</v>
      </c>
      <c r="AZ40" s="460">
        <v>145.1</v>
      </c>
    </row>
    <row r="41" spans="1:55" x14ac:dyDescent="0.25">
      <c r="A41" s="233" t="s">
        <v>240</v>
      </c>
      <c r="B41" s="188">
        <v>68.8</v>
      </c>
      <c r="C41" s="188">
        <v>44.7</v>
      </c>
      <c r="D41" s="188">
        <v>55.3</v>
      </c>
      <c r="E41" s="188">
        <v>52.7</v>
      </c>
      <c r="F41" s="188">
        <v>63.1</v>
      </c>
      <c r="G41" s="188">
        <v>42</v>
      </c>
      <c r="H41" s="188">
        <v>47.7</v>
      </c>
      <c r="I41" s="188">
        <v>43</v>
      </c>
      <c r="J41" s="188">
        <v>45.3</v>
      </c>
      <c r="K41" s="188">
        <v>32.9</v>
      </c>
      <c r="L41" s="188">
        <v>47.5</v>
      </c>
      <c r="M41" s="188">
        <v>48.5</v>
      </c>
      <c r="N41" s="188">
        <v>69.3</v>
      </c>
      <c r="O41" s="206">
        <v>33.6</v>
      </c>
      <c r="P41" s="206">
        <v>41.4</v>
      </c>
      <c r="Q41" s="206">
        <v>36.5</v>
      </c>
      <c r="R41" s="206">
        <v>42</v>
      </c>
      <c r="S41" s="206">
        <v>45.8</v>
      </c>
      <c r="T41" s="206">
        <v>45.9</v>
      </c>
      <c r="U41" s="218">
        <v>36.200000000000003</v>
      </c>
      <c r="V41" s="218">
        <v>52.9</v>
      </c>
      <c r="W41" s="218">
        <v>45.6</v>
      </c>
      <c r="X41" s="218">
        <v>43.3</v>
      </c>
      <c r="Y41" s="218">
        <v>43.2</v>
      </c>
      <c r="Z41" s="218">
        <v>60.5</v>
      </c>
      <c r="AA41" s="218">
        <v>59.7</v>
      </c>
      <c r="AB41" s="218">
        <v>59.3</v>
      </c>
      <c r="AC41" s="218">
        <v>54</v>
      </c>
      <c r="AD41" s="218">
        <v>62.9</v>
      </c>
      <c r="AE41" s="218">
        <v>65</v>
      </c>
      <c r="AF41" s="218">
        <v>59.6</v>
      </c>
      <c r="AG41" s="218">
        <v>47.5</v>
      </c>
      <c r="AH41" s="218">
        <v>62.3</v>
      </c>
      <c r="AI41" s="260">
        <v>57.5</v>
      </c>
      <c r="AJ41" s="260">
        <v>66.3</v>
      </c>
      <c r="AK41" s="218">
        <v>54.9</v>
      </c>
      <c r="AL41" s="218">
        <v>62.8</v>
      </c>
      <c r="AM41" s="218">
        <v>58.3</v>
      </c>
      <c r="AN41" s="218">
        <v>64.099999999999994</v>
      </c>
      <c r="AO41" s="218">
        <v>12.1</v>
      </c>
      <c r="AP41" s="218">
        <v>73.7</v>
      </c>
      <c r="AQ41" s="218">
        <v>57</v>
      </c>
      <c r="AR41" s="218">
        <v>62.2</v>
      </c>
      <c r="AS41" s="396">
        <v>48.8</v>
      </c>
      <c r="AT41" s="419">
        <v>63.7</v>
      </c>
      <c r="AU41" s="188">
        <v>76.400000000000006</v>
      </c>
      <c r="AV41" s="206">
        <v>78.400000000000006</v>
      </c>
      <c r="AW41" s="206">
        <v>90.1</v>
      </c>
      <c r="AX41" s="206">
        <v>101.2</v>
      </c>
      <c r="AY41" s="460">
        <v>106.9</v>
      </c>
      <c r="AZ41" s="460">
        <v>78.400000000000006</v>
      </c>
    </row>
    <row r="42" spans="1:55" x14ac:dyDescent="0.25">
      <c r="A42" s="243" t="s">
        <v>208</v>
      </c>
      <c r="B42" s="188">
        <v>0</v>
      </c>
      <c r="C42" s="188">
        <v>0</v>
      </c>
      <c r="D42" s="188">
        <v>0</v>
      </c>
      <c r="E42" s="188">
        <v>0</v>
      </c>
      <c r="F42" s="188">
        <v>0</v>
      </c>
      <c r="G42" s="188">
        <v>0</v>
      </c>
      <c r="H42" s="188">
        <v>0</v>
      </c>
      <c r="I42" s="188">
        <v>0</v>
      </c>
      <c r="J42" s="188">
        <v>0</v>
      </c>
      <c r="K42" s="188">
        <v>0</v>
      </c>
      <c r="L42" s="241" t="s">
        <v>36</v>
      </c>
      <c r="M42" s="241" t="s">
        <v>36</v>
      </c>
      <c r="N42" s="241" t="s">
        <v>36</v>
      </c>
      <c r="O42" s="241" t="s">
        <v>36</v>
      </c>
      <c r="P42" s="241" t="s">
        <v>36</v>
      </c>
      <c r="Q42" s="241" t="s">
        <v>36</v>
      </c>
      <c r="R42" s="241" t="s">
        <v>36</v>
      </c>
      <c r="S42" s="206">
        <v>1.6</v>
      </c>
      <c r="T42" s="241" t="s">
        <v>36</v>
      </c>
      <c r="U42" s="218">
        <v>3.5</v>
      </c>
      <c r="V42" s="241" t="s">
        <v>36</v>
      </c>
      <c r="W42" s="218">
        <v>0.5</v>
      </c>
      <c r="X42" s="218">
        <v>2.5</v>
      </c>
      <c r="Y42" s="218">
        <v>7.9</v>
      </c>
      <c r="Z42" s="218">
        <v>6.1</v>
      </c>
      <c r="AA42" s="218">
        <v>1.3</v>
      </c>
      <c r="AB42" s="218">
        <v>1.6</v>
      </c>
      <c r="AC42" s="218">
        <v>3</v>
      </c>
      <c r="AD42" s="218">
        <v>6.9</v>
      </c>
      <c r="AE42" s="218">
        <v>2.4</v>
      </c>
      <c r="AF42" s="218">
        <v>2.4</v>
      </c>
      <c r="AG42" s="218">
        <v>4</v>
      </c>
      <c r="AH42" s="218">
        <v>2.5</v>
      </c>
      <c r="AI42" s="260">
        <v>4.3</v>
      </c>
      <c r="AJ42" s="260">
        <v>0.3</v>
      </c>
      <c r="AK42" s="218">
        <v>8.6</v>
      </c>
      <c r="AL42" s="218">
        <v>0.4</v>
      </c>
      <c r="AM42" s="218">
        <v>0.4</v>
      </c>
      <c r="AN42" s="218">
        <v>3.6</v>
      </c>
      <c r="AO42" s="218">
        <v>56.6</v>
      </c>
      <c r="AP42" s="218">
        <v>7.3</v>
      </c>
      <c r="AQ42" s="218">
        <v>5.8</v>
      </c>
      <c r="AR42" s="218">
        <v>3.8</v>
      </c>
      <c r="AS42" s="216">
        <v>21.4</v>
      </c>
      <c r="AT42" s="419">
        <v>3.1</v>
      </c>
      <c r="AU42" s="206">
        <v>0</v>
      </c>
      <c r="AV42" s="188">
        <v>3.2</v>
      </c>
      <c r="AW42" s="188">
        <v>6.6</v>
      </c>
      <c r="AX42" s="188">
        <v>4</v>
      </c>
      <c r="AY42" s="460">
        <v>0</v>
      </c>
      <c r="AZ42" s="460">
        <v>0</v>
      </c>
    </row>
    <row r="43" spans="1:55" x14ac:dyDescent="0.25">
      <c r="A43" s="233" t="s">
        <v>207</v>
      </c>
      <c r="B43" s="188">
        <v>0</v>
      </c>
      <c r="C43" s="188">
        <v>0</v>
      </c>
      <c r="D43" s="188">
        <v>0</v>
      </c>
      <c r="E43" s="188">
        <v>0</v>
      </c>
      <c r="F43" s="188">
        <v>0</v>
      </c>
      <c r="G43" s="188">
        <v>0</v>
      </c>
      <c r="H43" s="188">
        <v>0</v>
      </c>
      <c r="I43" s="188">
        <v>0</v>
      </c>
      <c r="J43" s="188">
        <v>0</v>
      </c>
      <c r="K43" s="188">
        <v>0</v>
      </c>
      <c r="L43" s="241" t="s">
        <v>36</v>
      </c>
      <c r="M43" s="241" t="s">
        <v>36</v>
      </c>
      <c r="N43" s="241" t="s">
        <v>36</v>
      </c>
      <c r="O43" s="241" t="s">
        <v>36</v>
      </c>
      <c r="P43" s="241" t="s">
        <v>36</v>
      </c>
      <c r="Q43" s="241" t="s">
        <v>36</v>
      </c>
      <c r="R43" s="241" t="s">
        <v>36</v>
      </c>
      <c r="S43" s="241" t="s">
        <v>36</v>
      </c>
      <c r="T43" s="241" t="s">
        <v>36</v>
      </c>
      <c r="U43" s="241" t="s">
        <v>36</v>
      </c>
      <c r="V43" s="241" t="s">
        <v>36</v>
      </c>
      <c r="W43" s="241" t="s">
        <v>36</v>
      </c>
      <c r="X43" s="241" t="s">
        <v>36</v>
      </c>
      <c r="Y43" s="218">
        <v>4.9000000000000004</v>
      </c>
      <c r="Z43" s="218">
        <v>1.2</v>
      </c>
      <c r="AA43" s="218">
        <v>4</v>
      </c>
      <c r="AB43" s="218">
        <v>1.1000000000000001</v>
      </c>
      <c r="AC43" s="218">
        <v>4</v>
      </c>
      <c r="AD43" s="218">
        <v>1.4</v>
      </c>
      <c r="AE43" s="241" t="s">
        <v>36</v>
      </c>
      <c r="AF43" s="241" t="s">
        <v>36</v>
      </c>
      <c r="AG43" s="241">
        <v>0</v>
      </c>
      <c r="AH43" s="241" t="s">
        <v>36</v>
      </c>
      <c r="AI43" s="241" t="s">
        <v>36</v>
      </c>
      <c r="AJ43" s="241" t="s">
        <v>36</v>
      </c>
      <c r="AK43" s="241" t="s">
        <v>36</v>
      </c>
      <c r="AL43" s="241" t="s">
        <v>36</v>
      </c>
      <c r="AM43" s="241" t="s">
        <v>36</v>
      </c>
      <c r="AN43" s="241" t="s">
        <v>36</v>
      </c>
      <c r="AO43" s="241" t="s">
        <v>36</v>
      </c>
      <c r="AP43" s="241">
        <v>0</v>
      </c>
      <c r="AQ43" s="241">
        <v>0</v>
      </c>
      <c r="AR43" s="241">
        <v>0</v>
      </c>
      <c r="AS43" s="241">
        <v>0</v>
      </c>
      <c r="AT43" s="419">
        <v>0</v>
      </c>
      <c r="AU43" s="188">
        <v>0</v>
      </c>
      <c r="AV43" s="188">
        <v>0</v>
      </c>
      <c r="AW43" s="188">
        <v>0</v>
      </c>
      <c r="AX43" s="188">
        <v>0</v>
      </c>
      <c r="AY43" s="460">
        <v>0</v>
      </c>
      <c r="AZ43" s="460">
        <v>0</v>
      </c>
    </row>
    <row r="44" spans="1:55" x14ac:dyDescent="0.25">
      <c r="A44" s="233" t="s">
        <v>241</v>
      </c>
      <c r="B44" s="188">
        <v>2.2000000000000002</v>
      </c>
      <c r="C44" s="188">
        <v>2.1</v>
      </c>
      <c r="D44" s="188">
        <v>1.7</v>
      </c>
      <c r="E44" s="188">
        <v>0.6</v>
      </c>
      <c r="F44" s="188">
        <v>0.2</v>
      </c>
      <c r="G44" s="188">
        <v>0.2</v>
      </c>
      <c r="H44" s="188">
        <v>0.2</v>
      </c>
      <c r="I44" s="188">
        <v>0.5</v>
      </c>
      <c r="J44" s="188">
        <v>0.7</v>
      </c>
      <c r="K44" s="188">
        <v>0.4</v>
      </c>
      <c r="L44" s="188">
        <v>0.5</v>
      </c>
      <c r="M44" s="188">
        <v>1.6</v>
      </c>
      <c r="N44" s="188">
        <v>1.7</v>
      </c>
      <c r="O44" s="206">
        <v>3.1</v>
      </c>
      <c r="P44" s="206">
        <v>5.8</v>
      </c>
      <c r="Q44" s="206">
        <v>6.4</v>
      </c>
      <c r="R44" s="206">
        <v>5.0999999999999996</v>
      </c>
      <c r="S44" s="206">
        <v>1.3</v>
      </c>
      <c r="T44" s="206">
        <v>2.8</v>
      </c>
      <c r="U44" s="218">
        <v>2.6</v>
      </c>
      <c r="V44" s="218">
        <v>3.2</v>
      </c>
      <c r="W44" s="218">
        <v>3.2</v>
      </c>
      <c r="X44" s="218">
        <v>4.5</v>
      </c>
      <c r="Y44" s="218">
        <v>3.2</v>
      </c>
      <c r="Z44" s="218">
        <v>5.9</v>
      </c>
      <c r="AA44" s="218">
        <v>4.9000000000000004</v>
      </c>
      <c r="AB44" s="218">
        <v>5.6</v>
      </c>
      <c r="AC44" s="218">
        <v>7.1</v>
      </c>
      <c r="AD44" s="218">
        <v>7.2</v>
      </c>
      <c r="AE44" s="218">
        <v>3.7</v>
      </c>
      <c r="AF44" s="218">
        <v>5.7</v>
      </c>
      <c r="AG44" s="218">
        <v>8</v>
      </c>
      <c r="AH44" s="218">
        <v>8.1</v>
      </c>
      <c r="AI44" s="218">
        <v>7.1</v>
      </c>
      <c r="AJ44" s="218">
        <v>8.1999999999999993</v>
      </c>
      <c r="AK44" s="218">
        <v>9.6</v>
      </c>
      <c r="AL44" s="218">
        <v>10.4</v>
      </c>
      <c r="AM44" s="218">
        <v>11.3</v>
      </c>
      <c r="AN44" s="218">
        <v>12.8</v>
      </c>
      <c r="AO44" s="218">
        <v>14</v>
      </c>
      <c r="AP44" s="218">
        <v>11.7</v>
      </c>
      <c r="AQ44" s="218">
        <v>7</v>
      </c>
      <c r="AR44" s="218">
        <v>6.2</v>
      </c>
      <c r="AS44" s="216">
        <v>9.3000000000000007</v>
      </c>
      <c r="AT44" s="419">
        <v>10.199999999999999</v>
      </c>
      <c r="AU44" s="188">
        <v>6.8</v>
      </c>
      <c r="AV44" s="188">
        <v>6.9</v>
      </c>
      <c r="AW44" s="188">
        <v>9.3000000000000007</v>
      </c>
      <c r="AX44" s="188">
        <v>10.5</v>
      </c>
      <c r="AY44" s="460">
        <v>8.1999999999999993</v>
      </c>
      <c r="AZ44" s="460">
        <v>9.9</v>
      </c>
    </row>
    <row r="45" spans="1:55" x14ac:dyDescent="0.25">
      <c r="A45" s="233" t="s">
        <v>261</v>
      </c>
      <c r="B45" s="188">
        <v>0</v>
      </c>
      <c r="C45" s="188">
        <v>0</v>
      </c>
      <c r="D45" s="188">
        <v>0</v>
      </c>
      <c r="E45" s="188">
        <v>0</v>
      </c>
      <c r="F45" s="188">
        <v>0</v>
      </c>
      <c r="G45" s="188">
        <v>0</v>
      </c>
      <c r="H45" s="188">
        <v>0</v>
      </c>
      <c r="I45" s="188">
        <v>0</v>
      </c>
      <c r="J45" s="188">
        <v>0</v>
      </c>
      <c r="K45" s="188">
        <v>0</v>
      </c>
      <c r="L45" s="188">
        <v>0</v>
      </c>
      <c r="M45" s="188">
        <v>0</v>
      </c>
      <c r="N45" s="188">
        <v>0</v>
      </c>
      <c r="O45" s="206">
        <v>0</v>
      </c>
      <c r="P45" s="206">
        <v>0</v>
      </c>
      <c r="Q45" s="206">
        <v>0</v>
      </c>
      <c r="R45" s="206">
        <v>0</v>
      </c>
      <c r="S45" s="206">
        <v>0</v>
      </c>
      <c r="T45" s="206">
        <v>0</v>
      </c>
      <c r="U45" s="218">
        <v>0</v>
      </c>
      <c r="V45" s="218">
        <v>0</v>
      </c>
      <c r="W45" s="218">
        <v>0</v>
      </c>
      <c r="X45" s="218">
        <v>0</v>
      </c>
      <c r="Y45" s="218">
        <v>0</v>
      </c>
      <c r="Z45" s="218">
        <v>0</v>
      </c>
      <c r="AA45" s="218">
        <v>0</v>
      </c>
      <c r="AB45" s="218">
        <v>0</v>
      </c>
      <c r="AC45" s="218">
        <v>0</v>
      </c>
      <c r="AD45" s="218">
        <v>0</v>
      </c>
      <c r="AE45" s="218">
        <v>0</v>
      </c>
      <c r="AF45" s="218">
        <v>0</v>
      </c>
      <c r="AG45" s="218">
        <v>0</v>
      </c>
      <c r="AH45" s="218">
        <v>0</v>
      </c>
      <c r="AI45" s="218">
        <v>0</v>
      </c>
      <c r="AJ45" s="218">
        <v>0.3</v>
      </c>
      <c r="AK45" s="218">
        <v>0</v>
      </c>
      <c r="AL45" s="218">
        <v>0</v>
      </c>
      <c r="AM45" s="218">
        <v>0</v>
      </c>
      <c r="AN45" s="218">
        <v>24.6</v>
      </c>
      <c r="AO45" s="241">
        <v>42.2</v>
      </c>
      <c r="AP45" s="218">
        <v>23</v>
      </c>
      <c r="AQ45" s="218">
        <v>14.5</v>
      </c>
      <c r="AR45" s="218">
        <v>18.5</v>
      </c>
      <c r="AS45" s="216">
        <v>6</v>
      </c>
      <c r="AT45" s="419">
        <v>3.5</v>
      </c>
      <c r="AU45" s="188">
        <v>0</v>
      </c>
      <c r="AV45" s="188">
        <v>0.4</v>
      </c>
      <c r="AW45" s="188">
        <v>0.6</v>
      </c>
      <c r="AX45" s="188">
        <v>0.1</v>
      </c>
      <c r="AY45" s="460">
        <v>2.7</v>
      </c>
      <c r="AZ45" s="460">
        <v>2.2999999999999998</v>
      </c>
    </row>
    <row r="46" spans="1:55" x14ac:dyDescent="0.25">
      <c r="A46" s="233" t="s">
        <v>209</v>
      </c>
      <c r="B46" s="188">
        <v>7.1</v>
      </c>
      <c r="C46" s="188">
        <v>4.0999999999999996</v>
      </c>
      <c r="D46" s="188">
        <v>3.4</v>
      </c>
      <c r="E46" s="188">
        <v>4.7</v>
      </c>
      <c r="F46" s="188">
        <v>24.6</v>
      </c>
      <c r="G46" s="188">
        <v>6.2</v>
      </c>
      <c r="H46" s="188">
        <v>6.4</v>
      </c>
      <c r="I46" s="188">
        <v>7.3</v>
      </c>
      <c r="J46" s="188">
        <v>8.4</v>
      </c>
      <c r="K46" s="188">
        <v>9.8000000000000007</v>
      </c>
      <c r="L46" s="188">
        <v>6.7</v>
      </c>
      <c r="M46" s="188">
        <v>12.8</v>
      </c>
      <c r="N46" s="188">
        <v>12.5</v>
      </c>
      <c r="O46" s="206">
        <v>9.9</v>
      </c>
      <c r="P46" s="206">
        <v>15.9</v>
      </c>
      <c r="Q46" s="206">
        <v>10.4</v>
      </c>
      <c r="R46" s="206">
        <v>10.5</v>
      </c>
      <c r="S46" s="206">
        <v>10.199999999999999</v>
      </c>
      <c r="T46" s="206">
        <v>12.5</v>
      </c>
      <c r="U46" s="218">
        <v>13.6</v>
      </c>
      <c r="V46" s="218">
        <v>13.9</v>
      </c>
      <c r="W46" s="218">
        <v>21.5</v>
      </c>
      <c r="X46" s="218">
        <v>15.6</v>
      </c>
      <c r="Y46" s="218">
        <v>20.2</v>
      </c>
      <c r="Z46" s="218">
        <v>17</v>
      </c>
      <c r="AA46" s="218">
        <v>30</v>
      </c>
      <c r="AB46" s="218">
        <v>35.299999999999997</v>
      </c>
      <c r="AC46" s="218">
        <v>33.299999999999997</v>
      </c>
      <c r="AD46" s="218">
        <v>28.1</v>
      </c>
      <c r="AE46" s="218">
        <v>30.5</v>
      </c>
      <c r="AF46" s="218">
        <v>37.5</v>
      </c>
      <c r="AG46" s="218">
        <v>43.8</v>
      </c>
      <c r="AH46" s="218">
        <v>29.7</v>
      </c>
      <c r="AI46" s="218">
        <v>33.200000000000003</v>
      </c>
      <c r="AJ46" s="218">
        <v>37.4</v>
      </c>
      <c r="AK46" s="218">
        <v>34</v>
      </c>
      <c r="AL46" s="218">
        <v>32.4</v>
      </c>
      <c r="AM46" s="218">
        <v>30</v>
      </c>
      <c r="AN46" s="218">
        <v>30.8</v>
      </c>
      <c r="AO46" s="218">
        <v>33.9</v>
      </c>
      <c r="AP46" s="218">
        <v>29</v>
      </c>
      <c r="AQ46" s="218">
        <v>45.4</v>
      </c>
      <c r="AR46" s="218">
        <v>30.5</v>
      </c>
      <c r="AS46" s="216">
        <v>34.9</v>
      </c>
      <c r="AT46" s="419">
        <v>35.4</v>
      </c>
      <c r="AU46" s="188">
        <v>47.9</v>
      </c>
      <c r="AV46" s="188">
        <v>49.7</v>
      </c>
      <c r="AW46" s="188">
        <v>55.9</v>
      </c>
      <c r="AX46" s="188">
        <v>54.8</v>
      </c>
      <c r="AY46" s="460">
        <v>46.8</v>
      </c>
      <c r="AZ46" s="487">
        <v>46.1</v>
      </c>
      <c r="BC46" s="365"/>
    </row>
    <row r="47" spans="1:55" x14ac:dyDescent="0.25">
      <c r="A47" s="486" t="s">
        <v>385</v>
      </c>
      <c r="B47" s="188">
        <v>0</v>
      </c>
      <c r="C47" s="188">
        <v>0</v>
      </c>
      <c r="D47" s="188">
        <v>0</v>
      </c>
      <c r="E47" s="188">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8">
        <v>0</v>
      </c>
      <c r="W47" s="188">
        <v>0</v>
      </c>
      <c r="X47" s="188">
        <v>0</v>
      </c>
      <c r="Y47" s="188">
        <v>0</v>
      </c>
      <c r="Z47" s="188">
        <v>0</v>
      </c>
      <c r="AA47" s="188">
        <v>0</v>
      </c>
      <c r="AB47" s="188">
        <v>0</v>
      </c>
      <c r="AC47" s="188">
        <v>0</v>
      </c>
      <c r="AD47" s="188">
        <v>0</v>
      </c>
      <c r="AE47" s="188">
        <v>0</v>
      </c>
      <c r="AF47" s="188">
        <v>0</v>
      </c>
      <c r="AG47" s="188">
        <v>0</v>
      </c>
      <c r="AH47" s="188">
        <v>0</v>
      </c>
      <c r="AI47" s="188">
        <v>0</v>
      </c>
      <c r="AJ47" s="188">
        <v>0</v>
      </c>
      <c r="AK47" s="188">
        <v>0</v>
      </c>
      <c r="AL47" s="188">
        <v>0</v>
      </c>
      <c r="AM47" s="188">
        <v>0</v>
      </c>
      <c r="AN47" s="188">
        <v>0</v>
      </c>
      <c r="AO47" s="188">
        <v>0</v>
      </c>
      <c r="AP47" s="188">
        <v>0</v>
      </c>
      <c r="AQ47" s="188">
        <v>0</v>
      </c>
      <c r="AR47" s="188">
        <v>0</v>
      </c>
      <c r="AS47" s="188">
        <v>0</v>
      </c>
      <c r="AT47" s="188">
        <v>0</v>
      </c>
      <c r="AU47" s="188">
        <v>0</v>
      </c>
      <c r="AV47" s="188">
        <v>0</v>
      </c>
      <c r="AW47" s="188">
        <v>0</v>
      </c>
      <c r="AX47" s="188">
        <v>0</v>
      </c>
      <c r="AY47" s="188">
        <v>0</v>
      </c>
      <c r="AZ47" s="188">
        <v>13.5</v>
      </c>
    </row>
    <row r="48" spans="1:55" x14ac:dyDescent="0.25">
      <c r="A48" s="233" t="s">
        <v>210</v>
      </c>
      <c r="B48" s="188">
        <v>0</v>
      </c>
      <c r="C48" s="188">
        <v>44</v>
      </c>
      <c r="D48" s="188">
        <v>44</v>
      </c>
      <c r="E48" s="188">
        <v>0</v>
      </c>
      <c r="F48" s="188">
        <v>0</v>
      </c>
      <c r="G48" s="188">
        <v>30.5</v>
      </c>
      <c r="H48" s="188">
        <v>30.5</v>
      </c>
      <c r="I48" s="188">
        <v>0</v>
      </c>
      <c r="J48" s="188">
        <v>0</v>
      </c>
      <c r="K48" s="188">
        <v>31.7</v>
      </c>
      <c r="L48" s="188">
        <v>31.7</v>
      </c>
      <c r="M48" s="241" t="s">
        <v>36</v>
      </c>
      <c r="N48" s="241" t="s">
        <v>36</v>
      </c>
      <c r="O48" s="206">
        <v>47.7</v>
      </c>
      <c r="P48" s="206">
        <v>47.7</v>
      </c>
      <c r="Q48" s="241" t="s">
        <v>36</v>
      </c>
      <c r="R48" s="241" t="s">
        <v>36</v>
      </c>
      <c r="S48" s="206">
        <v>53.9</v>
      </c>
      <c r="T48" s="206">
        <v>53.9</v>
      </c>
      <c r="U48" s="241" t="s">
        <v>36</v>
      </c>
      <c r="V48" s="241" t="s">
        <v>36</v>
      </c>
      <c r="W48" s="218">
        <v>84.2</v>
      </c>
      <c r="X48" s="218">
        <v>84.2</v>
      </c>
      <c r="Y48" s="241" t="s">
        <v>36</v>
      </c>
      <c r="Z48" s="241" t="s">
        <v>36</v>
      </c>
      <c r="AA48" s="218">
        <v>65.7</v>
      </c>
      <c r="AB48" s="218">
        <v>65.7</v>
      </c>
      <c r="AC48" s="241" t="s">
        <v>36</v>
      </c>
      <c r="AD48" s="241" t="s">
        <v>36</v>
      </c>
      <c r="AE48" s="241">
        <v>66.099999999999994</v>
      </c>
      <c r="AF48" s="241">
        <v>66.099999999999994</v>
      </c>
      <c r="AG48" s="241" t="s">
        <v>36</v>
      </c>
      <c r="AH48" s="241" t="s">
        <v>36</v>
      </c>
      <c r="AI48" s="241">
        <v>82.5</v>
      </c>
      <c r="AJ48" s="241">
        <v>82.6</v>
      </c>
      <c r="AK48" s="241" t="s">
        <v>36</v>
      </c>
      <c r="AL48" s="241" t="s">
        <v>36</v>
      </c>
      <c r="AM48" s="241">
        <v>21.7</v>
      </c>
      <c r="AN48" s="241">
        <v>21.7</v>
      </c>
      <c r="AO48" s="241">
        <v>0</v>
      </c>
      <c r="AP48" s="241">
        <v>0</v>
      </c>
      <c r="AQ48" s="241">
        <v>51.5</v>
      </c>
      <c r="AR48" s="241">
        <v>51.5</v>
      </c>
      <c r="AS48" s="241">
        <v>0</v>
      </c>
      <c r="AT48" s="419">
        <v>0</v>
      </c>
      <c r="AU48" s="188">
        <v>62.6</v>
      </c>
      <c r="AV48" s="188">
        <v>62.6</v>
      </c>
      <c r="AW48" s="188">
        <v>0</v>
      </c>
      <c r="AX48" s="188">
        <v>0</v>
      </c>
      <c r="AY48" s="460">
        <v>87.3</v>
      </c>
      <c r="AZ48" s="460">
        <v>87.3</v>
      </c>
    </row>
    <row r="49" spans="1:55" x14ac:dyDescent="0.25">
      <c r="A49" s="233" t="s">
        <v>211</v>
      </c>
      <c r="B49" s="188">
        <v>0</v>
      </c>
      <c r="C49" s="188">
        <v>0</v>
      </c>
      <c r="D49" s="188">
        <v>0</v>
      </c>
      <c r="E49" s="188">
        <v>0</v>
      </c>
      <c r="F49" s="188">
        <v>0</v>
      </c>
      <c r="G49" s="188">
        <v>0</v>
      </c>
      <c r="H49" s="188">
        <v>20.7</v>
      </c>
      <c r="I49" s="188">
        <v>22.3</v>
      </c>
      <c r="J49" s="188">
        <v>12.5</v>
      </c>
      <c r="K49" s="188">
        <v>9.8000000000000007</v>
      </c>
      <c r="L49" s="188">
        <v>10</v>
      </c>
      <c r="M49" s="188">
        <v>9.5</v>
      </c>
      <c r="N49" s="188">
        <v>12.4</v>
      </c>
      <c r="O49" s="206">
        <v>7.3</v>
      </c>
      <c r="P49" s="206">
        <v>9.1</v>
      </c>
      <c r="Q49" s="206">
        <v>12.7</v>
      </c>
      <c r="R49" s="206">
        <v>10.4</v>
      </c>
      <c r="S49" s="206">
        <v>8.9</v>
      </c>
      <c r="T49" s="206">
        <v>12.2</v>
      </c>
      <c r="U49" s="218">
        <v>5.2</v>
      </c>
      <c r="V49" s="218">
        <v>10.9</v>
      </c>
      <c r="W49" s="218">
        <v>7.1</v>
      </c>
      <c r="X49" s="218">
        <v>6</v>
      </c>
      <c r="Y49" s="218">
        <v>5.7</v>
      </c>
      <c r="Z49" s="218">
        <v>10.6</v>
      </c>
      <c r="AA49" s="218">
        <v>11.9</v>
      </c>
      <c r="AB49" s="218">
        <v>8.6999999999999993</v>
      </c>
      <c r="AC49" s="218">
        <v>6.3</v>
      </c>
      <c r="AD49" s="218">
        <v>3.4</v>
      </c>
      <c r="AE49" s="218">
        <v>5</v>
      </c>
      <c r="AF49" s="218">
        <v>6.9</v>
      </c>
      <c r="AG49" s="218">
        <v>5.0999999999999996</v>
      </c>
      <c r="AH49" s="218">
        <v>8.5</v>
      </c>
      <c r="AI49" s="218">
        <v>9.3000000000000007</v>
      </c>
      <c r="AJ49" s="218">
        <v>10.4</v>
      </c>
      <c r="AK49" s="218">
        <v>9.6999999999999993</v>
      </c>
      <c r="AL49" s="218">
        <v>6.5</v>
      </c>
      <c r="AM49" s="218">
        <v>9.1999999999999993</v>
      </c>
      <c r="AN49" s="218">
        <v>10.199999999999999</v>
      </c>
      <c r="AO49" s="218">
        <v>7.2</v>
      </c>
      <c r="AP49" s="218">
        <v>7.5</v>
      </c>
      <c r="AQ49" s="218">
        <v>4.7</v>
      </c>
      <c r="AR49" s="218">
        <v>8.6</v>
      </c>
      <c r="AS49" s="216">
        <v>7.2</v>
      </c>
      <c r="AT49" s="419">
        <v>6.2</v>
      </c>
      <c r="AU49" s="188">
        <v>7.6</v>
      </c>
      <c r="AV49" s="188">
        <v>5.4</v>
      </c>
      <c r="AW49" s="5">
        <v>10.4</v>
      </c>
      <c r="AX49" s="5">
        <v>9.6999999999999993</v>
      </c>
      <c r="AY49" s="460">
        <v>13.5</v>
      </c>
      <c r="AZ49" s="460">
        <v>9.5</v>
      </c>
    </row>
    <row r="50" spans="1:55" x14ac:dyDescent="0.25">
      <c r="B50" s="188"/>
      <c r="C50" s="188"/>
      <c r="D50" s="188"/>
      <c r="E50" s="188"/>
      <c r="F50" s="188"/>
      <c r="G50" s="188"/>
      <c r="H50" s="188"/>
      <c r="I50" s="188"/>
      <c r="J50" s="188"/>
      <c r="K50" s="188"/>
      <c r="L50" s="188"/>
      <c r="M50" s="188"/>
      <c r="N50" s="188"/>
      <c r="O50" s="206"/>
      <c r="P50" s="206"/>
      <c r="Q50" s="206"/>
      <c r="R50" s="206"/>
      <c r="S50" s="206"/>
      <c r="T50" s="206"/>
      <c r="U50" s="218"/>
      <c r="V50" s="218"/>
      <c r="W50" s="218"/>
      <c r="X50" s="218"/>
      <c r="Y50" s="218"/>
      <c r="AA50" s="218"/>
      <c r="AB50" s="218"/>
      <c r="AC50" s="218"/>
      <c r="AD50" s="218"/>
      <c r="AE50" s="218"/>
      <c r="AF50" s="218"/>
      <c r="AG50" s="218"/>
      <c r="AH50" s="218"/>
      <c r="AI50" s="218"/>
      <c r="AJ50" s="218"/>
      <c r="AK50" s="218"/>
      <c r="AL50" s="218"/>
      <c r="AM50" s="207"/>
      <c r="AN50" s="218"/>
      <c r="AO50" s="218"/>
      <c r="AP50" s="218"/>
      <c r="AQ50" s="218"/>
      <c r="AR50" s="218"/>
      <c r="AT50" s="3"/>
      <c r="AU50" s="188"/>
    </row>
    <row r="51" spans="1:55" s="224" customFormat="1" x14ac:dyDescent="0.25">
      <c r="A51" s="382" t="s">
        <v>212</v>
      </c>
      <c r="B51" s="207">
        <v>291.2</v>
      </c>
      <c r="C51" s="207">
        <v>244.9</v>
      </c>
      <c r="D51" s="207">
        <v>237.3</v>
      </c>
      <c r="E51" s="207">
        <v>229.2</v>
      </c>
      <c r="F51" s="207">
        <v>202.5</v>
      </c>
      <c r="G51" s="207">
        <v>199.8</v>
      </c>
      <c r="H51" s="207">
        <v>148.19999999999999</v>
      </c>
      <c r="I51" s="207">
        <v>486.7</v>
      </c>
      <c r="J51" s="207">
        <v>487.3</v>
      </c>
      <c r="K51" s="207">
        <v>433.3</v>
      </c>
      <c r="L51" s="207">
        <v>435</v>
      </c>
      <c r="M51" s="207">
        <v>369.8</v>
      </c>
      <c r="N51" s="207">
        <v>373.6</v>
      </c>
      <c r="O51" s="207">
        <v>306.99999999999994</v>
      </c>
      <c r="P51" s="207">
        <v>320.2</v>
      </c>
      <c r="Q51" s="207">
        <v>259.3</v>
      </c>
      <c r="R51" s="207">
        <v>304</v>
      </c>
      <c r="S51" s="207">
        <v>313.89999999999998</v>
      </c>
      <c r="T51" s="207">
        <v>327.10000000000002</v>
      </c>
      <c r="U51" s="207">
        <v>369.19999999999993</v>
      </c>
      <c r="V51" s="207">
        <v>373.6</v>
      </c>
      <c r="W51" s="207">
        <v>492.49999999999994</v>
      </c>
      <c r="X51" s="207">
        <v>434.7</v>
      </c>
      <c r="Y51" s="207">
        <v>625.79999999999995</v>
      </c>
      <c r="Z51" s="224">
        <v>599.9</v>
      </c>
      <c r="AA51" s="207">
        <v>519.29999999999995</v>
      </c>
      <c r="AB51" s="207">
        <v>527.1</v>
      </c>
      <c r="AC51" s="207">
        <v>519.20000000000005</v>
      </c>
      <c r="AD51" s="207">
        <v>522.70000000000005</v>
      </c>
      <c r="AE51" s="207">
        <v>383.9</v>
      </c>
      <c r="AF51" s="207">
        <v>423</v>
      </c>
      <c r="AG51" s="207">
        <v>416.6</v>
      </c>
      <c r="AH51" s="207">
        <f>SUM(AH52:AH64)</f>
        <v>456.3</v>
      </c>
      <c r="AI51" s="207">
        <f>SUM(AI52:AI64)</f>
        <v>505.8</v>
      </c>
      <c r="AJ51" s="207">
        <v>544.40000000000009</v>
      </c>
      <c r="AK51" s="207">
        <f>SUM(AK52:AK64)</f>
        <v>564.5</v>
      </c>
      <c r="AL51" s="207">
        <f>SUM(AL52:AL64)</f>
        <v>607.6</v>
      </c>
      <c r="AM51" s="264">
        <v>599</v>
      </c>
      <c r="AN51" s="207">
        <v>592.6</v>
      </c>
      <c r="AO51" s="264">
        <v>550</v>
      </c>
      <c r="AP51" s="207">
        <v>546.20000000000005</v>
      </c>
      <c r="AQ51" s="207">
        <v>530.49999999999989</v>
      </c>
      <c r="AR51" s="207">
        <v>531.09999999999991</v>
      </c>
      <c r="AS51" s="247">
        <v>476.20000000000005</v>
      </c>
      <c r="AT51" s="226">
        <v>495.4</v>
      </c>
      <c r="AU51" s="199">
        <v>508.59999999999991</v>
      </c>
      <c r="AV51" s="199">
        <v>511.6</v>
      </c>
      <c r="AW51" s="199">
        <v>965.7</v>
      </c>
      <c r="AX51" s="199">
        <v>998.30000000000018</v>
      </c>
      <c r="AY51" s="458">
        <v>964.7</v>
      </c>
      <c r="AZ51" s="458">
        <v>1018.7</v>
      </c>
    </row>
    <row r="52" spans="1:55" x14ac:dyDescent="0.25">
      <c r="A52" s="242" t="s">
        <v>238</v>
      </c>
      <c r="B52" s="188">
        <v>242.4</v>
      </c>
      <c r="C52" s="188">
        <v>204.2</v>
      </c>
      <c r="D52" s="188">
        <v>198.9</v>
      </c>
      <c r="E52" s="188">
        <v>190.6</v>
      </c>
      <c r="F52" s="188">
        <v>164.1</v>
      </c>
      <c r="G52" s="188">
        <v>160.6</v>
      </c>
      <c r="H52" s="188">
        <v>108.8</v>
      </c>
      <c r="I52" s="188">
        <v>133</v>
      </c>
      <c r="J52" s="188">
        <v>121.6</v>
      </c>
      <c r="K52" s="188">
        <v>122</v>
      </c>
      <c r="L52" s="188">
        <v>115.5</v>
      </c>
      <c r="M52" s="188">
        <v>111</v>
      </c>
      <c r="N52" s="188">
        <v>110.4</v>
      </c>
      <c r="O52" s="206">
        <v>109.2</v>
      </c>
      <c r="P52" s="206">
        <v>112.8</v>
      </c>
      <c r="Q52" s="206">
        <v>118.9</v>
      </c>
      <c r="R52" s="206">
        <v>145.1</v>
      </c>
      <c r="S52" s="206">
        <v>133.6</v>
      </c>
      <c r="T52" s="206">
        <v>150.19999999999999</v>
      </c>
      <c r="U52" s="218">
        <v>139.30000000000001</v>
      </c>
      <c r="V52" s="218">
        <v>143.30000000000001</v>
      </c>
      <c r="W52" s="218">
        <v>170</v>
      </c>
      <c r="X52" s="218">
        <v>171.7</v>
      </c>
      <c r="Y52" s="218">
        <v>185.1</v>
      </c>
      <c r="Z52" s="218">
        <v>175</v>
      </c>
      <c r="AA52" s="218">
        <v>166.2</v>
      </c>
      <c r="AB52" s="218">
        <v>157.9</v>
      </c>
      <c r="AC52" s="218">
        <v>144.19999999999999</v>
      </c>
      <c r="AD52" s="218">
        <v>146.30000000000001</v>
      </c>
      <c r="AE52" s="218">
        <v>158.6</v>
      </c>
      <c r="AF52" s="218">
        <v>184.9</v>
      </c>
      <c r="AG52" s="218">
        <v>187.4</v>
      </c>
      <c r="AH52" s="218">
        <v>209.8</v>
      </c>
      <c r="AI52" s="218">
        <v>252.4</v>
      </c>
      <c r="AJ52" s="218">
        <v>265.10000000000002</v>
      </c>
      <c r="AK52" s="218">
        <v>274.5</v>
      </c>
      <c r="AL52" s="218">
        <v>298.39999999999998</v>
      </c>
      <c r="AM52" s="218">
        <v>294.60000000000002</v>
      </c>
      <c r="AN52" s="218">
        <v>293</v>
      </c>
      <c r="AO52" s="218">
        <v>285.39999999999998</v>
      </c>
      <c r="AP52" s="218">
        <v>274.10000000000002</v>
      </c>
      <c r="AQ52" s="218">
        <v>262.39999999999998</v>
      </c>
      <c r="AR52" s="218">
        <v>254.4</v>
      </c>
      <c r="AS52" s="216">
        <v>244.1</v>
      </c>
      <c r="AT52" s="419">
        <v>234.4</v>
      </c>
      <c r="AU52" s="188">
        <v>222</v>
      </c>
      <c r="AV52" s="188">
        <v>208.3</v>
      </c>
      <c r="AW52" s="188">
        <v>347.9</v>
      </c>
      <c r="AX52" s="188">
        <v>362.6</v>
      </c>
      <c r="AY52" s="460">
        <v>323.39999999999998</v>
      </c>
      <c r="AZ52" s="460">
        <v>307.7</v>
      </c>
    </row>
    <row r="53" spans="1:55" x14ac:dyDescent="0.25">
      <c r="A53" s="242" t="s">
        <v>205</v>
      </c>
      <c r="B53" s="188">
        <v>0</v>
      </c>
      <c r="C53" s="188">
        <v>0</v>
      </c>
      <c r="D53" s="188">
        <v>0</v>
      </c>
      <c r="E53" s="188">
        <v>0</v>
      </c>
      <c r="F53" s="188">
        <v>0</v>
      </c>
      <c r="G53" s="188">
        <v>0</v>
      </c>
      <c r="H53" s="188">
        <v>0</v>
      </c>
      <c r="I53" s="188">
        <v>0</v>
      </c>
      <c r="J53" s="188">
        <v>0</v>
      </c>
      <c r="K53" s="188">
        <v>0</v>
      </c>
      <c r="L53" s="241" t="s">
        <v>36</v>
      </c>
      <c r="M53" s="241" t="s">
        <v>36</v>
      </c>
      <c r="N53" s="241" t="s">
        <v>36</v>
      </c>
      <c r="O53" s="241" t="s">
        <v>36</v>
      </c>
      <c r="P53" s="241" t="s">
        <v>36</v>
      </c>
      <c r="Q53" s="241" t="s">
        <v>36</v>
      </c>
      <c r="R53" s="241" t="s">
        <v>36</v>
      </c>
      <c r="S53" s="206">
        <v>11.5</v>
      </c>
      <c r="T53" s="241" t="s">
        <v>36</v>
      </c>
      <c r="U53" s="218">
        <v>12.5</v>
      </c>
      <c r="V53" s="241" t="s">
        <v>36</v>
      </c>
      <c r="W53" s="218">
        <v>15.1</v>
      </c>
      <c r="X53" s="218">
        <v>14.9</v>
      </c>
      <c r="Y53" s="218">
        <v>16</v>
      </c>
      <c r="Z53" s="218">
        <v>16.100000000000001</v>
      </c>
      <c r="AA53" s="218">
        <v>11.7</v>
      </c>
      <c r="AB53" s="218">
        <v>12.5</v>
      </c>
      <c r="AC53" s="218">
        <v>13</v>
      </c>
      <c r="AD53" s="218">
        <v>12.7</v>
      </c>
      <c r="AE53" s="218">
        <v>12</v>
      </c>
      <c r="AF53" s="218">
        <v>10.199999999999999</v>
      </c>
      <c r="AG53" s="218">
        <v>9.3000000000000007</v>
      </c>
      <c r="AH53" s="218">
        <v>8.6</v>
      </c>
      <c r="AI53" s="218">
        <v>7.3</v>
      </c>
      <c r="AJ53" s="218">
        <v>5.2</v>
      </c>
      <c r="AK53" s="218">
        <v>3.8</v>
      </c>
      <c r="AL53" s="218">
        <v>2.2999999999999998</v>
      </c>
      <c r="AM53" s="218">
        <v>1.6</v>
      </c>
      <c r="AN53" s="218">
        <v>1.6</v>
      </c>
      <c r="AO53" s="218">
        <v>2.4</v>
      </c>
      <c r="AP53" s="218">
        <v>3.3</v>
      </c>
      <c r="AQ53" s="218">
        <v>3.9</v>
      </c>
      <c r="AR53" s="218">
        <v>4.5</v>
      </c>
      <c r="AS53" s="216">
        <v>4.4000000000000004</v>
      </c>
      <c r="AT53" s="419">
        <v>5.0999999999999996</v>
      </c>
      <c r="AU53" s="188">
        <v>6.1</v>
      </c>
      <c r="AV53" s="188">
        <v>6.2</v>
      </c>
      <c r="AW53" s="188">
        <v>6.6</v>
      </c>
      <c r="AX53" s="188">
        <v>6.2</v>
      </c>
      <c r="AY53" s="460">
        <v>6.4</v>
      </c>
      <c r="AZ53" s="460">
        <v>6.4</v>
      </c>
    </row>
    <row r="54" spans="1:55" x14ac:dyDescent="0.25">
      <c r="A54" s="233" t="s">
        <v>206</v>
      </c>
      <c r="B54" s="188">
        <v>0</v>
      </c>
      <c r="C54" s="188">
        <v>0</v>
      </c>
      <c r="D54" s="188">
        <v>0</v>
      </c>
      <c r="E54" s="188">
        <v>0</v>
      </c>
      <c r="F54" s="188">
        <v>0</v>
      </c>
      <c r="G54" s="188">
        <v>0</v>
      </c>
      <c r="H54" s="188">
        <v>0</v>
      </c>
      <c r="I54" s="188">
        <v>312.5</v>
      </c>
      <c r="J54" s="188">
        <v>322.60000000000002</v>
      </c>
      <c r="K54" s="188">
        <v>268</v>
      </c>
      <c r="L54" s="188">
        <v>275.7</v>
      </c>
      <c r="M54" s="188">
        <v>214.5</v>
      </c>
      <c r="N54" s="188">
        <v>218.3</v>
      </c>
      <c r="O54" s="206">
        <v>151.69999999999999</v>
      </c>
      <c r="P54" s="206">
        <v>154.69999999999999</v>
      </c>
      <c r="Q54" s="206">
        <v>84.4</v>
      </c>
      <c r="R54" s="206">
        <v>86.6</v>
      </c>
      <c r="S54" s="206">
        <v>90.1</v>
      </c>
      <c r="T54" s="206">
        <v>92.5</v>
      </c>
      <c r="U54" s="218">
        <v>116.5</v>
      </c>
      <c r="V54" s="218">
        <v>119.8</v>
      </c>
      <c r="W54" s="218">
        <v>163.1</v>
      </c>
      <c r="X54" s="218">
        <v>115.7</v>
      </c>
      <c r="Y54" s="218">
        <v>105.5</v>
      </c>
      <c r="Z54" s="218">
        <v>107.6</v>
      </c>
      <c r="AA54" s="218">
        <v>83.7</v>
      </c>
      <c r="AB54" s="218">
        <v>84.5</v>
      </c>
      <c r="AC54" s="218">
        <v>79.400000000000006</v>
      </c>
      <c r="AD54" s="218">
        <v>76</v>
      </c>
      <c r="AE54" s="218">
        <v>77.400000000000006</v>
      </c>
      <c r="AF54" s="218">
        <v>79</v>
      </c>
      <c r="AG54" s="218">
        <v>73.7</v>
      </c>
      <c r="AH54" s="218">
        <v>72.3</v>
      </c>
      <c r="AI54" s="218">
        <v>74.099999999999994</v>
      </c>
      <c r="AJ54" s="218">
        <v>74.7</v>
      </c>
      <c r="AK54" s="218">
        <v>63.5</v>
      </c>
      <c r="AL54" s="218">
        <v>65</v>
      </c>
      <c r="AM54" s="203">
        <v>66.900000000000006</v>
      </c>
      <c r="AN54" s="218">
        <v>68.7</v>
      </c>
      <c r="AO54" s="203">
        <v>42.6</v>
      </c>
      <c r="AP54" s="218">
        <v>44.1</v>
      </c>
      <c r="AQ54" s="218">
        <v>29</v>
      </c>
      <c r="AR54" s="218">
        <v>29.9</v>
      </c>
      <c r="AS54" s="203">
        <v>0</v>
      </c>
      <c r="AT54" s="419">
        <v>0</v>
      </c>
      <c r="AU54" s="188">
        <v>0</v>
      </c>
      <c r="AV54" s="190">
        <v>0</v>
      </c>
      <c r="AW54" s="188">
        <v>151.1</v>
      </c>
      <c r="AX54" s="188">
        <v>219.8</v>
      </c>
      <c r="AY54" s="460">
        <v>222</v>
      </c>
      <c r="AZ54" s="460">
        <v>224.2</v>
      </c>
    </row>
    <row r="55" spans="1:55" x14ac:dyDescent="0.25">
      <c r="A55" s="233" t="s">
        <v>385</v>
      </c>
      <c r="B55" s="188">
        <v>0</v>
      </c>
      <c r="C55" s="188">
        <v>0</v>
      </c>
      <c r="D55" s="188">
        <v>0</v>
      </c>
      <c r="E55" s="188">
        <v>0</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0</v>
      </c>
      <c r="X55" s="188">
        <v>0</v>
      </c>
      <c r="Y55" s="188">
        <v>0</v>
      </c>
      <c r="Z55" s="188">
        <v>0</v>
      </c>
      <c r="AA55" s="188">
        <v>0</v>
      </c>
      <c r="AB55" s="188">
        <v>0</v>
      </c>
      <c r="AC55" s="188">
        <v>0</v>
      </c>
      <c r="AD55" s="188">
        <v>0</v>
      </c>
      <c r="AE55" s="188">
        <v>0</v>
      </c>
      <c r="AF55" s="188">
        <v>0</v>
      </c>
      <c r="AG55" s="188">
        <v>0</v>
      </c>
      <c r="AH55" s="188">
        <v>0</v>
      </c>
      <c r="AI55" s="188">
        <v>0</v>
      </c>
      <c r="AJ55" s="188">
        <v>0</v>
      </c>
      <c r="AK55" s="188">
        <v>0</v>
      </c>
      <c r="AL55" s="188">
        <v>0</v>
      </c>
      <c r="AM55" s="188">
        <v>0</v>
      </c>
      <c r="AN55" s="188">
        <v>0</v>
      </c>
      <c r="AO55" s="188">
        <v>0</v>
      </c>
      <c r="AP55" s="188">
        <v>0</v>
      </c>
      <c r="AQ55" s="188">
        <v>0</v>
      </c>
      <c r="AR55" s="188">
        <v>0</v>
      </c>
      <c r="AS55" s="188">
        <v>0</v>
      </c>
      <c r="AT55" s="188">
        <v>0</v>
      </c>
      <c r="AU55" s="188">
        <v>0</v>
      </c>
      <c r="AV55" s="188">
        <v>0</v>
      </c>
      <c r="AW55" s="188">
        <v>0</v>
      </c>
      <c r="AX55" s="188">
        <v>0</v>
      </c>
      <c r="AY55" s="188">
        <v>0</v>
      </c>
      <c r="AZ55" s="460">
        <v>54.5</v>
      </c>
    </row>
    <row r="56" spans="1:55" x14ac:dyDescent="0.25">
      <c r="A56" s="233" t="s">
        <v>207</v>
      </c>
      <c r="B56" s="188">
        <v>0</v>
      </c>
      <c r="C56" s="188">
        <v>0</v>
      </c>
      <c r="D56" s="188">
        <v>0</v>
      </c>
      <c r="E56" s="188">
        <v>0</v>
      </c>
      <c r="F56" s="188">
        <v>0</v>
      </c>
      <c r="G56" s="188">
        <v>0</v>
      </c>
      <c r="H56" s="188">
        <v>0</v>
      </c>
      <c r="I56" s="188">
        <v>0</v>
      </c>
      <c r="J56" s="188">
        <v>0</v>
      </c>
      <c r="K56" s="188">
        <v>0</v>
      </c>
      <c r="L56" s="241" t="s">
        <v>36</v>
      </c>
      <c r="M56" s="241" t="s">
        <v>36</v>
      </c>
      <c r="N56" s="241" t="s">
        <v>36</v>
      </c>
      <c r="O56" s="241" t="s">
        <v>36</v>
      </c>
      <c r="P56" s="241" t="s">
        <v>36</v>
      </c>
      <c r="Q56" s="241" t="s">
        <v>36</v>
      </c>
      <c r="R56" s="241" t="s">
        <v>36</v>
      </c>
      <c r="S56" s="241" t="s">
        <v>36</v>
      </c>
      <c r="T56" s="241" t="s">
        <v>36</v>
      </c>
      <c r="U56" s="241" t="s">
        <v>36</v>
      </c>
      <c r="V56" s="241" t="s">
        <v>36</v>
      </c>
      <c r="W56" s="241" t="s">
        <v>36</v>
      </c>
      <c r="X56" s="241" t="s">
        <v>36</v>
      </c>
      <c r="Y56" s="218">
        <v>149.80000000000001</v>
      </c>
      <c r="Z56" s="218">
        <v>149.80000000000001</v>
      </c>
      <c r="AA56" s="218">
        <v>149.9</v>
      </c>
      <c r="AB56" s="218">
        <v>149.9</v>
      </c>
      <c r="AC56" s="218">
        <v>149.9</v>
      </c>
      <c r="AD56" s="218">
        <v>150</v>
      </c>
      <c r="AE56" s="203" t="s">
        <v>36</v>
      </c>
      <c r="AF56" s="203" t="s">
        <v>36</v>
      </c>
      <c r="AG56" s="203">
        <v>0</v>
      </c>
      <c r="AH56" s="203" t="s">
        <v>36</v>
      </c>
      <c r="AI56" s="203" t="s">
        <v>36</v>
      </c>
      <c r="AJ56" s="203" t="s">
        <v>36</v>
      </c>
      <c r="AK56" s="203" t="s">
        <v>36</v>
      </c>
      <c r="AL56" s="203" t="s">
        <v>36</v>
      </c>
      <c r="AM56" s="218" t="s">
        <v>36</v>
      </c>
      <c r="AN56" s="203" t="s">
        <v>36</v>
      </c>
      <c r="AO56" s="218" t="s">
        <v>36</v>
      </c>
      <c r="AP56" s="203">
        <v>0</v>
      </c>
      <c r="AQ56" s="203">
        <v>0</v>
      </c>
      <c r="AR56" s="203">
        <v>0</v>
      </c>
      <c r="AT56" s="420">
        <v>0</v>
      </c>
      <c r="AU56" s="188"/>
      <c r="AV56" s="190">
        <v>0</v>
      </c>
      <c r="AW56" s="190">
        <v>0</v>
      </c>
      <c r="AX56" s="190">
        <v>0</v>
      </c>
      <c r="AY56" s="460">
        <v>0</v>
      </c>
      <c r="AZ56" s="460">
        <v>0</v>
      </c>
    </row>
    <row r="57" spans="1:55" x14ac:dyDescent="0.25">
      <c r="A57" s="233" t="s">
        <v>240</v>
      </c>
      <c r="B57" s="188">
        <v>11.1</v>
      </c>
      <c r="C57" s="188">
        <v>10.5</v>
      </c>
      <c r="D57" s="188">
        <v>10.1</v>
      </c>
      <c r="E57" s="188">
        <v>9.6999999999999993</v>
      </c>
      <c r="F57" s="188">
        <v>9.4</v>
      </c>
      <c r="G57" s="188">
        <v>8.9</v>
      </c>
      <c r="H57" s="188">
        <v>8.5</v>
      </c>
      <c r="I57" s="188">
        <v>8.1</v>
      </c>
      <c r="J57" s="188">
        <v>7.8</v>
      </c>
      <c r="K57" s="188">
        <v>7.3</v>
      </c>
      <c r="L57" s="188">
        <v>6.9</v>
      </c>
      <c r="M57" s="188">
        <v>6.7</v>
      </c>
      <c r="N57" s="188">
        <v>6.2</v>
      </c>
      <c r="O57" s="206">
        <v>2.9</v>
      </c>
      <c r="P57" s="206">
        <v>2.5</v>
      </c>
      <c r="Q57" s="206">
        <v>2.1</v>
      </c>
      <c r="R57" s="206">
        <v>1.8</v>
      </c>
      <c r="S57" s="206">
        <v>1.8</v>
      </c>
      <c r="T57" s="206">
        <v>1.3</v>
      </c>
      <c r="U57" s="218">
        <v>11.7</v>
      </c>
      <c r="V57" s="218">
        <v>4.5</v>
      </c>
      <c r="W57" s="218">
        <v>4.3</v>
      </c>
      <c r="X57" s="218">
        <v>2</v>
      </c>
      <c r="Y57" s="218">
        <v>1.9</v>
      </c>
      <c r="Z57" s="218">
        <v>1.7</v>
      </c>
      <c r="AA57" s="218">
        <v>1.5</v>
      </c>
      <c r="AB57" s="218">
        <v>3.2</v>
      </c>
      <c r="AC57" s="218">
        <v>2.9</v>
      </c>
      <c r="AD57" s="218">
        <v>2.7</v>
      </c>
      <c r="AE57" s="218">
        <v>1.3</v>
      </c>
      <c r="AF57" s="218">
        <v>1.2</v>
      </c>
      <c r="AG57" s="218">
        <v>1.2</v>
      </c>
      <c r="AH57" s="218">
        <v>1.1000000000000001</v>
      </c>
      <c r="AI57" s="218">
        <v>1.1000000000000001</v>
      </c>
      <c r="AJ57" s="218">
        <v>1</v>
      </c>
      <c r="AK57" s="218">
        <v>1</v>
      </c>
      <c r="AL57" s="218">
        <v>1</v>
      </c>
      <c r="AM57" s="203">
        <v>1</v>
      </c>
      <c r="AN57" s="218">
        <v>1</v>
      </c>
      <c r="AO57" s="203">
        <v>1</v>
      </c>
      <c r="AP57" s="218">
        <v>1</v>
      </c>
      <c r="AQ57" s="218">
        <v>1</v>
      </c>
      <c r="AR57" s="218">
        <v>1</v>
      </c>
      <c r="AS57" s="218">
        <v>1</v>
      </c>
      <c r="AT57" s="419">
        <v>1</v>
      </c>
      <c r="AU57" s="188">
        <v>1</v>
      </c>
      <c r="AV57" s="188">
        <v>1</v>
      </c>
      <c r="AW57" s="188">
        <v>1</v>
      </c>
      <c r="AX57" s="188">
        <v>1</v>
      </c>
      <c r="AY57" s="460">
        <v>1</v>
      </c>
      <c r="AZ57" s="460">
        <v>1</v>
      </c>
      <c r="BC57" s="365"/>
    </row>
    <row r="58" spans="1:55" x14ac:dyDescent="0.25">
      <c r="A58" s="243" t="s">
        <v>214</v>
      </c>
      <c r="B58" s="188">
        <v>0</v>
      </c>
      <c r="C58" s="188">
        <v>0</v>
      </c>
      <c r="D58" s="188">
        <v>0</v>
      </c>
      <c r="E58" s="188">
        <v>0</v>
      </c>
      <c r="F58" s="188">
        <v>0</v>
      </c>
      <c r="G58" s="188">
        <v>0</v>
      </c>
      <c r="H58" s="188">
        <v>0</v>
      </c>
      <c r="I58" s="188">
        <v>0</v>
      </c>
      <c r="J58" s="188">
        <v>0</v>
      </c>
      <c r="K58" s="188">
        <v>0</v>
      </c>
      <c r="L58" s="241" t="s">
        <v>36</v>
      </c>
      <c r="M58" s="241" t="s">
        <v>36</v>
      </c>
      <c r="N58" s="241" t="s">
        <v>36</v>
      </c>
      <c r="O58" s="241" t="s">
        <v>36</v>
      </c>
      <c r="P58" s="241" t="s">
        <v>36</v>
      </c>
      <c r="Q58" s="241" t="s">
        <v>36</v>
      </c>
      <c r="R58" s="241" t="s">
        <v>36</v>
      </c>
      <c r="S58" s="241" t="s">
        <v>36</v>
      </c>
      <c r="T58" s="241" t="s">
        <v>36</v>
      </c>
      <c r="U58" s="241" t="s">
        <v>36</v>
      </c>
      <c r="V58" s="241" t="s">
        <v>36</v>
      </c>
      <c r="W58" s="241" t="s">
        <v>36</v>
      </c>
      <c r="X58" s="241" t="s">
        <v>36</v>
      </c>
      <c r="Y58" s="241">
        <v>1.1000000000000001</v>
      </c>
      <c r="Z58" s="241" t="s">
        <v>36</v>
      </c>
      <c r="AA58" s="241" t="s">
        <v>36</v>
      </c>
      <c r="AB58" s="203" t="s">
        <v>36</v>
      </c>
      <c r="AC58" s="203" t="s">
        <v>36</v>
      </c>
      <c r="AD58" s="203" t="s">
        <v>36</v>
      </c>
      <c r="AE58" s="203" t="s">
        <v>36</v>
      </c>
      <c r="AF58" s="203" t="s">
        <v>36</v>
      </c>
      <c r="AG58" s="203">
        <v>0</v>
      </c>
      <c r="AH58" s="203" t="s">
        <v>36</v>
      </c>
      <c r="AI58" s="203" t="s">
        <v>36</v>
      </c>
      <c r="AJ58" s="203" t="s">
        <v>36</v>
      </c>
      <c r="AK58" s="203" t="s">
        <v>36</v>
      </c>
      <c r="AL58" s="203" t="s">
        <v>36</v>
      </c>
      <c r="AM58" s="218" t="s">
        <v>36</v>
      </c>
      <c r="AN58" s="203" t="s">
        <v>36</v>
      </c>
      <c r="AO58" s="218">
        <v>0</v>
      </c>
      <c r="AP58" s="203">
        <v>0</v>
      </c>
      <c r="AQ58" s="203"/>
      <c r="AR58" s="203">
        <v>0</v>
      </c>
      <c r="AS58" s="203">
        <v>0</v>
      </c>
      <c r="AT58" s="419">
        <v>0</v>
      </c>
      <c r="AU58" s="188">
        <v>0</v>
      </c>
      <c r="AV58" s="188">
        <v>0</v>
      </c>
      <c r="AW58" s="188">
        <v>0</v>
      </c>
      <c r="AX58" s="188">
        <v>0</v>
      </c>
      <c r="AY58" s="460">
        <v>0</v>
      </c>
      <c r="AZ58" s="460"/>
    </row>
    <row r="59" spans="1:55" x14ac:dyDescent="0.25">
      <c r="A59" s="233" t="s">
        <v>242</v>
      </c>
      <c r="B59" s="188">
        <v>0</v>
      </c>
      <c r="C59" s="188">
        <v>0</v>
      </c>
      <c r="D59" s="188">
        <v>0</v>
      </c>
      <c r="E59" s="188">
        <v>0</v>
      </c>
      <c r="F59" s="188">
        <v>0</v>
      </c>
      <c r="G59" s="188">
        <v>0</v>
      </c>
      <c r="H59" s="188">
        <v>0</v>
      </c>
      <c r="I59" s="188">
        <v>0</v>
      </c>
      <c r="J59" s="188">
        <v>0</v>
      </c>
      <c r="K59" s="188">
        <v>0</v>
      </c>
      <c r="L59" s="188">
        <v>0</v>
      </c>
      <c r="M59" s="188">
        <v>0</v>
      </c>
      <c r="N59" s="188">
        <v>0</v>
      </c>
      <c r="O59" s="206">
        <v>1.7</v>
      </c>
      <c r="P59" s="206">
        <v>5.7</v>
      </c>
      <c r="Q59" s="206">
        <v>9.6999999999999993</v>
      </c>
      <c r="R59" s="206">
        <v>21.9</v>
      </c>
      <c r="S59" s="206">
        <v>26.4</v>
      </c>
      <c r="T59" s="206">
        <v>31.4</v>
      </c>
      <c r="U59" s="218">
        <v>36.4</v>
      </c>
      <c r="V59" s="218">
        <v>48</v>
      </c>
      <c r="W59" s="218">
        <v>78.400000000000006</v>
      </c>
      <c r="X59" s="218">
        <v>65.599999999999994</v>
      </c>
      <c r="Y59" s="218">
        <v>100.2</v>
      </c>
      <c r="Z59" s="218">
        <v>82.1</v>
      </c>
      <c r="AA59" s="218">
        <v>51</v>
      </c>
      <c r="AB59" s="218">
        <v>60.9</v>
      </c>
      <c r="AC59" s="218">
        <v>69.7</v>
      </c>
      <c r="AD59" s="218">
        <v>73.8</v>
      </c>
      <c r="AE59" s="218">
        <v>71.8</v>
      </c>
      <c r="AF59" s="218">
        <v>80.7</v>
      </c>
      <c r="AG59" s="218">
        <v>83.7</v>
      </c>
      <c r="AH59" s="218">
        <v>101.5</v>
      </c>
      <c r="AI59" s="218">
        <v>104.6</v>
      </c>
      <c r="AJ59" s="218">
        <v>132.30000000000001</v>
      </c>
      <c r="AK59" s="218">
        <v>113.2</v>
      </c>
      <c r="AL59" s="218">
        <v>136.9</v>
      </c>
      <c r="AM59" s="218">
        <v>130</v>
      </c>
      <c r="AN59" s="218">
        <v>124.6</v>
      </c>
      <c r="AO59" s="218">
        <v>116.9</v>
      </c>
      <c r="AP59" s="218">
        <v>122.5</v>
      </c>
      <c r="AQ59" s="218">
        <v>130.4</v>
      </c>
      <c r="AR59" s="218">
        <v>137</v>
      </c>
      <c r="AS59" s="218">
        <v>129.30000000000001</v>
      </c>
      <c r="AT59" s="419">
        <v>153.4</v>
      </c>
      <c r="AU59" s="188">
        <v>162.69999999999999</v>
      </c>
      <c r="AV59" s="188">
        <v>179.9</v>
      </c>
      <c r="AW59" s="188">
        <v>179.9</v>
      </c>
      <c r="AX59" s="188">
        <v>203.8</v>
      </c>
      <c r="AY59" s="460">
        <v>208.7</v>
      </c>
      <c r="AZ59" s="460">
        <v>216.4</v>
      </c>
    </row>
    <row r="60" spans="1:55" x14ac:dyDescent="0.25">
      <c r="A60" s="233" t="s">
        <v>215</v>
      </c>
      <c r="B60" s="188">
        <v>7.3</v>
      </c>
      <c r="C60" s="188">
        <v>0</v>
      </c>
      <c r="D60" s="188">
        <v>0</v>
      </c>
      <c r="E60" s="188">
        <v>0</v>
      </c>
      <c r="F60" s="188">
        <v>0</v>
      </c>
      <c r="G60" s="188">
        <v>0</v>
      </c>
      <c r="H60" s="188">
        <v>0.5</v>
      </c>
      <c r="I60" s="188">
        <v>0.7</v>
      </c>
      <c r="J60" s="188">
        <v>0.9</v>
      </c>
      <c r="K60" s="188">
        <v>1.1000000000000001</v>
      </c>
      <c r="L60" s="188">
        <v>1.3</v>
      </c>
      <c r="M60" s="188">
        <v>1.5</v>
      </c>
      <c r="N60" s="188">
        <v>1.7</v>
      </c>
      <c r="O60" s="206">
        <v>1.9</v>
      </c>
      <c r="P60" s="206">
        <v>2.1</v>
      </c>
      <c r="Q60" s="206">
        <v>2.4</v>
      </c>
      <c r="R60" s="206">
        <v>2.6</v>
      </c>
      <c r="S60" s="206">
        <v>2.8</v>
      </c>
      <c r="T60" s="206">
        <v>3.1</v>
      </c>
      <c r="U60" s="218">
        <v>3.4</v>
      </c>
      <c r="V60" s="218">
        <v>6.2</v>
      </c>
      <c r="W60" s="218">
        <v>4.2</v>
      </c>
      <c r="X60" s="218">
        <v>6.5</v>
      </c>
      <c r="Y60" s="218">
        <v>7.7</v>
      </c>
      <c r="Z60" s="218">
        <v>8.5</v>
      </c>
      <c r="AA60" s="218">
        <v>8.4</v>
      </c>
      <c r="AB60" s="218">
        <v>6.6</v>
      </c>
      <c r="AC60" s="218">
        <v>6.6</v>
      </c>
      <c r="AD60" s="218">
        <v>6.8</v>
      </c>
      <c r="AE60" s="218">
        <v>6.6</v>
      </c>
      <c r="AF60" s="218">
        <v>8</v>
      </c>
      <c r="AG60" s="218">
        <v>6.5</v>
      </c>
      <c r="AH60" s="218">
        <v>6.4</v>
      </c>
      <c r="AI60" s="218">
        <v>7.3</v>
      </c>
      <c r="AJ60" s="218">
        <v>7.3</v>
      </c>
      <c r="AK60" s="218">
        <v>9.9</v>
      </c>
      <c r="AL60" s="218">
        <v>10.3</v>
      </c>
      <c r="AM60" s="218">
        <v>9.9</v>
      </c>
      <c r="AN60" s="218">
        <v>10</v>
      </c>
      <c r="AO60" s="203">
        <v>6.9</v>
      </c>
      <c r="AP60" s="218">
        <v>6.1</v>
      </c>
      <c r="AQ60" s="218">
        <v>4.2</v>
      </c>
      <c r="AR60" s="218">
        <v>4.3</v>
      </c>
      <c r="AS60" s="216">
        <v>6</v>
      </c>
      <c r="AT60" s="419">
        <v>6</v>
      </c>
      <c r="AU60" s="188">
        <v>4.7</v>
      </c>
      <c r="AV60" s="188">
        <v>4.0999999999999996</v>
      </c>
      <c r="AW60" s="188">
        <v>4.0999999999999996</v>
      </c>
      <c r="AX60" s="188">
        <v>4.7</v>
      </c>
      <c r="AY60" s="460">
        <v>14.9</v>
      </c>
      <c r="AZ60" s="487">
        <v>16.2</v>
      </c>
    </row>
    <row r="61" spans="1:55" x14ac:dyDescent="0.25">
      <c r="A61" s="233" t="s">
        <v>211</v>
      </c>
      <c r="B61" s="203">
        <v>0</v>
      </c>
      <c r="C61" s="203">
        <v>0</v>
      </c>
      <c r="D61" s="203">
        <v>0</v>
      </c>
      <c r="E61" s="203">
        <v>0</v>
      </c>
      <c r="F61" s="203">
        <v>0</v>
      </c>
      <c r="G61" s="203">
        <v>0</v>
      </c>
      <c r="H61" s="203">
        <v>0</v>
      </c>
      <c r="I61" s="203">
        <v>0</v>
      </c>
      <c r="J61" s="203">
        <v>0</v>
      </c>
      <c r="K61" s="203">
        <v>0</v>
      </c>
      <c r="L61" s="203">
        <v>0</v>
      </c>
      <c r="M61" s="203">
        <v>0</v>
      </c>
      <c r="N61" s="203">
        <v>0</v>
      </c>
      <c r="O61" s="203">
        <v>0</v>
      </c>
      <c r="P61" s="203">
        <v>0</v>
      </c>
      <c r="Q61" s="203">
        <v>0</v>
      </c>
      <c r="R61" s="203">
        <v>0</v>
      </c>
      <c r="S61" s="203">
        <v>0</v>
      </c>
      <c r="T61" s="203">
        <v>0</v>
      </c>
      <c r="U61" s="203">
        <v>0</v>
      </c>
      <c r="V61" s="203">
        <v>0</v>
      </c>
      <c r="W61" s="203">
        <v>0</v>
      </c>
      <c r="X61" s="203">
        <v>0</v>
      </c>
      <c r="Y61" s="203">
        <v>0</v>
      </c>
      <c r="Z61" s="203">
        <v>0</v>
      </c>
      <c r="AA61" s="203">
        <v>0</v>
      </c>
      <c r="AB61" s="203">
        <v>0</v>
      </c>
      <c r="AC61" s="203">
        <v>0</v>
      </c>
      <c r="AD61" s="203">
        <v>0</v>
      </c>
      <c r="AE61" s="203">
        <v>0.1</v>
      </c>
      <c r="AF61" s="203">
        <v>0</v>
      </c>
      <c r="AG61" s="203">
        <v>0</v>
      </c>
      <c r="AH61" s="203">
        <v>0.1</v>
      </c>
      <c r="AI61" s="218">
        <v>0.1</v>
      </c>
      <c r="AJ61" s="218">
        <v>0.1</v>
      </c>
      <c r="AK61" s="218">
        <v>0.1</v>
      </c>
      <c r="AL61" s="218">
        <v>0.1</v>
      </c>
      <c r="AM61" s="218" t="s">
        <v>36</v>
      </c>
      <c r="AN61" s="203" t="s">
        <v>36</v>
      </c>
      <c r="AO61" s="218">
        <v>0</v>
      </c>
      <c r="AP61" s="203">
        <v>0</v>
      </c>
      <c r="AQ61" s="203">
        <v>0</v>
      </c>
      <c r="AR61" s="203">
        <v>0</v>
      </c>
      <c r="AS61" s="203">
        <v>0</v>
      </c>
      <c r="AT61" s="419">
        <v>0</v>
      </c>
      <c r="AU61" s="188">
        <v>0</v>
      </c>
      <c r="AV61" s="188">
        <v>0</v>
      </c>
      <c r="AW61" s="188">
        <v>0</v>
      </c>
      <c r="AX61" s="188">
        <v>0</v>
      </c>
      <c r="AY61" s="460">
        <v>0</v>
      </c>
      <c r="AZ61" s="460">
        <v>0</v>
      </c>
    </row>
    <row r="62" spans="1:55" x14ac:dyDescent="0.25">
      <c r="A62" s="233" t="s">
        <v>353</v>
      </c>
      <c r="B62" s="203">
        <v>0</v>
      </c>
      <c r="C62" s="203">
        <v>0</v>
      </c>
      <c r="D62" s="203">
        <v>0</v>
      </c>
      <c r="E62" s="203">
        <v>0</v>
      </c>
      <c r="F62" s="203">
        <v>0</v>
      </c>
      <c r="G62" s="203">
        <v>0</v>
      </c>
      <c r="H62" s="203">
        <v>0</v>
      </c>
      <c r="I62" s="203">
        <v>0</v>
      </c>
      <c r="J62" s="203">
        <v>0</v>
      </c>
      <c r="K62" s="203">
        <v>0</v>
      </c>
      <c r="L62" s="203">
        <v>0</v>
      </c>
      <c r="M62" s="203">
        <v>0</v>
      </c>
      <c r="N62" s="203">
        <v>0</v>
      </c>
      <c r="O62" s="203">
        <v>0</v>
      </c>
      <c r="P62" s="203">
        <v>0</v>
      </c>
      <c r="Q62" s="203">
        <v>0</v>
      </c>
      <c r="R62" s="203">
        <v>0</v>
      </c>
      <c r="S62" s="203">
        <v>0</v>
      </c>
      <c r="T62" s="203">
        <v>0</v>
      </c>
      <c r="U62" s="203">
        <v>0</v>
      </c>
      <c r="V62" s="203">
        <v>0</v>
      </c>
      <c r="W62" s="203">
        <v>0</v>
      </c>
      <c r="X62" s="203">
        <v>0</v>
      </c>
      <c r="Y62" s="203">
        <v>0</v>
      </c>
      <c r="Z62" s="203">
        <v>0</v>
      </c>
      <c r="AA62" s="203">
        <v>0</v>
      </c>
      <c r="AB62" s="203">
        <v>0</v>
      </c>
      <c r="AC62" s="203">
        <v>0</v>
      </c>
      <c r="AD62" s="203">
        <v>0</v>
      </c>
      <c r="AE62" s="203">
        <v>0</v>
      </c>
      <c r="AF62" s="203">
        <v>0</v>
      </c>
      <c r="AG62" s="203">
        <v>0</v>
      </c>
      <c r="AH62" s="203">
        <v>0</v>
      </c>
      <c r="AI62" s="203">
        <v>0</v>
      </c>
      <c r="AJ62" s="203">
        <v>0</v>
      </c>
      <c r="AK62" s="203">
        <v>0</v>
      </c>
      <c r="AL62" s="203">
        <v>0</v>
      </c>
      <c r="AM62" s="203">
        <v>0</v>
      </c>
      <c r="AN62" s="203">
        <v>0</v>
      </c>
      <c r="AO62" s="203">
        <v>0</v>
      </c>
      <c r="AP62" s="203">
        <v>0</v>
      </c>
      <c r="AQ62" s="203">
        <v>0</v>
      </c>
      <c r="AR62" s="203">
        <v>0</v>
      </c>
      <c r="AS62" s="203">
        <v>0</v>
      </c>
      <c r="AT62" s="203">
        <v>0</v>
      </c>
      <c r="AU62" s="203">
        <v>0</v>
      </c>
      <c r="AV62" s="203">
        <v>0</v>
      </c>
      <c r="AW62" s="188">
        <v>73.5</v>
      </c>
      <c r="AX62" s="188">
        <v>0</v>
      </c>
      <c r="AY62" s="460">
        <v>0</v>
      </c>
      <c r="AZ62" s="460">
        <v>0</v>
      </c>
    </row>
    <row r="63" spans="1:55" x14ac:dyDescent="0.25">
      <c r="A63" s="233" t="s">
        <v>350</v>
      </c>
      <c r="B63" s="218">
        <v>0</v>
      </c>
      <c r="C63" s="218">
        <v>0</v>
      </c>
      <c r="D63" s="218">
        <v>0</v>
      </c>
      <c r="E63" s="218">
        <v>0</v>
      </c>
      <c r="F63" s="218">
        <v>0</v>
      </c>
      <c r="G63" s="218">
        <v>0</v>
      </c>
      <c r="H63" s="218">
        <v>0</v>
      </c>
      <c r="I63" s="218">
        <v>0</v>
      </c>
      <c r="J63" s="218">
        <v>0</v>
      </c>
      <c r="K63" s="218">
        <v>0</v>
      </c>
      <c r="L63" s="218">
        <v>0</v>
      </c>
      <c r="M63" s="218">
        <v>0</v>
      </c>
      <c r="N63" s="218">
        <v>0</v>
      </c>
      <c r="O63" s="218">
        <v>0</v>
      </c>
      <c r="P63" s="218">
        <v>0</v>
      </c>
      <c r="Q63" s="218">
        <v>0</v>
      </c>
      <c r="R63" s="218">
        <v>0</v>
      </c>
      <c r="S63" s="218">
        <v>0</v>
      </c>
      <c r="T63" s="218">
        <v>0</v>
      </c>
      <c r="U63" s="218">
        <v>0</v>
      </c>
      <c r="V63" s="218">
        <v>0</v>
      </c>
      <c r="W63" s="218">
        <v>0</v>
      </c>
      <c r="X63" s="218">
        <v>0</v>
      </c>
      <c r="Y63" s="218">
        <v>0</v>
      </c>
      <c r="Z63" s="218">
        <v>0</v>
      </c>
      <c r="AA63" s="218">
        <v>0</v>
      </c>
      <c r="AB63" s="218">
        <v>0</v>
      </c>
      <c r="AC63" s="218">
        <v>0</v>
      </c>
      <c r="AD63" s="218">
        <v>0</v>
      </c>
      <c r="AE63" s="218">
        <v>0</v>
      </c>
      <c r="AF63" s="218">
        <v>0</v>
      </c>
      <c r="AG63" s="218">
        <v>0</v>
      </c>
      <c r="AH63" s="218">
        <v>0</v>
      </c>
      <c r="AI63" s="218">
        <v>0</v>
      </c>
      <c r="AJ63" s="218">
        <v>0</v>
      </c>
      <c r="AK63" s="218">
        <v>0</v>
      </c>
      <c r="AL63" s="218">
        <v>0</v>
      </c>
      <c r="AM63" s="218">
        <v>0</v>
      </c>
      <c r="AN63" s="218">
        <v>0</v>
      </c>
      <c r="AO63" s="218">
        <v>0</v>
      </c>
      <c r="AP63" s="218">
        <v>0</v>
      </c>
      <c r="AQ63" s="218">
        <v>0</v>
      </c>
      <c r="AR63" s="218">
        <v>0</v>
      </c>
      <c r="AS63" s="218">
        <v>0</v>
      </c>
      <c r="AT63" s="218">
        <v>0</v>
      </c>
      <c r="AU63" s="218">
        <v>0</v>
      </c>
      <c r="AV63" s="218" t="s">
        <v>352</v>
      </c>
      <c r="AW63" s="188">
        <v>0.1</v>
      </c>
      <c r="AX63" s="188">
        <v>0.2</v>
      </c>
      <c r="AY63" s="460">
        <v>0</v>
      </c>
      <c r="AZ63" s="460">
        <v>0</v>
      </c>
    </row>
    <row r="64" spans="1:55" x14ac:dyDescent="0.25">
      <c r="A64" s="233" t="s">
        <v>216</v>
      </c>
      <c r="B64" s="188">
        <v>30.4</v>
      </c>
      <c r="C64" s="188">
        <v>30.2</v>
      </c>
      <c r="D64" s="188">
        <v>28.3</v>
      </c>
      <c r="E64" s="188">
        <v>28.9</v>
      </c>
      <c r="F64" s="188">
        <v>29</v>
      </c>
      <c r="G64" s="188">
        <v>30.3</v>
      </c>
      <c r="H64" s="188">
        <v>30.4</v>
      </c>
      <c r="I64" s="188">
        <v>32.4</v>
      </c>
      <c r="J64" s="188">
        <v>34.4</v>
      </c>
      <c r="K64" s="188">
        <v>34.9</v>
      </c>
      <c r="L64" s="188">
        <v>35.6</v>
      </c>
      <c r="M64" s="188">
        <v>36.1</v>
      </c>
      <c r="N64" s="188">
        <v>37</v>
      </c>
      <c r="O64" s="206">
        <v>39.6</v>
      </c>
      <c r="P64" s="206">
        <v>42.4</v>
      </c>
      <c r="Q64" s="206">
        <v>41.8</v>
      </c>
      <c r="R64" s="206">
        <v>46</v>
      </c>
      <c r="S64" s="206">
        <v>47.7</v>
      </c>
      <c r="T64" s="206">
        <v>48.6</v>
      </c>
      <c r="U64" s="218">
        <v>49.4</v>
      </c>
      <c r="V64" s="218">
        <v>51.8</v>
      </c>
      <c r="W64" s="218">
        <v>57.4</v>
      </c>
      <c r="X64" s="218">
        <v>58.3</v>
      </c>
      <c r="Y64" s="218">
        <v>58.5</v>
      </c>
      <c r="Z64" s="218">
        <v>59.1</v>
      </c>
      <c r="AA64" s="218">
        <v>46.9</v>
      </c>
      <c r="AB64" s="218">
        <v>51.6</v>
      </c>
      <c r="AC64" s="218">
        <v>53.5</v>
      </c>
      <c r="AD64" s="218">
        <v>54.4</v>
      </c>
      <c r="AE64" s="218">
        <v>56.1</v>
      </c>
      <c r="AF64" s="218">
        <v>59</v>
      </c>
      <c r="AG64" s="218">
        <v>54.8</v>
      </c>
      <c r="AH64" s="218">
        <v>56.5</v>
      </c>
      <c r="AI64" s="218">
        <v>58.9</v>
      </c>
      <c r="AJ64" s="218">
        <v>58.7</v>
      </c>
      <c r="AK64" s="218">
        <v>98.5</v>
      </c>
      <c r="AL64" s="218">
        <v>93.6</v>
      </c>
      <c r="AM64" s="218">
        <v>95</v>
      </c>
      <c r="AN64" s="218">
        <v>93.7</v>
      </c>
      <c r="AO64" s="218">
        <v>94.8</v>
      </c>
      <c r="AP64" s="218">
        <v>95.1</v>
      </c>
      <c r="AQ64" s="218">
        <v>99.6</v>
      </c>
      <c r="AR64" s="218">
        <v>100</v>
      </c>
      <c r="AS64" s="218">
        <v>91.4</v>
      </c>
      <c r="AT64" s="419">
        <v>95.5</v>
      </c>
      <c r="AU64" s="188">
        <v>112.1</v>
      </c>
      <c r="AV64" s="188">
        <v>112.1</v>
      </c>
      <c r="AW64" s="5">
        <v>201.5</v>
      </c>
      <c r="AX64" s="5">
        <v>200</v>
      </c>
      <c r="AY64" s="460">
        <v>188.3</v>
      </c>
      <c r="AZ64" s="460">
        <v>192.3</v>
      </c>
    </row>
    <row r="65" spans="1:52" x14ac:dyDescent="0.25">
      <c r="B65" s="188"/>
      <c r="C65" s="188"/>
      <c r="D65" s="188"/>
      <c r="E65" s="188"/>
      <c r="F65" s="188"/>
      <c r="G65" s="188"/>
      <c r="H65" s="188"/>
      <c r="I65" s="188"/>
      <c r="J65" s="188"/>
      <c r="K65" s="188"/>
      <c r="L65" s="188"/>
      <c r="M65" s="188"/>
      <c r="N65" s="188"/>
      <c r="O65" s="206"/>
      <c r="P65" s="206"/>
      <c r="Q65" s="206"/>
      <c r="R65" s="206"/>
      <c r="S65" s="206"/>
      <c r="T65" s="206"/>
      <c r="U65" s="218"/>
      <c r="V65" s="218"/>
      <c r="W65" s="218"/>
      <c r="X65" s="218"/>
      <c r="Y65" s="218"/>
      <c r="AA65" s="218"/>
      <c r="AB65" s="218"/>
      <c r="AC65" s="218"/>
      <c r="AD65" s="218"/>
      <c r="AE65" s="218"/>
      <c r="AF65" s="218"/>
      <c r="AG65" s="218"/>
      <c r="AH65" s="218"/>
      <c r="AI65" s="218"/>
      <c r="AJ65" s="218"/>
      <c r="AK65" s="218"/>
      <c r="AL65" s="218"/>
      <c r="AM65" s="207"/>
      <c r="AN65" s="218"/>
      <c r="AO65" s="207"/>
      <c r="AP65" s="218"/>
      <c r="AQ65" s="218"/>
      <c r="AR65" s="218"/>
      <c r="AT65" s="3"/>
      <c r="AU65" s="188"/>
    </row>
    <row r="66" spans="1:52" s="3" customFormat="1" x14ac:dyDescent="0.25">
      <c r="A66" s="6" t="s">
        <v>217</v>
      </c>
      <c r="B66" s="199">
        <v>869.7</v>
      </c>
      <c r="C66" s="199">
        <v>865.3</v>
      </c>
      <c r="D66" s="199">
        <v>893.7</v>
      </c>
      <c r="E66" s="199">
        <v>925.2</v>
      </c>
      <c r="F66" s="199">
        <v>958.8</v>
      </c>
      <c r="G66" s="199">
        <v>956.6</v>
      </c>
      <c r="H66" s="199">
        <v>1077.3</v>
      </c>
      <c r="I66" s="199">
        <v>1151.0999999999999</v>
      </c>
      <c r="J66" s="199">
        <v>1200.4000000000001</v>
      </c>
      <c r="K66" s="199">
        <v>1207.3</v>
      </c>
      <c r="L66" s="199">
        <v>1285.2</v>
      </c>
      <c r="M66" s="199">
        <v>1383.1</v>
      </c>
      <c r="N66" s="199">
        <v>1474.5</v>
      </c>
      <c r="O66" s="207">
        <v>1487.3</v>
      </c>
      <c r="P66" s="207">
        <v>1561</v>
      </c>
      <c r="Q66" s="207">
        <v>1613.3</v>
      </c>
      <c r="R66" s="207">
        <v>1708.9</v>
      </c>
      <c r="S66" s="207">
        <v>1760.5</v>
      </c>
      <c r="T66" s="207">
        <v>1842.4</v>
      </c>
      <c r="U66" s="207">
        <v>1891.4</v>
      </c>
      <c r="V66" s="207">
        <v>1980.4</v>
      </c>
      <c r="W66" s="207">
        <v>2005.7999999999997</v>
      </c>
      <c r="X66" s="207">
        <v>2112.2999999999997</v>
      </c>
      <c r="Y66" s="207">
        <v>2228.7999999999997</v>
      </c>
      <c r="Z66" s="207">
        <v>2343.1</v>
      </c>
      <c r="AA66" s="207">
        <v>2410.6</v>
      </c>
      <c r="AB66" s="207">
        <v>2518.6</v>
      </c>
      <c r="AC66" s="207">
        <v>2612.5</v>
      </c>
      <c r="AD66" s="207">
        <v>2754.4</v>
      </c>
      <c r="AE66" s="207">
        <v>2820.2</v>
      </c>
      <c r="AF66" s="207">
        <v>2952.3</v>
      </c>
      <c r="AG66" s="207">
        <v>3047.9</v>
      </c>
      <c r="AH66" s="207">
        <f>SUM(AH67:AH73)</f>
        <v>3196.2000000000003</v>
      </c>
      <c r="AI66" s="207">
        <f>SUM(AI67:AI73)</f>
        <v>3285.6</v>
      </c>
      <c r="AJ66" s="207">
        <v>3411.1</v>
      </c>
      <c r="AK66" s="207">
        <f>SUM(AK67:AK73)</f>
        <v>3507.3999999999996</v>
      </c>
      <c r="AL66" s="207">
        <f>SUM(AL67:AL73)</f>
        <v>3615.8999999999996</v>
      </c>
      <c r="AM66" s="264">
        <v>3716.8999999999996</v>
      </c>
      <c r="AN66" s="207">
        <v>3811.4999999999995</v>
      </c>
      <c r="AO66" s="264">
        <v>3935.8999999999996</v>
      </c>
      <c r="AP66" s="207">
        <v>4149</v>
      </c>
      <c r="AQ66" s="207">
        <v>4333.6000000000004</v>
      </c>
      <c r="AR66" s="207">
        <v>4523</v>
      </c>
      <c r="AS66" s="397">
        <v>4655.5999999999995</v>
      </c>
      <c r="AT66" s="226">
        <v>4852.2</v>
      </c>
      <c r="AU66" s="199">
        <v>4992</v>
      </c>
      <c r="AV66" s="199">
        <v>5132.3</v>
      </c>
      <c r="AW66" s="199">
        <v>5273</v>
      </c>
      <c r="AX66" s="199">
        <v>5508.3</v>
      </c>
      <c r="AY66" s="458">
        <v>5561.8</v>
      </c>
      <c r="AZ66" s="488">
        <v>5619.8</v>
      </c>
    </row>
    <row r="67" spans="1:52" x14ac:dyDescent="0.25">
      <c r="A67" s="233" t="s">
        <v>218</v>
      </c>
      <c r="B67" s="188">
        <v>688.8</v>
      </c>
      <c r="C67" s="188">
        <v>688.8</v>
      </c>
      <c r="D67" s="188">
        <v>688.8</v>
      </c>
      <c r="E67" s="188">
        <v>688.8</v>
      </c>
      <c r="F67" s="188">
        <v>704.8</v>
      </c>
      <c r="G67" s="188">
        <v>704.8</v>
      </c>
      <c r="H67" s="188">
        <v>704.8</v>
      </c>
      <c r="I67" s="188">
        <v>725.6</v>
      </c>
      <c r="J67" s="188">
        <v>725.6</v>
      </c>
      <c r="K67" s="188">
        <v>725.6</v>
      </c>
      <c r="L67" s="188">
        <v>725.6</v>
      </c>
      <c r="M67" s="188">
        <v>725.6</v>
      </c>
      <c r="N67" s="188">
        <v>728.3</v>
      </c>
      <c r="O67" s="206">
        <v>728.3</v>
      </c>
      <c r="P67" s="206">
        <v>744.9</v>
      </c>
      <c r="Q67" s="206">
        <v>745</v>
      </c>
      <c r="R67" s="206">
        <v>746.5</v>
      </c>
      <c r="S67" s="206">
        <v>746.5</v>
      </c>
      <c r="T67" s="206">
        <v>777.8</v>
      </c>
      <c r="U67" s="218">
        <v>777.8</v>
      </c>
      <c r="V67" s="218">
        <v>777.8</v>
      </c>
      <c r="W67" s="218">
        <v>777.8</v>
      </c>
      <c r="X67" s="218">
        <v>801.3</v>
      </c>
      <c r="Y67" s="218">
        <v>802.6</v>
      </c>
      <c r="Z67" s="218">
        <v>802.6</v>
      </c>
      <c r="AA67" s="218">
        <v>802.6</v>
      </c>
      <c r="AB67" s="218">
        <v>827.7</v>
      </c>
      <c r="AC67" s="218">
        <v>827.7</v>
      </c>
      <c r="AD67" s="218">
        <v>827.7</v>
      </c>
      <c r="AE67" s="218">
        <v>827.7</v>
      </c>
      <c r="AF67" s="218">
        <v>990</v>
      </c>
      <c r="AG67" s="218">
        <v>990</v>
      </c>
      <c r="AH67" s="218">
        <v>990</v>
      </c>
      <c r="AI67" s="218">
        <v>990</v>
      </c>
      <c r="AJ67" s="218">
        <v>1701.2</v>
      </c>
      <c r="AK67" s="218">
        <v>1701.2</v>
      </c>
      <c r="AL67" s="218">
        <v>1701.2</v>
      </c>
      <c r="AM67" s="218">
        <v>1701.7</v>
      </c>
      <c r="AN67" s="218">
        <v>1701.7</v>
      </c>
      <c r="AO67" s="218">
        <v>1701.7</v>
      </c>
      <c r="AP67" s="218">
        <v>1705.5</v>
      </c>
      <c r="AQ67" s="218">
        <v>1705.5</v>
      </c>
      <c r="AR67" s="218">
        <v>1765.3</v>
      </c>
      <c r="AS67" s="216">
        <v>1765.3</v>
      </c>
      <c r="AT67" s="419">
        <v>1765.3</v>
      </c>
      <c r="AU67" s="188">
        <v>1765.3</v>
      </c>
      <c r="AV67" s="188">
        <v>2258.6</v>
      </c>
      <c r="AW67" s="188">
        <v>2258.6</v>
      </c>
      <c r="AX67" s="188">
        <v>2258.6</v>
      </c>
      <c r="AY67" s="460">
        <v>2258.6</v>
      </c>
      <c r="AZ67" s="460">
        <v>2508.4</v>
      </c>
    </row>
    <row r="68" spans="1:52" x14ac:dyDescent="0.25">
      <c r="A68" s="233" t="s">
        <v>219</v>
      </c>
      <c r="B68" s="188">
        <v>56.2</v>
      </c>
      <c r="C68" s="188">
        <v>94.5</v>
      </c>
      <c r="D68" s="188">
        <v>106.1</v>
      </c>
      <c r="E68" s="188">
        <v>119.4</v>
      </c>
      <c r="F68" s="188">
        <v>115.5</v>
      </c>
      <c r="G68" s="188">
        <v>142.69999999999999</v>
      </c>
      <c r="H68" s="188">
        <v>147.19999999999999</v>
      </c>
      <c r="I68" s="188">
        <v>128.1</v>
      </c>
      <c r="J68" s="188">
        <v>128</v>
      </c>
      <c r="K68" s="188">
        <v>126.4</v>
      </c>
      <c r="L68" s="188">
        <v>126.4</v>
      </c>
      <c r="M68" s="188">
        <v>126.4</v>
      </c>
      <c r="N68" s="188">
        <v>126.4</v>
      </c>
      <c r="O68" s="206">
        <v>126.4</v>
      </c>
      <c r="P68" s="206">
        <v>123.6</v>
      </c>
      <c r="Q68" s="206">
        <v>123.4</v>
      </c>
      <c r="R68" s="206">
        <v>123.4</v>
      </c>
      <c r="S68" s="206">
        <v>123.2</v>
      </c>
      <c r="T68" s="206">
        <v>121.9</v>
      </c>
      <c r="U68" s="218">
        <v>122</v>
      </c>
      <c r="V68" s="218">
        <v>122</v>
      </c>
      <c r="W68" s="218">
        <v>122</v>
      </c>
      <c r="X68" s="218">
        <v>122</v>
      </c>
      <c r="Y68" s="218">
        <v>122</v>
      </c>
      <c r="Z68" s="190">
        <v>122</v>
      </c>
      <c r="AA68" s="218">
        <v>122</v>
      </c>
      <c r="AB68" s="218">
        <v>122</v>
      </c>
      <c r="AC68" s="218">
        <v>122</v>
      </c>
      <c r="AD68" s="218">
        <v>122</v>
      </c>
      <c r="AE68" s="218">
        <v>122</v>
      </c>
      <c r="AF68" s="218">
        <v>16.5</v>
      </c>
      <c r="AG68" s="218">
        <v>16.5</v>
      </c>
      <c r="AH68" s="218">
        <v>16.5</v>
      </c>
      <c r="AI68" s="218">
        <v>16.5</v>
      </c>
      <c r="AJ68" s="218">
        <v>16.5</v>
      </c>
      <c r="AK68" s="218">
        <v>16.5</v>
      </c>
      <c r="AL68" s="218">
        <v>16.5</v>
      </c>
      <c r="AM68" s="203">
        <v>16.5</v>
      </c>
      <c r="AN68" s="218">
        <v>16.5</v>
      </c>
      <c r="AO68" s="203">
        <v>16.5</v>
      </c>
      <c r="AP68" s="218">
        <v>16.5</v>
      </c>
      <c r="AQ68" s="218">
        <v>16.5</v>
      </c>
      <c r="AR68" s="218">
        <v>16.5</v>
      </c>
      <c r="AS68" s="203">
        <v>16.8</v>
      </c>
      <c r="AT68" s="419">
        <v>17.399999999999999</v>
      </c>
      <c r="AU68" s="188">
        <v>18</v>
      </c>
      <c r="AV68" s="188">
        <v>18.600000000000001</v>
      </c>
      <c r="AW68" s="188">
        <v>19.5</v>
      </c>
      <c r="AX68" s="188">
        <v>20.5</v>
      </c>
      <c r="AY68" s="460">
        <v>21.5</v>
      </c>
      <c r="AZ68" s="460">
        <v>22.5</v>
      </c>
    </row>
    <row r="69" spans="1:52" x14ac:dyDescent="0.25">
      <c r="A69" s="233" t="s">
        <v>243</v>
      </c>
      <c r="B69" s="188">
        <v>0</v>
      </c>
      <c r="C69" s="188">
        <v>0</v>
      </c>
      <c r="D69" s="188">
        <v>0</v>
      </c>
      <c r="E69" s="188">
        <v>0</v>
      </c>
      <c r="F69" s="188">
        <v>0</v>
      </c>
      <c r="G69" s="188">
        <v>0</v>
      </c>
      <c r="H69" s="188">
        <v>0</v>
      </c>
      <c r="I69" s="188">
        <v>-0.1</v>
      </c>
      <c r="J69" s="188">
        <v>0.1</v>
      </c>
      <c r="K69" s="188">
        <v>0.3</v>
      </c>
      <c r="L69" s="188">
        <v>0.3</v>
      </c>
      <c r="M69" s="188">
        <v>-4</v>
      </c>
      <c r="N69" s="188">
        <v>-0.6</v>
      </c>
      <c r="O69" s="206">
        <v>-0.9</v>
      </c>
      <c r="P69" s="206">
        <v>0.1</v>
      </c>
      <c r="Q69" s="206">
        <v>0.1</v>
      </c>
      <c r="R69" s="206">
        <v>0.1</v>
      </c>
      <c r="S69" s="206">
        <v>0.1</v>
      </c>
      <c r="T69" s="241" t="s">
        <v>36</v>
      </c>
      <c r="U69" s="241" t="s">
        <v>36</v>
      </c>
      <c r="V69" s="241" t="s">
        <v>36</v>
      </c>
      <c r="W69" s="218">
        <v>0.1</v>
      </c>
      <c r="X69" s="218">
        <v>0.1</v>
      </c>
      <c r="Y69" s="241" t="s">
        <v>36</v>
      </c>
      <c r="Z69" s="241" t="s">
        <v>36</v>
      </c>
      <c r="AA69" s="241" t="s">
        <v>36</v>
      </c>
      <c r="AB69" s="203" t="s">
        <v>36</v>
      </c>
      <c r="AC69" s="203">
        <v>0.1</v>
      </c>
      <c r="AD69" s="203">
        <v>0.1</v>
      </c>
      <c r="AE69" s="203">
        <v>0.1</v>
      </c>
      <c r="AF69" s="203">
        <v>0.1</v>
      </c>
      <c r="AG69" s="203">
        <v>0.1</v>
      </c>
      <c r="AH69" s="203">
        <v>0.1</v>
      </c>
      <c r="AI69" s="203">
        <v>0.1</v>
      </c>
      <c r="AJ69" s="203">
        <v>0.1</v>
      </c>
      <c r="AK69" s="203">
        <v>0.1</v>
      </c>
      <c r="AL69" s="203">
        <v>0.1</v>
      </c>
      <c r="AM69" s="218">
        <v>0.1</v>
      </c>
      <c r="AN69" s="203">
        <v>0.1</v>
      </c>
      <c r="AO69" s="218">
        <v>0.1</v>
      </c>
      <c r="AP69" s="203">
        <v>0.1</v>
      </c>
      <c r="AQ69" s="203">
        <v>0.1</v>
      </c>
      <c r="AR69" s="203">
        <v>0.1</v>
      </c>
      <c r="AS69" s="216">
        <v>0.1</v>
      </c>
      <c r="AT69" s="419">
        <v>0.1</v>
      </c>
      <c r="AU69" s="188">
        <v>0.1</v>
      </c>
      <c r="AV69" s="188">
        <v>0.1</v>
      </c>
      <c r="AW69" s="188">
        <v>0.1</v>
      </c>
      <c r="AX69" s="188">
        <v>0.1</v>
      </c>
      <c r="AY69" s="460">
        <v>0.1</v>
      </c>
      <c r="AZ69" s="460">
        <v>0.2</v>
      </c>
    </row>
    <row r="70" spans="1:52" x14ac:dyDescent="0.25">
      <c r="A70" s="233" t="s">
        <v>244</v>
      </c>
      <c r="B70" s="188">
        <v>16.5</v>
      </c>
      <c r="C70" s="188">
        <v>11.6</v>
      </c>
      <c r="D70" s="188">
        <v>11.6</v>
      </c>
      <c r="E70" s="188">
        <v>11.6</v>
      </c>
      <c r="F70" s="188">
        <v>11.6</v>
      </c>
      <c r="G70" s="188">
        <v>19.600000000000001</v>
      </c>
      <c r="H70" s="188">
        <v>19.600000000000001</v>
      </c>
      <c r="I70" s="188">
        <v>19.600000000000001</v>
      </c>
      <c r="J70" s="188">
        <v>19.600000000000001</v>
      </c>
      <c r="K70" s="188">
        <v>355</v>
      </c>
      <c r="L70" s="188">
        <v>355</v>
      </c>
      <c r="M70" s="188">
        <v>355</v>
      </c>
      <c r="N70" s="188">
        <v>351.7</v>
      </c>
      <c r="O70" s="206">
        <v>623.20000000000005</v>
      </c>
      <c r="P70" s="206">
        <v>608.29999999999995</v>
      </c>
      <c r="Q70" s="206">
        <v>608.20000000000005</v>
      </c>
      <c r="R70" s="206">
        <v>606.70000000000005</v>
      </c>
      <c r="S70" s="206">
        <v>863.4</v>
      </c>
      <c r="T70" s="206">
        <v>833.2</v>
      </c>
      <c r="U70" s="218">
        <v>833.2</v>
      </c>
      <c r="V70" s="218">
        <v>833.2</v>
      </c>
      <c r="W70" s="218">
        <v>1108.3</v>
      </c>
      <c r="X70" s="218">
        <v>1084.8</v>
      </c>
      <c r="Y70" s="218">
        <v>1083.5</v>
      </c>
      <c r="Z70" s="190">
        <v>1083.5</v>
      </c>
      <c r="AA70" s="218">
        <v>1437.4</v>
      </c>
      <c r="AB70" s="218">
        <v>1412.3</v>
      </c>
      <c r="AC70" s="218">
        <v>1412.3</v>
      </c>
      <c r="AD70" s="218">
        <v>1412.3</v>
      </c>
      <c r="AE70" s="218">
        <v>1819.2</v>
      </c>
      <c r="AF70" s="218">
        <v>1762.3</v>
      </c>
      <c r="AG70" s="218">
        <v>1762.3</v>
      </c>
      <c r="AH70" s="218">
        <v>1762.3</v>
      </c>
      <c r="AI70" s="218">
        <v>2223.9</v>
      </c>
      <c r="AJ70" s="218">
        <v>1512.8</v>
      </c>
      <c r="AK70" s="218">
        <v>1512.8</v>
      </c>
      <c r="AL70" s="218">
        <v>1512.8</v>
      </c>
      <c r="AM70" s="203">
        <v>1938.9</v>
      </c>
      <c r="AN70" s="218">
        <v>1938.9</v>
      </c>
      <c r="AO70" s="203">
        <v>1938.9</v>
      </c>
      <c r="AP70" s="218">
        <v>1935.1</v>
      </c>
      <c r="AQ70" s="218">
        <v>2544.4</v>
      </c>
      <c r="AR70" s="218">
        <v>2484.6</v>
      </c>
      <c r="AS70" s="203">
        <v>2484.6</v>
      </c>
      <c r="AT70" s="419">
        <v>2484.6</v>
      </c>
      <c r="AU70" s="188">
        <v>3138.8</v>
      </c>
      <c r="AV70" s="188">
        <v>2645.4</v>
      </c>
      <c r="AW70" s="188">
        <v>2645.4</v>
      </c>
      <c r="AX70" s="188">
        <v>2645.4</v>
      </c>
      <c r="AY70" s="460">
        <v>3229.9</v>
      </c>
      <c r="AZ70" s="460">
        <v>2980.1</v>
      </c>
    </row>
    <row r="71" spans="1:52" x14ac:dyDescent="0.25">
      <c r="A71" s="233" t="s">
        <v>220</v>
      </c>
      <c r="B71" s="188">
        <v>0</v>
      </c>
      <c r="C71" s="188">
        <v>0</v>
      </c>
      <c r="D71" s="188">
        <v>0</v>
      </c>
      <c r="E71" s="188">
        <v>0</v>
      </c>
      <c r="F71" s="188">
        <v>0</v>
      </c>
      <c r="G71" s="188">
        <v>-22.6</v>
      </c>
      <c r="H71" s="188">
        <v>-25.7</v>
      </c>
      <c r="I71" s="188">
        <v>-25.7</v>
      </c>
      <c r="J71" s="188">
        <v>-28.8</v>
      </c>
      <c r="K71" s="188">
        <v>0</v>
      </c>
      <c r="L71" s="241" t="s">
        <v>36</v>
      </c>
      <c r="M71" s="188">
        <v>-1.2</v>
      </c>
      <c r="N71" s="188">
        <v>-8</v>
      </c>
      <c r="O71" s="206">
        <v>-4.7</v>
      </c>
      <c r="P71" s="206">
        <v>-1.4</v>
      </c>
      <c r="Q71" s="206">
        <v>-0.7</v>
      </c>
      <c r="R71" s="206">
        <v>-0.6</v>
      </c>
      <c r="S71" s="241" t="s">
        <v>36</v>
      </c>
      <c r="T71" s="241" t="s">
        <v>36</v>
      </c>
      <c r="U71" s="241" t="s">
        <v>36</v>
      </c>
      <c r="V71" s="241" t="s">
        <v>36</v>
      </c>
      <c r="W71" s="241" t="s">
        <v>36</v>
      </c>
      <c r="X71" s="241" t="s">
        <v>36</v>
      </c>
      <c r="Y71" s="241" t="s">
        <v>36</v>
      </c>
      <c r="Z71" s="241" t="s">
        <v>36</v>
      </c>
      <c r="AA71" s="241" t="s">
        <v>36</v>
      </c>
      <c r="AB71" s="203" t="s">
        <v>36</v>
      </c>
      <c r="AC71" s="203" t="s">
        <v>36</v>
      </c>
      <c r="AD71" s="203" t="s">
        <v>36</v>
      </c>
      <c r="AE71" s="203" t="s">
        <v>36</v>
      </c>
      <c r="AF71" s="203" t="s">
        <v>36</v>
      </c>
      <c r="AG71" s="203">
        <v>0</v>
      </c>
      <c r="AH71" s="203" t="s">
        <v>36</v>
      </c>
      <c r="AI71" s="203" t="s">
        <v>36</v>
      </c>
      <c r="AJ71" s="203" t="s">
        <v>36</v>
      </c>
      <c r="AK71" s="203">
        <v>-39.4</v>
      </c>
      <c r="AL71" s="203">
        <v>-39.4</v>
      </c>
      <c r="AM71" s="203" t="s">
        <v>36</v>
      </c>
      <c r="AN71" s="203" t="s">
        <v>36</v>
      </c>
      <c r="AO71" s="203" t="s">
        <v>36</v>
      </c>
      <c r="AP71" s="203">
        <v>0</v>
      </c>
      <c r="AQ71" s="203">
        <v>0</v>
      </c>
      <c r="AR71" s="203">
        <v>0</v>
      </c>
      <c r="AS71" s="203">
        <v>0</v>
      </c>
      <c r="AT71" s="419">
        <v>0</v>
      </c>
      <c r="AU71" s="188">
        <v>0</v>
      </c>
      <c r="AV71" s="188">
        <v>0</v>
      </c>
      <c r="AW71" s="188">
        <v>0</v>
      </c>
      <c r="AX71" s="188">
        <v>0</v>
      </c>
      <c r="AY71" s="460">
        <v>0</v>
      </c>
      <c r="AZ71" s="460">
        <v>0</v>
      </c>
    </row>
    <row r="72" spans="1:52" x14ac:dyDescent="0.25">
      <c r="A72" s="233" t="s">
        <v>221</v>
      </c>
      <c r="B72" s="188">
        <v>0</v>
      </c>
      <c r="C72" s="188">
        <v>0</v>
      </c>
      <c r="D72" s="188">
        <v>0</v>
      </c>
      <c r="E72" s="188">
        <v>0</v>
      </c>
      <c r="F72" s="188">
        <v>0</v>
      </c>
      <c r="G72" s="188">
        <v>0</v>
      </c>
      <c r="H72" s="188">
        <v>0</v>
      </c>
      <c r="I72" s="188">
        <v>0</v>
      </c>
      <c r="J72" s="188">
        <v>0</v>
      </c>
      <c r="K72" s="188">
        <v>0</v>
      </c>
      <c r="L72" s="241" t="s">
        <v>36</v>
      </c>
      <c r="M72" s="241" t="s">
        <v>36</v>
      </c>
      <c r="N72" s="241" t="s">
        <v>36</v>
      </c>
      <c r="O72" s="206">
        <v>28.6</v>
      </c>
      <c r="P72" s="206">
        <v>28.6</v>
      </c>
      <c r="Q72" s="241" t="s">
        <v>36</v>
      </c>
      <c r="R72" s="241" t="s">
        <v>36</v>
      </c>
      <c r="S72" s="206">
        <v>33.6</v>
      </c>
      <c r="T72" s="206">
        <v>33.6</v>
      </c>
      <c r="U72" s="241" t="s">
        <v>36</v>
      </c>
      <c r="V72" s="241" t="s">
        <v>36</v>
      </c>
      <c r="W72" s="241" t="s">
        <v>36</v>
      </c>
      <c r="X72" s="241" t="s">
        <v>36</v>
      </c>
      <c r="Y72" s="241" t="s">
        <v>36</v>
      </c>
      <c r="Z72" s="241" t="s">
        <v>36</v>
      </c>
      <c r="AA72" s="218">
        <v>48.8</v>
      </c>
      <c r="AB72" s="218">
        <v>48.8</v>
      </c>
      <c r="AC72" s="203" t="s">
        <v>36</v>
      </c>
      <c r="AD72" s="203" t="s">
        <v>36</v>
      </c>
      <c r="AE72" s="203">
        <v>51.2</v>
      </c>
      <c r="AF72" s="203">
        <v>51.2</v>
      </c>
      <c r="AG72" s="203">
        <v>0</v>
      </c>
      <c r="AH72" s="203" t="s">
        <v>36</v>
      </c>
      <c r="AI72" s="203">
        <v>55.1</v>
      </c>
      <c r="AJ72" s="203">
        <v>55.1</v>
      </c>
      <c r="AK72" s="203" t="s">
        <v>36</v>
      </c>
      <c r="AL72" s="203" t="s">
        <v>36</v>
      </c>
      <c r="AM72" s="203">
        <v>59.7</v>
      </c>
      <c r="AN72" s="203">
        <v>59.7</v>
      </c>
      <c r="AO72" s="203" t="s">
        <v>36</v>
      </c>
      <c r="AP72" s="203">
        <v>0</v>
      </c>
      <c r="AQ72" s="203">
        <v>67.099999999999994</v>
      </c>
      <c r="AR72" s="203">
        <v>67.099999999999994</v>
      </c>
      <c r="AS72" s="203">
        <v>0</v>
      </c>
      <c r="AT72" s="419">
        <v>0</v>
      </c>
      <c r="AU72" s="188">
        <v>69.8</v>
      </c>
      <c r="AV72" s="188">
        <v>69.8</v>
      </c>
      <c r="AW72" s="188">
        <v>0</v>
      </c>
      <c r="AX72" s="188">
        <v>0</v>
      </c>
      <c r="AY72" s="460">
        <v>51.7</v>
      </c>
      <c r="AZ72" s="460">
        <v>51.7</v>
      </c>
    </row>
    <row r="73" spans="1:52" s="135" customFormat="1" x14ac:dyDescent="0.25">
      <c r="A73" s="383" t="s">
        <v>222</v>
      </c>
      <c r="B73" s="206">
        <v>108.2</v>
      </c>
      <c r="C73" s="206">
        <v>70.400000000000006</v>
      </c>
      <c r="D73" s="206">
        <v>87.2</v>
      </c>
      <c r="E73" s="206">
        <v>105.4</v>
      </c>
      <c r="F73" s="206">
        <v>126.9</v>
      </c>
      <c r="G73" s="206">
        <v>112.1</v>
      </c>
      <c r="H73" s="206">
        <v>231.4</v>
      </c>
      <c r="I73" s="206">
        <v>303.60000000000002</v>
      </c>
      <c r="J73" s="206">
        <v>355.9</v>
      </c>
      <c r="K73" s="206">
        <v>0</v>
      </c>
      <c r="L73" s="206">
        <v>77.900000000000006</v>
      </c>
      <c r="M73" s="206">
        <v>181.3</v>
      </c>
      <c r="N73" s="206">
        <v>276.7</v>
      </c>
      <c r="O73" s="206">
        <v>-13.6</v>
      </c>
      <c r="P73" s="206">
        <v>56.9</v>
      </c>
      <c r="Q73" s="206">
        <v>137.30000000000001</v>
      </c>
      <c r="R73" s="206">
        <v>232.8</v>
      </c>
      <c r="S73" s="206">
        <v>-6.3</v>
      </c>
      <c r="T73" s="206">
        <v>75.900000000000006</v>
      </c>
      <c r="U73" s="218">
        <v>158.4</v>
      </c>
      <c r="V73" s="218">
        <v>247.4</v>
      </c>
      <c r="W73" s="218">
        <v>-2.4</v>
      </c>
      <c r="X73" s="218">
        <v>104.1</v>
      </c>
      <c r="Y73" s="218">
        <v>220.7</v>
      </c>
      <c r="Z73" s="218">
        <v>335</v>
      </c>
      <c r="AA73" s="218">
        <v>-0.2</v>
      </c>
      <c r="AB73" s="218">
        <v>107.8</v>
      </c>
      <c r="AC73" s="218">
        <v>250.4</v>
      </c>
      <c r="AD73" s="218">
        <v>392.3</v>
      </c>
      <c r="AE73" s="203" t="s">
        <v>36</v>
      </c>
      <c r="AF73" s="203">
        <v>132.19999999999999</v>
      </c>
      <c r="AG73" s="203">
        <v>279</v>
      </c>
      <c r="AH73" s="203">
        <v>427.3</v>
      </c>
      <c r="AI73" s="203" t="s">
        <v>36</v>
      </c>
      <c r="AJ73" s="203">
        <v>125.4</v>
      </c>
      <c r="AK73" s="203">
        <v>316.2</v>
      </c>
      <c r="AL73" s="203">
        <v>424.7</v>
      </c>
      <c r="AM73" s="310" t="s">
        <v>36</v>
      </c>
      <c r="AN73" s="203">
        <v>94.6</v>
      </c>
      <c r="AO73" s="218">
        <v>278.7</v>
      </c>
      <c r="AP73" s="203">
        <v>491.8</v>
      </c>
      <c r="AQ73" s="203">
        <v>0</v>
      </c>
      <c r="AR73" s="203">
        <v>189.4</v>
      </c>
      <c r="AS73" s="260">
        <v>388.8</v>
      </c>
      <c r="AT73" s="419">
        <v>584.79999999999995</v>
      </c>
      <c r="AU73" s="206">
        <v>0</v>
      </c>
      <c r="AV73" s="206">
        <v>139.80000000000001</v>
      </c>
      <c r="AW73" s="206">
        <v>349.4</v>
      </c>
      <c r="AX73" s="206">
        <v>583.70000000000005</v>
      </c>
      <c r="AY73" s="460">
        <v>0</v>
      </c>
      <c r="AZ73" s="460">
        <v>56.9</v>
      </c>
    </row>
    <row r="74" spans="1:52" x14ac:dyDescent="0.25">
      <c r="B74" s="188"/>
      <c r="C74" s="188"/>
      <c r="D74" s="188"/>
      <c r="E74" s="188"/>
      <c r="F74" s="188"/>
      <c r="G74" s="188"/>
      <c r="H74" s="188"/>
      <c r="I74" s="188"/>
      <c r="J74" s="188"/>
      <c r="K74" s="188"/>
      <c r="L74" s="188"/>
      <c r="M74" s="188"/>
      <c r="N74" s="188"/>
      <c r="O74" s="206"/>
      <c r="P74" s="206"/>
      <c r="Q74" s="206"/>
      <c r="R74" s="206"/>
      <c r="S74" s="206"/>
      <c r="T74" s="206"/>
      <c r="U74" s="218"/>
      <c r="V74" s="218"/>
      <c r="W74" s="218"/>
      <c r="X74" s="218"/>
      <c r="Y74" s="218"/>
      <c r="AA74" s="218"/>
      <c r="AB74" s="218"/>
      <c r="AC74" s="218"/>
      <c r="AD74" s="218"/>
      <c r="AE74" s="218"/>
      <c r="AF74" s="218"/>
      <c r="AG74" s="218"/>
      <c r="AH74" s="218"/>
      <c r="AI74" s="218"/>
      <c r="AJ74" s="218"/>
      <c r="AK74" s="218"/>
      <c r="AL74" s="218"/>
      <c r="AM74" s="218"/>
      <c r="AN74" s="218"/>
      <c r="AO74" s="218"/>
      <c r="AP74" s="218"/>
      <c r="AQ74" s="218"/>
      <c r="AR74" s="218"/>
      <c r="AT74" s="3"/>
      <c r="AU74" s="188"/>
      <c r="AY74" s="460"/>
      <c r="AZ74" s="460"/>
    </row>
    <row r="75" spans="1:52" s="3" customFormat="1" x14ac:dyDescent="0.25">
      <c r="A75" s="235" t="s">
        <v>223</v>
      </c>
      <c r="B75" s="239">
        <v>1683.8</v>
      </c>
      <c r="C75" s="239">
        <v>1606.3</v>
      </c>
      <c r="D75" s="239">
        <v>1642.4</v>
      </c>
      <c r="E75" s="239">
        <v>1647.5</v>
      </c>
      <c r="F75" s="239">
        <v>1680.8</v>
      </c>
      <c r="G75" s="239">
        <v>1670.8</v>
      </c>
      <c r="H75" s="239">
        <v>1837.4</v>
      </c>
      <c r="I75" s="239">
        <v>2430</v>
      </c>
      <c r="J75" s="239">
        <v>2450.1</v>
      </c>
      <c r="K75" s="239">
        <v>2364.1</v>
      </c>
      <c r="L75" s="239">
        <v>2385.9</v>
      </c>
      <c r="M75" s="239">
        <v>2332.6</v>
      </c>
      <c r="N75" s="239">
        <v>2361.4</v>
      </c>
      <c r="O75" s="239">
        <v>2258</v>
      </c>
      <c r="P75" s="239">
        <v>2325.1999999999998</v>
      </c>
      <c r="Q75" s="239">
        <v>2325.6</v>
      </c>
      <c r="R75" s="239">
        <v>2378.6999999999998</v>
      </c>
      <c r="S75" s="239">
        <v>2361.6</v>
      </c>
      <c r="T75" s="239">
        <v>2565.9</v>
      </c>
      <c r="U75" s="239">
        <v>2617.1</v>
      </c>
      <c r="V75" s="239">
        <v>2700.8</v>
      </c>
      <c r="W75" s="239">
        <v>3058.2</v>
      </c>
      <c r="X75" s="239">
        <v>3117.3</v>
      </c>
      <c r="Y75" s="239">
        <v>3418.2</v>
      </c>
      <c r="Z75" s="239">
        <v>3418.6</v>
      </c>
      <c r="AA75" s="239">
        <v>3426.9</v>
      </c>
      <c r="AB75" s="239">
        <v>3640.4</v>
      </c>
      <c r="AC75" s="239">
        <v>3669.6</v>
      </c>
      <c r="AD75" s="239">
        <v>3854.5</v>
      </c>
      <c r="AE75" s="239">
        <v>3884.9</v>
      </c>
      <c r="AF75" s="239">
        <v>4013.6</v>
      </c>
      <c r="AG75" s="239">
        <v>4107</v>
      </c>
      <c r="AH75" s="239">
        <f>AH35+AH51+AH66</f>
        <v>4345.2000000000007</v>
      </c>
      <c r="AI75" s="239">
        <f>AI35+AI51+AI66</f>
        <v>4478.2</v>
      </c>
      <c r="AJ75" s="239">
        <v>4697.2</v>
      </c>
      <c r="AK75" s="239">
        <f>AK35+AK51+AK66</f>
        <v>4796.5</v>
      </c>
      <c r="AL75" s="239">
        <f>AL35+AL51+AL66</f>
        <v>5002.7999999999993</v>
      </c>
      <c r="AM75" s="239">
        <v>5099.5999999999995</v>
      </c>
      <c r="AN75" s="239">
        <v>5107.8999999999996</v>
      </c>
      <c r="AO75" s="239">
        <v>5234.5</v>
      </c>
      <c r="AP75" s="239">
        <v>5489.7</v>
      </c>
      <c r="AQ75" s="239">
        <v>5681</v>
      </c>
      <c r="AR75" s="239">
        <v>5752.4</v>
      </c>
      <c r="AS75" s="239">
        <v>5791.6</v>
      </c>
      <c r="AT75" s="239">
        <v>5960.7</v>
      </c>
      <c r="AU75" s="239">
        <v>6089.8</v>
      </c>
      <c r="AV75" s="239">
        <v>6274</v>
      </c>
      <c r="AW75" s="239">
        <v>7704.4</v>
      </c>
      <c r="AX75" s="239">
        <v>8128.4000000000005</v>
      </c>
      <c r="AY75" s="239">
        <v>7807.4</v>
      </c>
      <c r="AZ75" s="239">
        <v>7982.2</v>
      </c>
    </row>
    <row r="76" spans="1:52" x14ac:dyDescent="0.25">
      <c r="O76" s="135"/>
      <c r="P76" s="135"/>
      <c r="Q76" s="135"/>
      <c r="R76" s="135"/>
      <c r="S76" s="216"/>
      <c r="T76" s="135"/>
      <c r="U76" s="135"/>
      <c r="X76" s="135"/>
      <c r="Y76" s="135"/>
      <c r="AA76" s="135"/>
    </row>
    <row r="77" spans="1:52" x14ac:dyDescent="0.25">
      <c r="O77" s="135"/>
      <c r="P77" s="135"/>
      <c r="Q77" s="135"/>
      <c r="R77" s="135"/>
      <c r="S77" s="135"/>
      <c r="T77" s="135"/>
      <c r="U77" s="135"/>
      <c r="X77" s="135"/>
      <c r="Y77" s="135"/>
      <c r="AA77" s="135"/>
    </row>
    <row r="78" spans="1:52" x14ac:dyDescent="0.25">
      <c r="O78" s="135"/>
      <c r="P78" s="135"/>
      <c r="Q78" s="135"/>
      <c r="R78" s="135"/>
      <c r="S78" s="135"/>
      <c r="T78" s="135"/>
      <c r="U78" s="135"/>
      <c r="X78" s="135"/>
      <c r="Y78" s="135"/>
      <c r="AA78" s="135"/>
    </row>
    <row r="79" spans="1:52" x14ac:dyDescent="0.25">
      <c r="O79" s="135"/>
      <c r="P79" s="135"/>
      <c r="Q79" s="135"/>
      <c r="R79" s="135"/>
      <c r="S79" s="135"/>
      <c r="T79" s="135"/>
      <c r="U79" s="135"/>
      <c r="X79" s="135"/>
      <c r="Y79" s="135"/>
      <c r="AA79" s="135"/>
    </row>
    <row r="80" spans="1:52" x14ac:dyDescent="0.25">
      <c r="O80" s="135"/>
      <c r="P80" s="135"/>
      <c r="Q80" s="135"/>
      <c r="R80" s="135"/>
      <c r="S80" s="135"/>
      <c r="T80" s="135"/>
      <c r="U80" s="135"/>
      <c r="X80" s="135"/>
      <c r="Y80" s="135"/>
      <c r="AA80" s="135"/>
    </row>
    <row r="81" spans="15:27" x14ac:dyDescent="0.25">
      <c r="O81" s="135"/>
      <c r="P81" s="135"/>
      <c r="Q81" s="135"/>
      <c r="R81" s="135"/>
      <c r="S81" s="135"/>
      <c r="T81" s="135"/>
      <c r="U81" s="135"/>
      <c r="X81" s="135"/>
      <c r="Y81" s="135"/>
      <c r="AA81" s="135"/>
    </row>
    <row r="82" spans="15:27" x14ac:dyDescent="0.25">
      <c r="O82" s="135"/>
      <c r="P82" s="135"/>
      <c r="Q82" s="135"/>
      <c r="R82" s="135"/>
      <c r="S82" s="135"/>
      <c r="T82" s="135"/>
      <c r="U82" s="135"/>
      <c r="X82" s="135"/>
      <c r="Y82" s="135"/>
      <c r="AA82" s="135"/>
    </row>
    <row r="83" spans="15:27" x14ac:dyDescent="0.25">
      <c r="O83" s="135"/>
      <c r="P83" s="135"/>
      <c r="Q83" s="135"/>
      <c r="R83" s="135"/>
      <c r="S83" s="135"/>
      <c r="T83" s="135"/>
      <c r="U83" s="135"/>
      <c r="X83" s="135"/>
      <c r="Y83" s="135"/>
      <c r="AA83" s="135"/>
    </row>
    <row r="84" spans="15:27" x14ac:dyDescent="0.25">
      <c r="O84" s="135"/>
      <c r="P84" s="135"/>
      <c r="Q84" s="135"/>
      <c r="R84" s="135"/>
      <c r="S84" s="135"/>
      <c r="T84" s="135"/>
      <c r="U84" s="135"/>
      <c r="X84" s="135"/>
      <c r="Y84" s="135"/>
      <c r="AA84" s="135"/>
    </row>
    <row r="85" spans="15:27" x14ac:dyDescent="0.25">
      <c r="O85" s="135"/>
      <c r="P85" s="135"/>
      <c r="Q85" s="135"/>
      <c r="R85" s="135"/>
      <c r="S85" s="135"/>
      <c r="T85" s="135"/>
      <c r="U85" s="135"/>
      <c r="X85" s="135"/>
      <c r="Y85" s="135"/>
      <c r="AA85" s="135"/>
    </row>
    <row r="86" spans="15:27" x14ac:dyDescent="0.25">
      <c r="O86" s="135"/>
      <c r="P86" s="135"/>
      <c r="Q86" s="135"/>
      <c r="R86" s="135"/>
      <c r="S86" s="135"/>
      <c r="T86" s="135"/>
      <c r="U86" s="135"/>
      <c r="X86" s="135"/>
      <c r="Y86" s="135"/>
      <c r="AA86" s="135"/>
    </row>
    <row r="87" spans="15:27" x14ac:dyDescent="0.25">
      <c r="O87" s="135"/>
      <c r="P87" s="135"/>
      <c r="Q87" s="135"/>
      <c r="R87" s="135"/>
      <c r="S87" s="135"/>
      <c r="T87" s="135"/>
      <c r="U87" s="135"/>
      <c r="X87" s="135"/>
      <c r="Y87" s="135"/>
      <c r="AA87" s="135"/>
    </row>
    <row r="88" spans="15:27" x14ac:dyDescent="0.25">
      <c r="O88" s="135"/>
      <c r="P88" s="135"/>
      <c r="Q88" s="135"/>
      <c r="R88" s="135"/>
      <c r="S88" s="135"/>
      <c r="T88" s="135"/>
      <c r="U88" s="135"/>
      <c r="X88" s="135"/>
      <c r="Y88" s="135"/>
      <c r="AA88" s="135"/>
    </row>
    <row r="89" spans="15:27" x14ac:dyDescent="0.25">
      <c r="O89" s="135"/>
      <c r="P89" s="135"/>
      <c r="Q89" s="135"/>
      <c r="R89" s="135"/>
      <c r="S89" s="135"/>
      <c r="T89" s="135"/>
      <c r="U89" s="135"/>
      <c r="X89" s="135"/>
      <c r="Y89" s="135"/>
      <c r="AA89" s="135"/>
    </row>
    <row r="90" spans="15:27" x14ac:dyDescent="0.25">
      <c r="O90" s="135"/>
      <c r="P90" s="135"/>
      <c r="Q90" s="135"/>
      <c r="R90" s="135"/>
      <c r="S90" s="135"/>
      <c r="T90" s="135"/>
      <c r="U90" s="135"/>
      <c r="X90" s="135"/>
      <c r="Y90" s="135"/>
      <c r="AA90" s="135"/>
    </row>
    <row r="91" spans="15:27" x14ac:dyDescent="0.25">
      <c r="O91" s="135"/>
      <c r="P91" s="135"/>
      <c r="Q91" s="135"/>
      <c r="R91" s="135"/>
      <c r="S91" s="135"/>
      <c r="T91" s="135"/>
      <c r="U91" s="135"/>
      <c r="X91" s="135"/>
      <c r="Y91" s="135"/>
      <c r="AA91" s="135"/>
    </row>
    <row r="92" spans="15:27" x14ac:dyDescent="0.25">
      <c r="O92" s="135"/>
      <c r="P92" s="135"/>
      <c r="Q92" s="135"/>
      <c r="R92" s="135"/>
      <c r="S92" s="135"/>
      <c r="T92" s="135"/>
      <c r="U92" s="135"/>
      <c r="X92" s="135"/>
      <c r="Y92" s="135"/>
      <c r="AA92" s="135"/>
    </row>
    <row r="93" spans="15:27" x14ac:dyDescent="0.25">
      <c r="O93" s="135"/>
      <c r="P93" s="135"/>
      <c r="Q93" s="135"/>
      <c r="R93" s="135"/>
      <c r="S93" s="135"/>
      <c r="T93" s="135"/>
      <c r="U93" s="135"/>
      <c r="X93" s="135"/>
      <c r="Y93" s="135"/>
      <c r="AA93" s="135"/>
    </row>
    <row r="94" spans="15:27" x14ac:dyDescent="0.25">
      <c r="O94" s="135"/>
      <c r="P94" s="135"/>
      <c r="Q94" s="135"/>
      <c r="R94" s="135"/>
      <c r="S94" s="135"/>
      <c r="T94" s="135"/>
      <c r="U94" s="135"/>
      <c r="X94" s="135"/>
      <c r="Y94" s="135"/>
      <c r="AA94" s="135"/>
    </row>
    <row r="95" spans="15:27" x14ac:dyDescent="0.25">
      <c r="O95" s="135"/>
      <c r="P95" s="135"/>
      <c r="Q95" s="135"/>
      <c r="R95" s="135"/>
      <c r="S95" s="135"/>
      <c r="T95" s="135"/>
      <c r="U95" s="135"/>
      <c r="X95" s="135"/>
      <c r="Y95" s="135"/>
      <c r="AA95" s="135"/>
    </row>
    <row r="96" spans="15:27" x14ac:dyDescent="0.25">
      <c r="O96" s="135"/>
      <c r="P96" s="135"/>
      <c r="Q96" s="135"/>
      <c r="R96" s="135"/>
      <c r="S96" s="135"/>
      <c r="T96" s="135"/>
      <c r="U96" s="135"/>
      <c r="X96" s="135"/>
      <c r="Y96" s="135"/>
      <c r="AA96" s="135"/>
    </row>
    <row r="97" spans="15:27" x14ac:dyDescent="0.25">
      <c r="O97" s="135"/>
      <c r="P97" s="135"/>
      <c r="Q97" s="135"/>
      <c r="R97" s="135"/>
      <c r="S97" s="135"/>
      <c r="T97" s="135"/>
      <c r="U97" s="135"/>
      <c r="X97" s="135"/>
      <c r="Y97" s="135"/>
      <c r="AA97" s="135"/>
    </row>
    <row r="98" spans="15:27" x14ac:dyDescent="0.25">
      <c r="O98" s="135"/>
      <c r="P98" s="135"/>
      <c r="Q98" s="135"/>
      <c r="R98" s="135"/>
      <c r="S98" s="135"/>
      <c r="T98" s="135"/>
      <c r="U98" s="135"/>
      <c r="X98" s="135"/>
      <c r="Y98" s="135"/>
      <c r="AA98" s="135"/>
    </row>
    <row r="99" spans="15:27" x14ac:dyDescent="0.25">
      <c r="O99" s="135"/>
      <c r="P99" s="135"/>
      <c r="Q99" s="135"/>
      <c r="R99" s="135"/>
      <c r="S99" s="135"/>
      <c r="T99" s="135"/>
      <c r="U99" s="135"/>
      <c r="X99" s="135"/>
      <c r="Y99" s="135"/>
      <c r="AA99" s="135"/>
    </row>
    <row r="100" spans="15:27" x14ac:dyDescent="0.25">
      <c r="O100" s="135"/>
      <c r="P100" s="135"/>
      <c r="Q100" s="135"/>
      <c r="R100" s="135"/>
      <c r="S100" s="135"/>
      <c r="T100" s="135"/>
      <c r="U100" s="135"/>
      <c r="X100" s="135"/>
      <c r="Y100" s="135"/>
      <c r="AA100" s="135"/>
    </row>
    <row r="101" spans="15:27" x14ac:dyDescent="0.25">
      <c r="O101" s="135"/>
      <c r="P101" s="135"/>
      <c r="Q101" s="135"/>
      <c r="R101" s="135"/>
      <c r="S101" s="135"/>
      <c r="T101" s="135"/>
      <c r="U101" s="135"/>
      <c r="X101" s="135"/>
      <c r="Y101" s="135"/>
      <c r="AA101" s="135"/>
    </row>
    <row r="102" spans="15:27" x14ac:dyDescent="0.25">
      <c r="O102" s="135"/>
      <c r="P102" s="135"/>
      <c r="Q102" s="135"/>
      <c r="R102" s="135"/>
      <c r="S102" s="135"/>
      <c r="T102" s="135"/>
      <c r="U102" s="135"/>
      <c r="X102" s="135"/>
      <c r="Y102" s="135"/>
      <c r="AA102" s="135"/>
    </row>
    <row r="103" spans="15:27" x14ac:dyDescent="0.25">
      <c r="O103" s="135"/>
      <c r="P103" s="135"/>
      <c r="Q103" s="135"/>
      <c r="R103" s="135"/>
      <c r="S103" s="135"/>
      <c r="T103" s="135"/>
      <c r="U103" s="135"/>
      <c r="X103" s="135"/>
      <c r="Y103" s="135"/>
      <c r="AA103" s="135"/>
    </row>
    <row r="104" spans="15:27" x14ac:dyDescent="0.25">
      <c r="O104" s="135"/>
      <c r="P104" s="135"/>
      <c r="Q104" s="135"/>
      <c r="R104" s="135"/>
      <c r="S104" s="135"/>
      <c r="T104" s="135"/>
      <c r="U104" s="135"/>
      <c r="X104" s="135"/>
      <c r="Y104" s="135"/>
      <c r="AA104" s="135"/>
    </row>
    <row r="105" spans="15:27" x14ac:dyDescent="0.25">
      <c r="O105" s="135"/>
      <c r="P105" s="135"/>
      <c r="Q105" s="135"/>
      <c r="R105" s="135"/>
      <c r="S105" s="135"/>
      <c r="T105" s="135"/>
      <c r="U105" s="135"/>
      <c r="X105" s="135"/>
      <c r="Y105" s="135"/>
      <c r="AA105" s="135"/>
    </row>
    <row r="106" spans="15:27" x14ac:dyDescent="0.25">
      <c r="O106" s="135"/>
      <c r="P106" s="135"/>
      <c r="Q106" s="135"/>
      <c r="R106" s="135"/>
      <c r="S106" s="135"/>
      <c r="T106" s="135"/>
      <c r="U106" s="135"/>
      <c r="X106" s="135"/>
      <c r="Y106" s="135"/>
      <c r="AA106" s="135"/>
    </row>
    <row r="107" spans="15:27" x14ac:dyDescent="0.25">
      <c r="O107" s="135"/>
      <c r="P107" s="135"/>
      <c r="Q107" s="135"/>
      <c r="R107" s="135"/>
      <c r="S107" s="135"/>
      <c r="T107" s="135"/>
      <c r="U107" s="135"/>
      <c r="X107" s="135"/>
      <c r="Y107" s="135"/>
      <c r="AA107" s="135"/>
    </row>
    <row r="108" spans="15:27" x14ac:dyDescent="0.25">
      <c r="O108" s="135"/>
      <c r="P108" s="135"/>
      <c r="Q108" s="135"/>
      <c r="R108" s="135"/>
      <c r="S108" s="135"/>
      <c r="T108" s="135"/>
      <c r="U108" s="135"/>
      <c r="X108" s="135"/>
      <c r="Y108" s="135"/>
      <c r="AA108" s="135"/>
    </row>
    <row r="109" spans="15:27" x14ac:dyDescent="0.25">
      <c r="O109" s="135"/>
      <c r="P109" s="135"/>
      <c r="Q109" s="135"/>
      <c r="R109" s="135"/>
      <c r="S109" s="135"/>
      <c r="T109" s="135"/>
      <c r="U109" s="135"/>
      <c r="X109" s="135"/>
      <c r="Y109" s="135"/>
      <c r="AA109" s="135"/>
    </row>
    <row r="110" spans="15:27" x14ac:dyDescent="0.25">
      <c r="O110" s="135"/>
      <c r="P110" s="135"/>
      <c r="Q110" s="135"/>
      <c r="R110" s="135"/>
      <c r="S110" s="135"/>
      <c r="T110" s="135"/>
      <c r="U110" s="135"/>
      <c r="X110" s="135"/>
      <c r="Y110" s="135"/>
      <c r="AA110" s="135"/>
    </row>
    <row r="111" spans="15:27" x14ac:dyDescent="0.25">
      <c r="O111" s="135"/>
      <c r="P111" s="135"/>
      <c r="Q111" s="135"/>
      <c r="R111" s="135"/>
      <c r="S111" s="135"/>
      <c r="T111" s="135"/>
      <c r="U111" s="135"/>
      <c r="X111" s="135"/>
      <c r="Y111" s="135"/>
      <c r="AA111" s="135"/>
    </row>
    <row r="112" spans="15:27" x14ac:dyDescent="0.25">
      <c r="O112" s="135"/>
      <c r="P112" s="135"/>
      <c r="Q112" s="135"/>
      <c r="R112" s="135"/>
      <c r="S112" s="135"/>
      <c r="T112" s="135"/>
      <c r="U112" s="135"/>
      <c r="X112" s="135"/>
      <c r="Y112" s="135"/>
      <c r="AA112" s="135"/>
    </row>
    <row r="113" spans="15:27" x14ac:dyDescent="0.25">
      <c r="O113" s="135"/>
      <c r="P113" s="135"/>
      <c r="Q113" s="135"/>
      <c r="R113" s="135"/>
      <c r="S113" s="135"/>
      <c r="T113" s="135"/>
      <c r="U113" s="135"/>
      <c r="X113" s="135"/>
      <c r="Y113" s="135"/>
      <c r="AA113" s="135"/>
    </row>
    <row r="114" spans="15:27" x14ac:dyDescent="0.25">
      <c r="O114" s="135"/>
      <c r="P114" s="135"/>
      <c r="Q114" s="135"/>
      <c r="R114" s="135"/>
      <c r="S114" s="135"/>
      <c r="T114" s="135"/>
      <c r="U114" s="135"/>
      <c r="X114" s="135"/>
      <c r="Y114" s="135"/>
      <c r="AA114" s="135"/>
    </row>
    <row r="115" spans="15:27" x14ac:dyDescent="0.25">
      <c r="U115" s="184"/>
      <c r="V115" s="184"/>
      <c r="W115" s="184"/>
      <c r="X115" s="184"/>
      <c r="Y115" s="184"/>
      <c r="AA115" s="184"/>
    </row>
    <row r="116" spans="15:27" x14ac:dyDescent="0.25">
      <c r="U116" s="184"/>
      <c r="V116" s="184"/>
      <c r="W116" s="184"/>
      <c r="X116" s="184"/>
      <c r="Y116" s="184"/>
      <c r="AA116" s="184"/>
    </row>
    <row r="117" spans="15:27" x14ac:dyDescent="0.25">
      <c r="U117" s="184"/>
      <c r="V117" s="184"/>
      <c r="W117" s="184"/>
      <c r="X117" s="184"/>
      <c r="Y117" s="184"/>
      <c r="AA117" s="184"/>
    </row>
    <row r="118" spans="15:27" x14ac:dyDescent="0.25">
      <c r="U118" s="184"/>
      <c r="V118" s="184"/>
      <c r="W118" s="184"/>
      <c r="X118" s="184"/>
      <c r="Y118" s="184"/>
      <c r="AA118" s="184"/>
    </row>
    <row r="119" spans="15:27" x14ac:dyDescent="0.25">
      <c r="U119" s="184"/>
      <c r="V119" s="184"/>
      <c r="W119" s="184"/>
      <c r="X119" s="184"/>
      <c r="Y119" s="184"/>
      <c r="AA119" s="184"/>
    </row>
    <row r="120" spans="15:27" x14ac:dyDescent="0.25">
      <c r="U120" s="184"/>
      <c r="V120" s="184"/>
      <c r="W120" s="184"/>
      <c r="X120" s="184"/>
      <c r="Y120" s="184"/>
      <c r="AA120" s="184"/>
    </row>
    <row r="121" spans="15:27" x14ac:dyDescent="0.25">
      <c r="U121" s="184"/>
      <c r="V121" s="184"/>
      <c r="W121" s="184"/>
      <c r="X121" s="184"/>
      <c r="Y121" s="184"/>
      <c r="AA121" s="184"/>
    </row>
    <row r="122" spans="15:27" x14ac:dyDescent="0.25">
      <c r="U122" s="184"/>
      <c r="V122" s="184"/>
      <c r="W122" s="184"/>
      <c r="X122" s="184"/>
      <c r="Y122" s="184"/>
      <c r="AA122" s="184"/>
    </row>
    <row r="123" spans="15:27" x14ac:dyDescent="0.25">
      <c r="U123" s="184"/>
      <c r="V123" s="184"/>
      <c r="W123" s="184"/>
      <c r="X123" s="184"/>
      <c r="Y123" s="184"/>
      <c r="AA123" s="184"/>
    </row>
    <row r="124" spans="15:27" x14ac:dyDescent="0.25">
      <c r="U124" s="184"/>
      <c r="V124" s="184"/>
      <c r="W124" s="184"/>
      <c r="X124" s="184"/>
      <c r="Y124" s="184"/>
      <c r="AA124" s="184"/>
    </row>
    <row r="125" spans="15:27" x14ac:dyDescent="0.25">
      <c r="U125" s="184"/>
      <c r="V125" s="184"/>
      <c r="W125" s="184"/>
      <c r="X125" s="184"/>
      <c r="Y125" s="184"/>
      <c r="AA125" s="184"/>
    </row>
    <row r="126" spans="15:27" x14ac:dyDescent="0.25">
      <c r="U126" s="184"/>
      <c r="V126" s="184"/>
      <c r="W126" s="184"/>
      <c r="X126" s="184"/>
      <c r="Y126" s="184"/>
      <c r="AA126" s="184"/>
    </row>
  </sheetData>
  <pageMargins left="0.511811024" right="0.511811024" top="0.78740157499999996" bottom="0.78740157499999996" header="0.31496062000000002" footer="0.31496062000000002"/>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BA137"/>
  <sheetViews>
    <sheetView showGridLines="0" zoomScale="80" zoomScaleNormal="80" workbookViewId="0">
      <pane xSplit="1" topLeftCell="AR1" activePane="topRight" state="frozen"/>
      <selection activeCell="Y3" sqref="Y3"/>
      <selection pane="topRight" activeCell="A10" sqref="A10"/>
    </sheetView>
  </sheetViews>
  <sheetFormatPr defaultRowHeight="15" x14ac:dyDescent="0.25"/>
  <cols>
    <col min="1" max="1" width="84.28515625" style="5" bestFit="1" customWidth="1"/>
    <col min="2" max="8" width="9.85546875" style="5" bestFit="1" customWidth="1"/>
    <col min="9" max="10" width="9.85546875" style="5" customWidth="1"/>
    <col min="11" max="11" width="10" style="5" customWidth="1"/>
    <col min="12" max="12" width="9.85546875" style="5" bestFit="1" customWidth="1"/>
    <col min="13" max="23" width="8.140625" style="5" bestFit="1" customWidth="1"/>
    <col min="24" max="25" width="9.140625" style="5" bestFit="1" customWidth="1"/>
    <col min="26" max="26" width="9.140625" style="5"/>
    <col min="27" max="27" width="9.140625" style="5" customWidth="1"/>
    <col min="28" max="28" width="9.85546875" style="5" bestFit="1" customWidth="1"/>
    <col min="29" max="32" width="9.140625" style="5" bestFit="1" customWidth="1"/>
    <col min="33" max="33" width="9.140625" style="5"/>
    <col min="34" max="36" width="9.85546875" style="5" bestFit="1" customWidth="1"/>
    <col min="37" max="38" width="10.140625" style="5" bestFit="1" customWidth="1"/>
    <col min="39" max="43" width="9.5703125" style="5" customWidth="1"/>
    <col min="44" max="45" width="8.85546875" style="5" customWidth="1"/>
    <col min="46" max="46" width="9.140625" style="5" bestFit="1" customWidth="1"/>
    <col min="47" max="47" width="8.140625" style="5" bestFit="1" customWidth="1"/>
    <col min="48" max="48" width="9.140625" style="5" bestFit="1" customWidth="1"/>
    <col min="49" max="50" width="9.85546875" style="5" bestFit="1" customWidth="1"/>
    <col min="51" max="52" width="8.140625" style="5" bestFit="1" customWidth="1"/>
    <col min="53" max="53" width="8.140625" style="185" bestFit="1" customWidth="1"/>
    <col min="54" max="54" width="8.140625" style="5" bestFit="1" customWidth="1"/>
    <col min="55" max="55" width="9.140625" style="5" bestFit="1" customWidth="1"/>
    <col min="56" max="57" width="9.85546875" style="5" bestFit="1" customWidth="1"/>
    <col min="58" max="58" width="8.140625" style="5" bestFit="1" customWidth="1"/>
    <col min="59" max="59" width="9.140625" style="5"/>
    <col min="60" max="61" width="6.85546875" style="5" bestFit="1" customWidth="1"/>
    <col min="62" max="62" width="9.85546875" style="5" bestFit="1" customWidth="1"/>
    <col min="63" max="16384" width="9.140625" style="5"/>
  </cols>
  <sheetData>
    <row r="1" spans="1:53" ht="15.75" x14ac:dyDescent="0.25">
      <c r="A1" s="191" t="s">
        <v>296</v>
      </c>
    </row>
    <row r="2" spans="1:53" ht="15.75" x14ac:dyDescent="0.25">
      <c r="A2" s="192" t="s">
        <v>297</v>
      </c>
      <c r="B2" s="198" t="s">
        <v>135</v>
      </c>
      <c r="C2" s="198" t="s">
        <v>136</v>
      </c>
      <c r="D2" s="198" t="s">
        <v>137</v>
      </c>
      <c r="E2" s="198" t="s">
        <v>138</v>
      </c>
      <c r="F2" s="198" t="s">
        <v>139</v>
      </c>
      <c r="G2" s="198" t="s">
        <v>140</v>
      </c>
      <c r="H2" s="198" t="s">
        <v>141</v>
      </c>
      <c r="I2" s="198" t="s">
        <v>142</v>
      </c>
      <c r="J2" s="198" t="s">
        <v>143</v>
      </c>
      <c r="K2" s="198" t="s">
        <v>144</v>
      </c>
      <c r="L2" s="198" t="s">
        <v>145</v>
      </c>
      <c r="M2" s="198" t="s">
        <v>146</v>
      </c>
      <c r="N2" s="198" t="s">
        <v>147</v>
      </c>
      <c r="O2" s="198" t="s">
        <v>148</v>
      </c>
      <c r="P2" s="198" t="s">
        <v>149</v>
      </c>
      <c r="Q2" s="198" t="s">
        <v>150</v>
      </c>
      <c r="R2" s="198" t="s">
        <v>151</v>
      </c>
      <c r="S2" s="198" t="s">
        <v>152</v>
      </c>
      <c r="T2" s="198" t="s">
        <v>153</v>
      </c>
      <c r="U2" s="198" t="s">
        <v>154</v>
      </c>
      <c r="V2" s="198" t="s">
        <v>155</v>
      </c>
      <c r="W2" s="198" t="s">
        <v>156</v>
      </c>
      <c r="X2" s="198" t="s">
        <v>157</v>
      </c>
      <c r="Y2" s="198" t="s">
        <v>158</v>
      </c>
      <c r="Z2" s="198" t="s">
        <v>224</v>
      </c>
      <c r="AA2" s="198" t="s">
        <v>225</v>
      </c>
      <c r="AB2" s="198" t="s">
        <v>226</v>
      </c>
      <c r="AC2" s="198" t="s">
        <v>228</v>
      </c>
      <c r="AD2" s="198" t="s">
        <v>229</v>
      </c>
      <c r="AE2" s="198" t="s">
        <v>245</v>
      </c>
      <c r="AF2" s="198" t="s">
        <v>247</v>
      </c>
      <c r="AG2" s="198" t="s">
        <v>248</v>
      </c>
      <c r="AH2" s="198" t="s">
        <v>260</v>
      </c>
      <c r="AI2" s="198" t="s">
        <v>263</v>
      </c>
      <c r="AJ2" s="198" t="s">
        <v>268</v>
      </c>
      <c r="AK2" s="353" t="s">
        <v>269</v>
      </c>
      <c r="AL2" s="353" t="s">
        <v>270</v>
      </c>
      <c r="AM2" s="353" t="s">
        <v>279</v>
      </c>
      <c r="AN2" s="353" t="s">
        <v>281</v>
      </c>
      <c r="AO2" s="198" t="s">
        <v>286</v>
      </c>
      <c r="AP2" s="198" t="s">
        <v>295</v>
      </c>
      <c r="AQ2" s="198" t="s">
        <v>349</v>
      </c>
      <c r="AR2" s="200" t="s">
        <v>355</v>
      </c>
      <c r="AS2" s="417" t="s">
        <v>357</v>
      </c>
      <c r="AT2" s="417" t="s">
        <v>384</v>
      </c>
      <c r="BA2" s="5"/>
    </row>
    <row r="3" spans="1:53" s="224" customFormat="1" x14ac:dyDescent="0.25">
      <c r="A3" s="224" t="s">
        <v>342</v>
      </c>
      <c r="B3" s="220">
        <v>51.8</v>
      </c>
      <c r="C3" s="220">
        <v>84.9</v>
      </c>
      <c r="D3" s="220">
        <v>57.9</v>
      </c>
      <c r="E3" s="220">
        <v>41.4</v>
      </c>
      <c r="F3" s="220">
        <v>92</v>
      </c>
      <c r="G3" s="220">
        <v>123.2</v>
      </c>
      <c r="H3" s="220">
        <v>111</v>
      </c>
      <c r="I3" s="220">
        <v>74.2</v>
      </c>
      <c r="J3" s="220">
        <v>86</v>
      </c>
      <c r="K3" s="220">
        <v>94.5</v>
      </c>
      <c r="L3" s="220">
        <v>115.7</v>
      </c>
      <c r="M3" s="220">
        <v>98.9</v>
      </c>
      <c r="N3" s="220">
        <v>99</v>
      </c>
      <c r="O3" s="220">
        <v>93.300000000000011</v>
      </c>
      <c r="P3" s="220">
        <v>102</v>
      </c>
      <c r="Q3" s="220">
        <v>108.30000000000001</v>
      </c>
      <c r="R3" s="220">
        <v>130.5</v>
      </c>
      <c r="S3" s="220">
        <v>135.19999999999999</v>
      </c>
      <c r="T3" s="220">
        <v>126.69999999999999</v>
      </c>
      <c r="U3" s="220">
        <v>115.40000000000003</v>
      </c>
      <c r="V3" s="220">
        <v>120.7</v>
      </c>
      <c r="W3" s="220">
        <v>156.40000000000003</v>
      </c>
      <c r="X3" s="220">
        <v>165.5</v>
      </c>
      <c r="Y3" s="220">
        <v>121.79999999999995</v>
      </c>
      <c r="Z3" s="220">
        <v>152.80000000000001</v>
      </c>
      <c r="AA3" s="220">
        <v>167.2</v>
      </c>
      <c r="AB3" s="220">
        <v>180.40000000000003</v>
      </c>
      <c r="AC3" s="220">
        <v>155.69999999999999</v>
      </c>
      <c r="AD3" s="220">
        <v>155.9</v>
      </c>
      <c r="AE3" s="220">
        <v>197.49999999999997</v>
      </c>
      <c r="AF3" s="220">
        <v>173.89999999999998</v>
      </c>
      <c r="AG3" s="220">
        <v>114.70000000000005</v>
      </c>
      <c r="AH3" s="220">
        <v>101.19999999999999</v>
      </c>
      <c r="AI3" s="220">
        <v>208.7</v>
      </c>
      <c r="AJ3" s="220">
        <v>295.70000000000005</v>
      </c>
      <c r="AK3" s="220">
        <v>226.60000000000002</v>
      </c>
      <c r="AL3" s="220">
        <v>223</v>
      </c>
      <c r="AM3" s="220">
        <v>235.7</v>
      </c>
      <c r="AN3" s="220">
        <v>272.40000000000003</v>
      </c>
      <c r="AO3" s="220">
        <v>184.39999999999998</v>
      </c>
      <c r="AP3" s="220">
        <v>163.1</v>
      </c>
      <c r="AQ3" s="246">
        <v>233.4</v>
      </c>
      <c r="AR3" s="246">
        <v>261.79999999999995</v>
      </c>
      <c r="AS3" s="246">
        <v>138.80000000000007</v>
      </c>
      <c r="AT3" s="498">
        <v>54.7</v>
      </c>
    </row>
    <row r="4" spans="1:53" s="224" customFormat="1" x14ac:dyDescent="0.25">
      <c r="A4" s="224" t="s">
        <v>343</v>
      </c>
      <c r="B4" s="220">
        <v>27.6</v>
      </c>
      <c r="C4" s="220">
        <v>14.1</v>
      </c>
      <c r="D4" s="220">
        <v>119.39999999999999</v>
      </c>
      <c r="E4" s="220">
        <v>31.199999999999974</v>
      </c>
      <c r="F4" s="220">
        <v>30.9</v>
      </c>
      <c r="G4" s="220">
        <v>-18.700000000000003</v>
      </c>
      <c r="H4" s="220">
        <v>18.7</v>
      </c>
      <c r="I4" s="220">
        <v>48.3</v>
      </c>
      <c r="J4" s="220">
        <v>19.7</v>
      </c>
      <c r="K4" s="220">
        <v>23.099999999999998</v>
      </c>
      <c r="L4" s="220">
        <v>20.299999999999997</v>
      </c>
      <c r="M4" s="220">
        <v>21.3</v>
      </c>
      <c r="N4" s="220">
        <v>18.2</v>
      </c>
      <c r="O4" s="220">
        <v>17.999999999999996</v>
      </c>
      <c r="P4" s="220">
        <v>33.6</v>
      </c>
      <c r="Q4" s="220">
        <v>25.599999999999994</v>
      </c>
      <c r="R4" s="220">
        <v>37.600000000000009</v>
      </c>
      <c r="S4" s="220">
        <v>37.600000000000009</v>
      </c>
      <c r="T4" s="220">
        <v>34.700000000000003</v>
      </c>
      <c r="U4" s="220">
        <v>28.300000000000008</v>
      </c>
      <c r="V4" s="220">
        <v>31.400000000000002</v>
      </c>
      <c r="W4" s="220">
        <v>44.199999999999996</v>
      </c>
      <c r="X4" s="220">
        <v>34</v>
      </c>
      <c r="Y4" s="220">
        <v>47</v>
      </c>
      <c r="Z4" s="220">
        <v>26.2</v>
      </c>
      <c r="AA4" s="220">
        <v>24.699999999999996</v>
      </c>
      <c r="AB4" s="220">
        <v>68.7</v>
      </c>
      <c r="AC4" s="220">
        <v>60.100000000000009</v>
      </c>
      <c r="AD4" s="220">
        <v>89.9</v>
      </c>
      <c r="AE4" s="220">
        <v>-23.099999999999991</v>
      </c>
      <c r="AF4" s="220">
        <v>115.50000000000001</v>
      </c>
      <c r="AG4" s="220">
        <v>35.999999999999986</v>
      </c>
      <c r="AH4" s="220">
        <v>15.200000000000003</v>
      </c>
      <c r="AI4" s="220">
        <v>20.800000000000004</v>
      </c>
      <c r="AJ4" s="220">
        <v>40.5</v>
      </c>
      <c r="AK4" s="220">
        <v>104.60000000000001</v>
      </c>
      <c r="AL4" s="220">
        <v>42.6</v>
      </c>
      <c r="AM4" s="220">
        <v>31.4</v>
      </c>
      <c r="AN4" s="220">
        <v>43.5</v>
      </c>
      <c r="AO4" s="220">
        <v>80.599999999999994</v>
      </c>
      <c r="AP4" s="220">
        <v>48.000000000000007</v>
      </c>
      <c r="AQ4" s="246">
        <v>125.19999999999999</v>
      </c>
      <c r="AR4" s="246">
        <v>88.8</v>
      </c>
      <c r="AS4" s="246">
        <v>20.5</v>
      </c>
      <c r="AT4" s="498">
        <v>70.900000000000006</v>
      </c>
    </row>
    <row r="5" spans="1:53" s="224" customFormat="1" x14ac:dyDescent="0.25">
      <c r="A5" s="238" t="s">
        <v>300</v>
      </c>
      <c r="B5" s="435">
        <v>22.6</v>
      </c>
      <c r="C5" s="435">
        <v>24.2</v>
      </c>
      <c r="D5" s="435">
        <v>24.4</v>
      </c>
      <c r="E5" s="435">
        <v>23.899999999999991</v>
      </c>
      <c r="F5" s="220">
        <v>14.7</v>
      </c>
      <c r="G5" s="220">
        <v>14.5</v>
      </c>
      <c r="H5" s="220">
        <v>14.2</v>
      </c>
      <c r="I5" s="220">
        <v>12</v>
      </c>
      <c r="J5" s="220">
        <v>12.2</v>
      </c>
      <c r="K5" s="220">
        <v>13.400000000000002</v>
      </c>
      <c r="L5" s="220">
        <v>14.5</v>
      </c>
      <c r="M5" s="220">
        <v>14.8</v>
      </c>
      <c r="N5" s="220">
        <v>15.1</v>
      </c>
      <c r="O5" s="220">
        <v>15.4</v>
      </c>
      <c r="P5" s="220">
        <v>16.5</v>
      </c>
      <c r="Q5" s="220">
        <v>18.599999999999994</v>
      </c>
      <c r="R5" s="220">
        <v>18.899999999999999</v>
      </c>
      <c r="S5" s="220">
        <v>18.899999999999999</v>
      </c>
      <c r="T5" s="220">
        <v>20.399999999999999</v>
      </c>
      <c r="U5" s="220">
        <v>22.500000000000007</v>
      </c>
      <c r="V5" s="220">
        <v>22.7</v>
      </c>
      <c r="W5" s="220">
        <v>23.3</v>
      </c>
      <c r="X5" s="220">
        <v>24.099999999999994</v>
      </c>
      <c r="Y5" s="220">
        <v>24.900000000000006</v>
      </c>
      <c r="Z5" s="220">
        <v>24.8</v>
      </c>
      <c r="AA5" s="220">
        <v>23.999999999999996</v>
      </c>
      <c r="AB5" s="220">
        <v>25.700000000000003</v>
      </c>
      <c r="AC5" s="220">
        <v>27.900000000000006</v>
      </c>
      <c r="AD5" s="220">
        <v>26.3</v>
      </c>
      <c r="AE5" s="220">
        <v>24.7</v>
      </c>
      <c r="AF5" s="220">
        <v>27.200000000000003</v>
      </c>
      <c r="AG5" s="220">
        <v>27.799999999999997</v>
      </c>
      <c r="AH5" s="220">
        <v>29.9</v>
      </c>
      <c r="AI5" s="220">
        <v>29.300000000000004</v>
      </c>
      <c r="AJ5" s="220">
        <v>29.799999999999997</v>
      </c>
      <c r="AK5" s="220">
        <v>29.799999999999997</v>
      </c>
      <c r="AL5" s="220">
        <v>28.6</v>
      </c>
      <c r="AM5" s="220">
        <v>32.699999999999996</v>
      </c>
      <c r="AN5" s="220">
        <v>32.5</v>
      </c>
      <c r="AO5" s="220">
        <v>33.799999999999997</v>
      </c>
      <c r="AP5" s="220">
        <v>34.6</v>
      </c>
      <c r="AQ5" s="456">
        <v>44.4</v>
      </c>
      <c r="AR5" s="456">
        <v>50.300000000000011</v>
      </c>
      <c r="AS5" s="456">
        <v>53</v>
      </c>
      <c r="AT5" s="499">
        <v>53.7</v>
      </c>
    </row>
    <row r="6" spans="1:53" s="224" customFormat="1" x14ac:dyDescent="0.25">
      <c r="A6" s="238" t="s">
        <v>301</v>
      </c>
      <c r="B6" s="435">
        <v>0.2</v>
      </c>
      <c r="C6" s="435">
        <v>0.8</v>
      </c>
      <c r="D6" s="435">
        <v>0.9</v>
      </c>
      <c r="E6" s="435">
        <v>0.49999999999999978</v>
      </c>
      <c r="F6" s="220">
        <v>0.3</v>
      </c>
      <c r="G6" s="220">
        <v>0</v>
      </c>
      <c r="H6" s="220">
        <v>13</v>
      </c>
      <c r="I6" s="220">
        <v>0.3</v>
      </c>
      <c r="J6" s="220">
        <v>0.1</v>
      </c>
      <c r="K6" s="220">
        <v>0</v>
      </c>
      <c r="L6" s="220">
        <v>-0.3</v>
      </c>
      <c r="M6" s="220">
        <v>2.2999999999999998</v>
      </c>
      <c r="N6" s="220">
        <v>0.1</v>
      </c>
      <c r="O6" s="220">
        <v>0.30000000000000004</v>
      </c>
      <c r="P6" s="220">
        <v>1.2999999999999998</v>
      </c>
      <c r="Q6" s="220">
        <v>1.3</v>
      </c>
      <c r="R6" s="220">
        <v>0.5</v>
      </c>
      <c r="S6" s="220">
        <v>0.5</v>
      </c>
      <c r="T6" s="220">
        <v>0.8</v>
      </c>
      <c r="U6" s="220">
        <v>9.9999999999999867E-2</v>
      </c>
      <c r="V6" s="220">
        <v>5.6000000000000005</v>
      </c>
      <c r="W6" s="220">
        <v>-3.9000000000000004</v>
      </c>
      <c r="X6" s="220">
        <v>0.30000000000000004</v>
      </c>
      <c r="Y6" s="220">
        <v>1.7999999999999998</v>
      </c>
      <c r="Z6" s="220">
        <v>0</v>
      </c>
      <c r="AA6" s="220">
        <v>0</v>
      </c>
      <c r="AB6" s="220">
        <v>0.1</v>
      </c>
      <c r="AC6" s="220">
        <v>0</v>
      </c>
      <c r="AD6" s="220">
        <v>0.1</v>
      </c>
      <c r="AE6" s="220">
        <v>0.1</v>
      </c>
      <c r="AF6" s="220">
        <v>9.9999999999999978E-2</v>
      </c>
      <c r="AG6" s="220">
        <v>0</v>
      </c>
      <c r="AH6" s="220">
        <v>0.1</v>
      </c>
      <c r="AI6" s="220">
        <v>0</v>
      </c>
      <c r="AJ6" s="220">
        <v>0.1</v>
      </c>
      <c r="AK6" s="220">
        <v>1.3</v>
      </c>
      <c r="AL6" s="220">
        <v>0.3</v>
      </c>
      <c r="AM6" s="220">
        <v>0</v>
      </c>
      <c r="AN6" s="220">
        <v>0</v>
      </c>
      <c r="AO6" s="220">
        <v>0</v>
      </c>
      <c r="AP6" s="220">
        <v>0.1</v>
      </c>
      <c r="AQ6" s="456">
        <v>0.70000000000000007</v>
      </c>
      <c r="AR6" s="456">
        <v>0</v>
      </c>
      <c r="AS6" s="456">
        <v>1</v>
      </c>
      <c r="AT6" s="499">
        <v>1</v>
      </c>
    </row>
    <row r="7" spans="1:53" s="224" customFormat="1" x14ac:dyDescent="0.25">
      <c r="A7" s="444" t="s">
        <v>311</v>
      </c>
      <c r="B7" s="435">
        <v>4.8</v>
      </c>
      <c r="C7" s="435">
        <v>-10.9</v>
      </c>
      <c r="D7" s="435">
        <v>94.1</v>
      </c>
      <c r="E7" s="435">
        <v>109</v>
      </c>
      <c r="F7" s="220">
        <v>15.9</v>
      </c>
      <c r="G7" s="220">
        <v>-33.200000000000003</v>
      </c>
      <c r="H7" s="220">
        <v>-8.5</v>
      </c>
      <c r="I7" s="220">
        <v>36</v>
      </c>
      <c r="J7" s="220">
        <v>7.4</v>
      </c>
      <c r="K7" s="220">
        <v>9.7000000000000011</v>
      </c>
      <c r="L7" s="220">
        <v>5.7</v>
      </c>
      <c r="M7" s="220">
        <v>4.2</v>
      </c>
      <c r="N7" s="220">
        <v>3</v>
      </c>
      <c r="O7" s="220">
        <v>2.2999999999999998</v>
      </c>
      <c r="P7" s="220">
        <v>15.8</v>
      </c>
      <c r="Q7" s="220">
        <v>5.6999999999999993</v>
      </c>
      <c r="R7" s="220">
        <v>18.2</v>
      </c>
      <c r="S7" s="220">
        <v>18.2</v>
      </c>
      <c r="T7" s="220">
        <v>13.5</v>
      </c>
      <c r="U7" s="220">
        <v>9.3999999999999986</v>
      </c>
      <c r="V7" s="220">
        <v>3.1</v>
      </c>
      <c r="W7" s="220">
        <v>24.799999999999997</v>
      </c>
      <c r="X7" s="220">
        <v>9.6000000000000014</v>
      </c>
      <c r="Y7" s="220">
        <v>20.299999999999997</v>
      </c>
      <c r="Z7" s="220">
        <v>1.4</v>
      </c>
      <c r="AA7" s="220">
        <v>0.70000000000000018</v>
      </c>
      <c r="AB7" s="220">
        <v>34.299999999999997</v>
      </c>
      <c r="AC7" s="220">
        <v>26</v>
      </c>
      <c r="AD7" s="220">
        <v>60.8</v>
      </c>
      <c r="AE7" s="220">
        <v>3.1000000000000014</v>
      </c>
      <c r="AF7" s="220">
        <v>83.5</v>
      </c>
      <c r="AG7" s="220">
        <v>2.6999999999999886</v>
      </c>
      <c r="AH7" s="220">
        <v>-18.399999999999999</v>
      </c>
      <c r="AI7" s="220">
        <v>-14.899999999999999</v>
      </c>
      <c r="AJ7" s="220">
        <v>6.6999999999999957</v>
      </c>
      <c r="AK7" s="220">
        <v>10.200000000000003</v>
      </c>
      <c r="AL7" s="220">
        <v>0.1</v>
      </c>
      <c r="AM7" s="220">
        <v>13.5</v>
      </c>
      <c r="AN7" s="220">
        <v>-9.9999999999999645E-2</v>
      </c>
      <c r="AO7" s="220">
        <v>1.9000000000000004</v>
      </c>
      <c r="AP7" s="220">
        <v>4.7</v>
      </c>
      <c r="AQ7" s="456">
        <v>68.899999999999991</v>
      </c>
      <c r="AR7" s="456">
        <v>46.7</v>
      </c>
      <c r="AS7" s="456">
        <v>-23.299999999999997</v>
      </c>
      <c r="AT7" s="499">
        <v>20.3</v>
      </c>
    </row>
    <row r="8" spans="1:53" s="135" customFormat="1" x14ac:dyDescent="0.25">
      <c r="A8" s="444" t="s">
        <v>319</v>
      </c>
      <c r="B8" s="435">
        <v>0</v>
      </c>
      <c r="C8" s="435">
        <v>0</v>
      </c>
      <c r="D8" s="435">
        <v>0</v>
      </c>
      <c r="E8" s="435">
        <v>0</v>
      </c>
      <c r="F8" s="220">
        <v>0</v>
      </c>
      <c r="G8" s="220">
        <v>0</v>
      </c>
      <c r="H8" s="220">
        <v>0</v>
      </c>
      <c r="I8" s="435">
        <v>0</v>
      </c>
      <c r="J8" s="435">
        <v>0</v>
      </c>
      <c r="K8" s="435">
        <v>0</v>
      </c>
      <c r="L8" s="435">
        <v>0</v>
      </c>
      <c r="M8" s="435">
        <v>0</v>
      </c>
      <c r="N8" s="435">
        <v>0</v>
      </c>
      <c r="O8" s="435">
        <v>0</v>
      </c>
      <c r="P8" s="435">
        <v>0</v>
      </c>
      <c r="Q8" s="435">
        <v>0</v>
      </c>
      <c r="R8" s="435">
        <v>0</v>
      </c>
      <c r="S8" s="435">
        <v>0</v>
      </c>
      <c r="T8" s="435">
        <v>0</v>
      </c>
      <c r="U8" s="435">
        <v>0</v>
      </c>
      <c r="V8" s="435">
        <v>0</v>
      </c>
      <c r="W8" s="435">
        <v>0</v>
      </c>
      <c r="X8" s="435">
        <v>0</v>
      </c>
      <c r="Y8" s="435">
        <v>0</v>
      </c>
      <c r="Z8" s="435">
        <v>0</v>
      </c>
      <c r="AA8" s="435">
        <v>0</v>
      </c>
      <c r="AB8" s="435">
        <v>0</v>
      </c>
      <c r="AC8" s="435">
        <v>0</v>
      </c>
      <c r="AD8" s="435">
        <v>0</v>
      </c>
      <c r="AE8" s="435">
        <v>0</v>
      </c>
      <c r="AF8" s="435">
        <v>0</v>
      </c>
      <c r="AG8" s="435">
        <v>0</v>
      </c>
      <c r="AH8" s="435">
        <v>0</v>
      </c>
      <c r="AI8" s="435">
        <v>0</v>
      </c>
      <c r="AJ8" s="435">
        <v>0</v>
      </c>
      <c r="AK8" s="435">
        <v>0</v>
      </c>
      <c r="AL8" s="435">
        <v>0</v>
      </c>
      <c r="AM8" s="435">
        <v>0</v>
      </c>
      <c r="AN8" s="435">
        <v>0</v>
      </c>
      <c r="AO8" s="435">
        <v>0.5</v>
      </c>
      <c r="AP8" s="435">
        <v>0.1</v>
      </c>
      <c r="AQ8" s="456">
        <v>0.1</v>
      </c>
      <c r="AR8" s="456">
        <v>1</v>
      </c>
      <c r="AS8" s="456">
        <v>0.19999999999999996</v>
      </c>
      <c r="AT8" s="499">
        <v>0.3</v>
      </c>
    </row>
    <row r="9" spans="1:53" s="135" customFormat="1" x14ac:dyDescent="0.25">
      <c r="A9" s="444" t="s">
        <v>317</v>
      </c>
      <c r="B9" s="435">
        <v>0</v>
      </c>
      <c r="C9" s="435">
        <v>0</v>
      </c>
      <c r="D9" s="435">
        <v>0</v>
      </c>
      <c r="E9" s="435">
        <v>-102.2</v>
      </c>
      <c r="F9" s="220">
        <v>0</v>
      </c>
      <c r="G9" s="220">
        <v>0</v>
      </c>
      <c r="H9" s="220">
        <v>0</v>
      </c>
      <c r="I9" s="435">
        <v>0</v>
      </c>
      <c r="J9" s="435">
        <v>0</v>
      </c>
      <c r="K9" s="435">
        <v>0</v>
      </c>
      <c r="L9" s="435">
        <v>0</v>
      </c>
      <c r="M9" s="435">
        <v>0</v>
      </c>
      <c r="N9" s="435">
        <v>0</v>
      </c>
      <c r="O9" s="435">
        <v>0</v>
      </c>
      <c r="P9" s="435">
        <v>0</v>
      </c>
      <c r="Q9" s="435">
        <v>0</v>
      </c>
      <c r="R9" s="435">
        <v>0</v>
      </c>
      <c r="S9" s="435">
        <v>0</v>
      </c>
      <c r="T9" s="435">
        <v>0</v>
      </c>
      <c r="U9" s="435">
        <v>0</v>
      </c>
      <c r="V9" s="435">
        <v>0</v>
      </c>
      <c r="W9" s="435">
        <v>0</v>
      </c>
      <c r="X9" s="435">
        <v>0</v>
      </c>
      <c r="Y9" s="435">
        <v>0</v>
      </c>
      <c r="Z9" s="435">
        <v>0</v>
      </c>
      <c r="AA9" s="435">
        <v>0</v>
      </c>
      <c r="AB9" s="435">
        <v>0</v>
      </c>
      <c r="AC9" s="435">
        <v>0</v>
      </c>
      <c r="AD9" s="435">
        <v>0</v>
      </c>
      <c r="AE9" s="435">
        <v>0</v>
      </c>
      <c r="AF9" s="435">
        <v>0</v>
      </c>
      <c r="AG9" s="435">
        <v>0</v>
      </c>
      <c r="AH9" s="435">
        <v>0</v>
      </c>
      <c r="AI9" s="435">
        <v>0</v>
      </c>
      <c r="AJ9" s="435">
        <v>0</v>
      </c>
      <c r="AK9" s="435">
        <v>0</v>
      </c>
      <c r="AL9" s="435">
        <v>0</v>
      </c>
      <c r="AM9" s="435">
        <v>0</v>
      </c>
      <c r="AN9" s="435">
        <v>0</v>
      </c>
      <c r="AO9" s="435">
        <v>0</v>
      </c>
      <c r="AP9" s="435">
        <v>0</v>
      </c>
      <c r="AQ9" s="456">
        <v>0</v>
      </c>
      <c r="AR9" s="456">
        <v>0</v>
      </c>
      <c r="AS9" s="456"/>
      <c r="AT9" s="499">
        <v>0</v>
      </c>
    </row>
    <row r="10" spans="1:53" s="135" customFormat="1" x14ac:dyDescent="0.25">
      <c r="A10" s="444" t="s">
        <v>385</v>
      </c>
      <c r="B10" s="435">
        <v>0</v>
      </c>
      <c r="C10" s="435">
        <v>0</v>
      </c>
      <c r="D10" s="435">
        <v>0</v>
      </c>
      <c r="E10" s="435">
        <v>0</v>
      </c>
      <c r="F10" s="435">
        <v>0</v>
      </c>
      <c r="G10" s="435">
        <v>0</v>
      </c>
      <c r="H10" s="435">
        <v>0</v>
      </c>
      <c r="I10" s="435">
        <v>0</v>
      </c>
      <c r="J10" s="435">
        <v>0</v>
      </c>
      <c r="K10" s="435">
        <v>0</v>
      </c>
      <c r="L10" s="435">
        <v>0</v>
      </c>
      <c r="M10" s="435">
        <v>0</v>
      </c>
      <c r="N10" s="435">
        <v>0</v>
      </c>
      <c r="O10" s="435">
        <v>0</v>
      </c>
      <c r="P10" s="435">
        <v>0</v>
      </c>
      <c r="Q10" s="435">
        <v>0</v>
      </c>
      <c r="R10" s="435">
        <v>0</v>
      </c>
      <c r="S10" s="435">
        <v>0</v>
      </c>
      <c r="T10" s="435">
        <v>0</v>
      </c>
      <c r="U10" s="435">
        <v>0</v>
      </c>
      <c r="V10" s="435">
        <v>0</v>
      </c>
      <c r="W10" s="435">
        <v>0</v>
      </c>
      <c r="X10" s="435">
        <v>0</v>
      </c>
      <c r="Y10" s="435">
        <v>0</v>
      </c>
      <c r="Z10" s="435">
        <v>0</v>
      </c>
      <c r="AA10" s="435">
        <v>0</v>
      </c>
      <c r="AB10" s="435">
        <v>0</v>
      </c>
      <c r="AC10" s="435">
        <v>0</v>
      </c>
      <c r="AD10" s="435">
        <v>0</v>
      </c>
      <c r="AE10" s="435">
        <v>0</v>
      </c>
      <c r="AF10" s="435">
        <v>0</v>
      </c>
      <c r="AG10" s="435">
        <v>0</v>
      </c>
      <c r="AH10" s="435">
        <v>0</v>
      </c>
      <c r="AI10" s="435">
        <v>0</v>
      </c>
      <c r="AJ10" s="435">
        <v>0</v>
      </c>
      <c r="AK10" s="435">
        <v>0</v>
      </c>
      <c r="AL10" s="435">
        <v>0</v>
      </c>
      <c r="AM10" s="435">
        <v>0</v>
      </c>
      <c r="AN10" s="435">
        <v>0</v>
      </c>
      <c r="AO10" s="435">
        <v>0</v>
      </c>
      <c r="AP10" s="435">
        <v>0</v>
      </c>
      <c r="AQ10" s="435">
        <v>0</v>
      </c>
      <c r="AR10" s="435">
        <v>0</v>
      </c>
      <c r="AS10" s="435">
        <v>0</v>
      </c>
      <c r="AT10" s="499">
        <v>1.8</v>
      </c>
    </row>
    <row r="11" spans="1:53" s="135" customFormat="1" x14ac:dyDescent="0.25">
      <c r="A11" s="444" t="s">
        <v>321</v>
      </c>
      <c r="B11" s="435">
        <v>0</v>
      </c>
      <c r="C11" s="435">
        <v>0</v>
      </c>
      <c r="D11" s="435">
        <v>0</v>
      </c>
      <c r="E11" s="435">
        <v>0</v>
      </c>
      <c r="F11" s="220">
        <v>0</v>
      </c>
      <c r="G11" s="220">
        <v>0</v>
      </c>
      <c r="H11" s="220">
        <v>0</v>
      </c>
      <c r="I11" s="435">
        <v>0</v>
      </c>
      <c r="J11" s="435">
        <v>0</v>
      </c>
      <c r="K11" s="435">
        <v>0</v>
      </c>
      <c r="L11" s="435">
        <v>0.4</v>
      </c>
      <c r="M11" s="435">
        <v>0</v>
      </c>
      <c r="N11" s="435">
        <v>0</v>
      </c>
      <c r="O11" s="435">
        <v>0</v>
      </c>
      <c r="P11" s="435">
        <v>0</v>
      </c>
      <c r="Q11" s="435">
        <v>0</v>
      </c>
      <c r="R11" s="435">
        <v>0</v>
      </c>
      <c r="S11" s="435">
        <v>0</v>
      </c>
      <c r="T11" s="435">
        <v>0</v>
      </c>
      <c r="U11" s="435">
        <v>0</v>
      </c>
      <c r="V11" s="435">
        <v>0</v>
      </c>
      <c r="W11" s="435">
        <v>0</v>
      </c>
      <c r="X11" s="435">
        <v>0</v>
      </c>
      <c r="Y11" s="435">
        <v>0</v>
      </c>
      <c r="Z11" s="435">
        <v>0</v>
      </c>
      <c r="AA11" s="435">
        <v>0</v>
      </c>
      <c r="AB11" s="435">
        <v>0</v>
      </c>
      <c r="AC11" s="435">
        <v>0</v>
      </c>
      <c r="AD11" s="435">
        <v>0</v>
      </c>
      <c r="AE11" s="435">
        <v>0</v>
      </c>
      <c r="AF11" s="435">
        <v>0</v>
      </c>
      <c r="AG11" s="435">
        <v>0</v>
      </c>
      <c r="AH11" s="435">
        <v>0</v>
      </c>
      <c r="AI11" s="435">
        <v>0</v>
      </c>
      <c r="AJ11" s="435">
        <v>0</v>
      </c>
      <c r="AK11" s="435">
        <v>0</v>
      </c>
      <c r="AL11" s="435">
        <v>0</v>
      </c>
      <c r="AM11" s="435">
        <v>0</v>
      </c>
      <c r="AN11" s="435">
        <v>0</v>
      </c>
      <c r="AO11" s="435">
        <v>0</v>
      </c>
      <c r="AP11" s="435">
        <v>0</v>
      </c>
      <c r="AQ11" s="456">
        <v>0</v>
      </c>
      <c r="AR11" s="456">
        <v>0</v>
      </c>
      <c r="AS11" s="456"/>
      <c r="AT11" s="499">
        <v>0</v>
      </c>
    </row>
    <row r="12" spans="1:53" s="135" customFormat="1" x14ac:dyDescent="0.25">
      <c r="A12" s="444" t="s">
        <v>323</v>
      </c>
      <c r="B12" s="435">
        <v>0</v>
      </c>
      <c r="C12" s="435">
        <v>0</v>
      </c>
      <c r="D12" s="435">
        <v>0</v>
      </c>
      <c r="E12" s="435">
        <v>0</v>
      </c>
      <c r="F12" s="220">
        <v>0</v>
      </c>
      <c r="G12" s="220">
        <v>0</v>
      </c>
      <c r="H12" s="220">
        <v>0</v>
      </c>
      <c r="I12" s="435">
        <v>0</v>
      </c>
      <c r="J12" s="435">
        <v>0</v>
      </c>
      <c r="K12" s="435">
        <v>0</v>
      </c>
      <c r="L12" s="435">
        <v>0</v>
      </c>
      <c r="M12" s="435">
        <v>0</v>
      </c>
      <c r="N12" s="435">
        <v>0</v>
      </c>
      <c r="O12" s="435">
        <v>0</v>
      </c>
      <c r="P12" s="435">
        <v>0</v>
      </c>
      <c r="Q12" s="435">
        <v>0</v>
      </c>
      <c r="R12" s="435">
        <v>0</v>
      </c>
      <c r="S12" s="435">
        <v>0</v>
      </c>
      <c r="T12" s="435">
        <v>0</v>
      </c>
      <c r="U12" s="435">
        <v>-3.7</v>
      </c>
      <c r="V12" s="435">
        <v>0</v>
      </c>
      <c r="W12" s="435">
        <v>0</v>
      </c>
      <c r="X12" s="435">
        <v>0</v>
      </c>
      <c r="Y12" s="435">
        <v>0</v>
      </c>
      <c r="Z12" s="435">
        <v>0</v>
      </c>
      <c r="AA12" s="435">
        <v>0</v>
      </c>
      <c r="AB12" s="435">
        <v>0</v>
      </c>
      <c r="AC12" s="435">
        <v>0</v>
      </c>
      <c r="AD12" s="435">
        <v>0</v>
      </c>
      <c r="AE12" s="435">
        <v>0</v>
      </c>
      <c r="AF12" s="435">
        <v>0</v>
      </c>
      <c r="AG12" s="435">
        <v>0</v>
      </c>
      <c r="AH12" s="435">
        <v>0</v>
      </c>
      <c r="AI12" s="435">
        <v>0</v>
      </c>
      <c r="AJ12" s="435">
        <v>0</v>
      </c>
      <c r="AK12" s="435">
        <v>0</v>
      </c>
      <c r="AL12" s="435">
        <v>0</v>
      </c>
      <c r="AM12" s="435">
        <v>0</v>
      </c>
      <c r="AN12" s="435">
        <v>0</v>
      </c>
      <c r="AO12" s="435">
        <v>0</v>
      </c>
      <c r="AP12" s="435">
        <v>0</v>
      </c>
      <c r="AQ12" s="456">
        <v>0</v>
      </c>
      <c r="AR12" s="456">
        <v>0</v>
      </c>
      <c r="AS12" s="456"/>
      <c r="AT12" s="499">
        <v>0</v>
      </c>
    </row>
    <row r="13" spans="1:53" s="135" customFormat="1" x14ac:dyDescent="0.25">
      <c r="A13" s="444" t="s">
        <v>381</v>
      </c>
      <c r="B13" s="435">
        <v>0</v>
      </c>
      <c r="C13" s="435">
        <v>0</v>
      </c>
      <c r="D13" s="435">
        <v>0</v>
      </c>
      <c r="E13" s="435">
        <v>0</v>
      </c>
      <c r="F13" s="220">
        <v>0</v>
      </c>
      <c r="G13" s="220">
        <v>0</v>
      </c>
      <c r="H13" s="220">
        <v>0</v>
      </c>
      <c r="I13" s="435">
        <v>0</v>
      </c>
      <c r="J13" s="435">
        <v>0</v>
      </c>
      <c r="K13" s="435">
        <v>0</v>
      </c>
      <c r="L13" s="435">
        <v>0</v>
      </c>
      <c r="M13" s="435">
        <v>0</v>
      </c>
      <c r="N13" s="435">
        <v>0</v>
      </c>
      <c r="O13" s="435">
        <v>0</v>
      </c>
      <c r="P13" s="435">
        <v>0</v>
      </c>
      <c r="Q13" s="435">
        <v>0</v>
      </c>
      <c r="R13" s="435">
        <v>0</v>
      </c>
      <c r="S13" s="435">
        <v>0</v>
      </c>
      <c r="T13" s="435">
        <v>0</v>
      </c>
      <c r="U13" s="435">
        <v>0</v>
      </c>
      <c r="V13" s="435">
        <v>0</v>
      </c>
      <c r="W13" s="435">
        <v>0</v>
      </c>
      <c r="X13" s="435">
        <v>0</v>
      </c>
      <c r="Y13" s="435">
        <v>0</v>
      </c>
      <c r="Z13" s="435">
        <v>0</v>
      </c>
      <c r="AA13" s="435">
        <v>0</v>
      </c>
      <c r="AB13" s="435">
        <v>0</v>
      </c>
      <c r="AC13" s="435">
        <v>0</v>
      </c>
      <c r="AD13" s="435">
        <v>0</v>
      </c>
      <c r="AE13" s="435">
        <v>-98.7</v>
      </c>
      <c r="AF13" s="435">
        <v>2.7999999999999972</v>
      </c>
      <c r="AG13" s="435">
        <v>-2.7999999999999972</v>
      </c>
      <c r="AH13" s="435">
        <v>-1.7</v>
      </c>
      <c r="AI13" s="435">
        <v>-1.2</v>
      </c>
      <c r="AJ13" s="435">
        <v>-1</v>
      </c>
      <c r="AK13" s="435">
        <v>0.10000000000000009</v>
      </c>
      <c r="AL13" s="435">
        <v>0</v>
      </c>
      <c r="AM13" s="435">
        <v>0</v>
      </c>
      <c r="AN13" s="435">
        <v>0</v>
      </c>
      <c r="AO13" s="435">
        <v>0</v>
      </c>
      <c r="AP13" s="435">
        <v>0</v>
      </c>
      <c r="AQ13" s="456">
        <v>0</v>
      </c>
      <c r="AR13" s="456">
        <v>-31.2</v>
      </c>
      <c r="AS13" s="456">
        <v>-16.2</v>
      </c>
      <c r="AT13" s="499">
        <v>-23.9</v>
      </c>
    </row>
    <row r="14" spans="1:53" s="224" customFormat="1" x14ac:dyDescent="0.25">
      <c r="A14" s="444" t="s">
        <v>322</v>
      </c>
      <c r="B14" s="435">
        <v>0</v>
      </c>
      <c r="C14" s="435">
        <v>0</v>
      </c>
      <c r="D14" s="435">
        <v>0</v>
      </c>
      <c r="E14" s="435">
        <v>0</v>
      </c>
      <c r="F14" s="220">
        <v>0</v>
      </c>
      <c r="G14" s="220">
        <v>0</v>
      </c>
      <c r="H14" s="220">
        <v>0</v>
      </c>
      <c r="I14" s="435">
        <v>0</v>
      </c>
      <c r="J14" s="435">
        <v>0</v>
      </c>
      <c r="K14" s="435">
        <v>0</v>
      </c>
      <c r="L14" s="435">
        <v>0</v>
      </c>
      <c r="M14" s="435">
        <v>0</v>
      </c>
      <c r="N14" s="435">
        <v>0</v>
      </c>
      <c r="O14" s="435">
        <v>0</v>
      </c>
      <c r="P14" s="435">
        <v>0</v>
      </c>
      <c r="Q14" s="435">
        <v>0</v>
      </c>
      <c r="R14" s="435">
        <v>0</v>
      </c>
      <c r="S14" s="435">
        <v>0</v>
      </c>
      <c r="T14" s="435">
        <v>0</v>
      </c>
      <c r="U14" s="435">
        <v>0</v>
      </c>
      <c r="V14" s="435">
        <v>0</v>
      </c>
      <c r="W14" s="435">
        <v>0</v>
      </c>
      <c r="X14" s="435">
        <v>0</v>
      </c>
      <c r="Y14" s="435">
        <v>0</v>
      </c>
      <c r="Z14" s="435">
        <v>0</v>
      </c>
      <c r="AA14" s="435">
        <v>0</v>
      </c>
      <c r="AB14" s="435">
        <v>0</v>
      </c>
      <c r="AC14" s="435">
        <v>0</v>
      </c>
      <c r="AD14" s="435">
        <v>0</v>
      </c>
      <c r="AE14" s="435">
        <v>0</v>
      </c>
      <c r="AF14" s="435">
        <v>0</v>
      </c>
      <c r="AG14" s="435">
        <v>0</v>
      </c>
      <c r="AH14" s="435">
        <v>0</v>
      </c>
      <c r="AI14" s="435">
        <v>0</v>
      </c>
      <c r="AJ14" s="435">
        <v>0</v>
      </c>
      <c r="AK14" s="435">
        <v>0</v>
      </c>
      <c r="AL14" s="435">
        <v>0</v>
      </c>
      <c r="AM14" s="435">
        <v>0</v>
      </c>
      <c r="AN14" s="435">
        <v>0</v>
      </c>
      <c r="AO14" s="435">
        <v>-27.9</v>
      </c>
      <c r="AP14" s="435">
        <v>-1.2</v>
      </c>
      <c r="AQ14" s="456">
        <v>-1.8</v>
      </c>
      <c r="AR14" s="456">
        <v>-0.70000000000000018</v>
      </c>
      <c r="AS14" s="456">
        <v>-3.8</v>
      </c>
      <c r="AT14" s="499">
        <v>-2.2000000000000002</v>
      </c>
    </row>
    <row r="15" spans="1:53" s="135" customFormat="1" x14ac:dyDescent="0.25">
      <c r="A15" s="444" t="s">
        <v>312</v>
      </c>
      <c r="B15" s="435">
        <v>0</v>
      </c>
      <c r="C15" s="435">
        <v>0</v>
      </c>
      <c r="D15" s="435">
        <v>0</v>
      </c>
      <c r="E15" s="435">
        <v>0</v>
      </c>
      <c r="F15" s="220">
        <v>0</v>
      </c>
      <c r="G15" s="220">
        <v>0</v>
      </c>
      <c r="H15" s="220">
        <v>0</v>
      </c>
      <c r="I15" s="435">
        <v>0</v>
      </c>
      <c r="J15" s="435">
        <v>0</v>
      </c>
      <c r="K15" s="435">
        <v>0</v>
      </c>
      <c r="L15" s="435">
        <v>0</v>
      </c>
      <c r="M15" s="435">
        <v>0</v>
      </c>
      <c r="N15" s="435">
        <v>0</v>
      </c>
      <c r="O15" s="435">
        <v>0</v>
      </c>
      <c r="P15" s="435">
        <v>0</v>
      </c>
      <c r="Q15" s="435">
        <v>0</v>
      </c>
      <c r="R15" s="435">
        <v>0</v>
      </c>
      <c r="S15" s="435">
        <v>0</v>
      </c>
      <c r="T15" s="435">
        <v>0</v>
      </c>
      <c r="U15" s="435">
        <v>0</v>
      </c>
      <c r="V15" s="435">
        <v>0</v>
      </c>
      <c r="W15" s="435">
        <v>0</v>
      </c>
      <c r="X15" s="435">
        <v>0</v>
      </c>
      <c r="Y15" s="435">
        <v>0</v>
      </c>
      <c r="Z15" s="435">
        <v>0</v>
      </c>
      <c r="AA15" s="435">
        <v>0</v>
      </c>
      <c r="AB15" s="435">
        <v>0.3</v>
      </c>
      <c r="AC15" s="435">
        <v>2.5</v>
      </c>
      <c r="AD15" s="435">
        <v>-0.2</v>
      </c>
      <c r="AE15" s="435">
        <v>39.800000000000004</v>
      </c>
      <c r="AF15" s="435">
        <v>-4.8999999999999986</v>
      </c>
      <c r="AG15" s="435">
        <v>1.2999999999999972</v>
      </c>
      <c r="AH15" s="435">
        <v>-1.2</v>
      </c>
      <c r="AI15" s="435">
        <v>1.0999999999999999</v>
      </c>
      <c r="AJ15" s="435">
        <v>0.2</v>
      </c>
      <c r="AK15" s="435">
        <v>28.5</v>
      </c>
      <c r="AL15" s="435">
        <v>12.1</v>
      </c>
      <c r="AM15" s="435">
        <v>-20.2</v>
      </c>
      <c r="AN15" s="435">
        <v>4</v>
      </c>
      <c r="AO15" s="435">
        <v>36.800000000000004</v>
      </c>
      <c r="AP15" s="435">
        <v>3.6</v>
      </c>
      <c r="AQ15" s="456">
        <v>7.1</v>
      </c>
      <c r="AR15" s="456">
        <v>16.5</v>
      </c>
      <c r="AS15" s="456">
        <v>7.5999999999999979</v>
      </c>
      <c r="AT15" s="499">
        <v>9.1</v>
      </c>
    </row>
    <row r="16" spans="1:53" s="135" customFormat="1" x14ac:dyDescent="0.25">
      <c r="A16" s="444" t="s">
        <v>320</v>
      </c>
      <c r="B16" s="435">
        <v>0</v>
      </c>
      <c r="C16" s="435">
        <v>0</v>
      </c>
      <c r="D16" s="435">
        <v>0</v>
      </c>
      <c r="E16" s="435">
        <v>0</v>
      </c>
      <c r="F16" s="220">
        <v>0</v>
      </c>
      <c r="G16" s="220">
        <v>0</v>
      </c>
      <c r="H16" s="220">
        <v>0</v>
      </c>
      <c r="I16" s="435">
        <v>0</v>
      </c>
      <c r="J16" s="435">
        <v>0</v>
      </c>
      <c r="K16" s="435">
        <v>0</v>
      </c>
      <c r="L16" s="435">
        <v>0</v>
      </c>
      <c r="M16" s="435">
        <v>0</v>
      </c>
      <c r="N16" s="435">
        <v>0</v>
      </c>
      <c r="O16" s="435">
        <v>0</v>
      </c>
      <c r="P16" s="435">
        <v>0</v>
      </c>
      <c r="Q16" s="435">
        <v>0</v>
      </c>
      <c r="R16" s="435">
        <v>0</v>
      </c>
      <c r="S16" s="435">
        <v>0</v>
      </c>
      <c r="T16" s="435">
        <v>0</v>
      </c>
      <c r="U16" s="435">
        <v>0</v>
      </c>
      <c r="V16" s="435">
        <v>0</v>
      </c>
      <c r="W16" s="435">
        <v>0</v>
      </c>
      <c r="X16" s="435">
        <v>0</v>
      </c>
      <c r="Y16" s="435">
        <v>0</v>
      </c>
      <c r="Z16" s="435">
        <v>0</v>
      </c>
      <c r="AA16" s="435">
        <v>0</v>
      </c>
      <c r="AB16" s="435">
        <v>0</v>
      </c>
      <c r="AC16" s="435">
        <v>0</v>
      </c>
      <c r="AD16" s="435">
        <v>0</v>
      </c>
      <c r="AE16" s="435">
        <v>0</v>
      </c>
      <c r="AF16" s="435">
        <v>0</v>
      </c>
      <c r="AG16" s="435">
        <v>0</v>
      </c>
      <c r="AH16" s="435">
        <v>0</v>
      </c>
      <c r="AI16" s="435">
        <v>0</v>
      </c>
      <c r="AJ16" s="435">
        <v>0</v>
      </c>
      <c r="AK16" s="435">
        <v>21.8</v>
      </c>
      <c r="AL16" s="435">
        <v>0</v>
      </c>
      <c r="AM16" s="435">
        <v>0</v>
      </c>
      <c r="AN16" s="435">
        <v>0</v>
      </c>
      <c r="AO16" s="435">
        <v>27.8</v>
      </c>
      <c r="AP16" s="435">
        <v>0</v>
      </c>
      <c r="AQ16" s="456">
        <v>0</v>
      </c>
      <c r="AR16" s="456">
        <v>0</v>
      </c>
      <c r="AS16" s="456">
        <v>0</v>
      </c>
      <c r="AT16" s="499"/>
    </row>
    <row r="17" spans="1:53" s="135" customFormat="1" x14ac:dyDescent="0.25">
      <c r="A17" s="444" t="s">
        <v>313</v>
      </c>
      <c r="B17" s="435">
        <v>0</v>
      </c>
      <c r="C17" s="435">
        <v>0</v>
      </c>
      <c r="D17" s="435">
        <v>0</v>
      </c>
      <c r="E17" s="435">
        <v>0</v>
      </c>
      <c r="F17" s="220">
        <v>0</v>
      </c>
      <c r="G17" s="220">
        <v>0</v>
      </c>
      <c r="H17" s="220">
        <v>0</v>
      </c>
      <c r="I17" s="435">
        <v>0</v>
      </c>
      <c r="J17" s="435">
        <v>0</v>
      </c>
      <c r="K17" s="435">
        <v>0</v>
      </c>
      <c r="L17" s="435">
        <v>0</v>
      </c>
      <c r="M17" s="435">
        <v>0</v>
      </c>
      <c r="N17" s="435">
        <v>0</v>
      </c>
      <c r="O17" s="435">
        <v>0</v>
      </c>
      <c r="P17" s="435">
        <v>0</v>
      </c>
      <c r="Q17" s="435">
        <v>0</v>
      </c>
      <c r="R17" s="435">
        <v>0</v>
      </c>
      <c r="S17" s="435">
        <v>0</v>
      </c>
      <c r="T17" s="435">
        <v>0</v>
      </c>
      <c r="U17" s="435">
        <v>0</v>
      </c>
      <c r="V17" s="435">
        <v>0</v>
      </c>
      <c r="W17" s="435">
        <v>0</v>
      </c>
      <c r="X17" s="435">
        <v>0</v>
      </c>
      <c r="Y17" s="435">
        <v>0</v>
      </c>
      <c r="Z17" s="435">
        <v>0</v>
      </c>
      <c r="AA17" s="435">
        <v>0</v>
      </c>
      <c r="AB17" s="435">
        <v>0</v>
      </c>
      <c r="AC17" s="435">
        <v>0</v>
      </c>
      <c r="AD17" s="435">
        <v>0</v>
      </c>
      <c r="AE17" s="435">
        <v>0</v>
      </c>
      <c r="AF17" s="435">
        <v>0</v>
      </c>
      <c r="AG17" s="435">
        <v>0</v>
      </c>
      <c r="AH17" s="435">
        <v>0</v>
      </c>
      <c r="AI17" s="435">
        <v>0</v>
      </c>
      <c r="AJ17" s="435">
        <v>0</v>
      </c>
      <c r="AK17" s="435">
        <v>0</v>
      </c>
      <c r="AL17" s="435">
        <v>0</v>
      </c>
      <c r="AM17" s="435">
        <v>0.3</v>
      </c>
      <c r="AN17" s="435">
        <v>0.60000000000000009</v>
      </c>
      <c r="AO17" s="435">
        <v>0.6</v>
      </c>
      <c r="AP17" s="435">
        <v>0.6</v>
      </c>
      <c r="AQ17" s="456">
        <v>0.9</v>
      </c>
      <c r="AR17" s="456">
        <v>1</v>
      </c>
      <c r="AS17" s="456">
        <v>1</v>
      </c>
      <c r="AT17" s="499">
        <v>1</v>
      </c>
    </row>
    <row r="18" spans="1:53" s="224" customFormat="1" x14ac:dyDescent="0.25">
      <c r="A18" s="444" t="s">
        <v>314</v>
      </c>
      <c r="B18" s="435">
        <v>0</v>
      </c>
      <c r="C18" s="435">
        <v>0</v>
      </c>
      <c r="D18" s="435">
        <v>0</v>
      </c>
      <c r="E18" s="435">
        <v>0</v>
      </c>
      <c r="F18" s="220">
        <v>0</v>
      </c>
      <c r="G18" s="220">
        <v>0</v>
      </c>
      <c r="H18" s="220">
        <v>0</v>
      </c>
      <c r="I18" s="435">
        <v>0</v>
      </c>
      <c r="J18" s="435">
        <v>0</v>
      </c>
      <c r="K18" s="435">
        <v>0</v>
      </c>
      <c r="L18" s="435">
        <v>0</v>
      </c>
      <c r="M18" s="435">
        <v>0</v>
      </c>
      <c r="N18" s="435">
        <v>0</v>
      </c>
      <c r="O18" s="435">
        <v>0</v>
      </c>
      <c r="P18" s="435">
        <v>0</v>
      </c>
      <c r="Q18" s="435">
        <v>0</v>
      </c>
      <c r="R18" s="435">
        <v>0</v>
      </c>
      <c r="S18" s="435">
        <v>0</v>
      </c>
      <c r="T18" s="435">
        <v>0</v>
      </c>
      <c r="U18" s="435">
        <v>0</v>
      </c>
      <c r="V18" s="435">
        <v>0</v>
      </c>
      <c r="W18" s="435">
        <v>0</v>
      </c>
      <c r="X18" s="435">
        <v>0</v>
      </c>
      <c r="Y18" s="435">
        <v>0</v>
      </c>
      <c r="Z18" s="435">
        <v>0</v>
      </c>
      <c r="AA18" s="435">
        <v>0</v>
      </c>
      <c r="AB18" s="435">
        <v>8.1</v>
      </c>
      <c r="AC18" s="435">
        <v>1.5</v>
      </c>
      <c r="AD18" s="435">
        <v>3.2</v>
      </c>
      <c r="AE18" s="435">
        <v>7.6000000000000005</v>
      </c>
      <c r="AF18" s="435">
        <v>6.3000000000000007</v>
      </c>
      <c r="AG18" s="435">
        <v>6.1999999999999993</v>
      </c>
      <c r="AH18" s="435">
        <v>4.4000000000000004</v>
      </c>
      <c r="AI18" s="435">
        <v>2.6999999999999993</v>
      </c>
      <c r="AJ18" s="435">
        <v>4.0999999999999996</v>
      </c>
      <c r="AK18" s="435">
        <v>2.9000000000000004</v>
      </c>
      <c r="AL18" s="435">
        <v>3.3</v>
      </c>
      <c r="AM18" s="435">
        <v>3.6000000000000005</v>
      </c>
      <c r="AN18" s="435">
        <v>4.4000000000000004</v>
      </c>
      <c r="AO18" s="435">
        <v>5.3000000000000007</v>
      </c>
      <c r="AP18" s="435">
        <v>5.1000000000000005</v>
      </c>
      <c r="AQ18" s="456">
        <v>4.3</v>
      </c>
      <c r="AR18" s="456">
        <v>6.1</v>
      </c>
      <c r="AS18" s="456">
        <v>1.8999999999999986</v>
      </c>
      <c r="AT18" s="499">
        <v>8.1999999999999993</v>
      </c>
    </row>
    <row r="19" spans="1:53" s="135" customFormat="1" x14ac:dyDescent="0.25">
      <c r="A19" s="444" t="s">
        <v>315</v>
      </c>
      <c r="B19" s="435">
        <v>0</v>
      </c>
      <c r="C19" s="435">
        <v>0</v>
      </c>
      <c r="D19" s="435">
        <v>0</v>
      </c>
      <c r="E19" s="435">
        <v>0</v>
      </c>
      <c r="F19" s="220">
        <v>0</v>
      </c>
      <c r="G19" s="220">
        <v>0</v>
      </c>
      <c r="H19" s="220">
        <v>0</v>
      </c>
      <c r="I19" s="435">
        <v>0</v>
      </c>
      <c r="J19" s="435">
        <v>0</v>
      </c>
      <c r="K19" s="435">
        <v>0</v>
      </c>
      <c r="L19" s="435">
        <v>0</v>
      </c>
      <c r="M19" s="435">
        <v>0</v>
      </c>
      <c r="N19" s="435">
        <v>0</v>
      </c>
      <c r="O19" s="435">
        <v>0</v>
      </c>
      <c r="P19" s="435">
        <v>0</v>
      </c>
      <c r="Q19" s="435">
        <v>0</v>
      </c>
      <c r="R19" s="435">
        <v>0</v>
      </c>
      <c r="S19" s="435">
        <v>0</v>
      </c>
      <c r="T19" s="435">
        <v>0</v>
      </c>
      <c r="U19" s="435">
        <v>0</v>
      </c>
      <c r="V19" s="435">
        <v>0</v>
      </c>
      <c r="W19" s="435">
        <v>0</v>
      </c>
      <c r="X19" s="435">
        <v>0</v>
      </c>
      <c r="Y19" s="435">
        <v>0</v>
      </c>
      <c r="Z19" s="435">
        <v>0</v>
      </c>
      <c r="AA19" s="435">
        <v>0</v>
      </c>
      <c r="AB19" s="435">
        <v>0.2</v>
      </c>
      <c r="AC19" s="435">
        <v>2.1999999999999997</v>
      </c>
      <c r="AD19" s="435">
        <v>-0.3</v>
      </c>
      <c r="AE19" s="435">
        <v>0.3</v>
      </c>
      <c r="AF19" s="435">
        <v>0.5</v>
      </c>
      <c r="AG19" s="435">
        <v>0.8</v>
      </c>
      <c r="AH19" s="435">
        <v>2.1</v>
      </c>
      <c r="AI19" s="435">
        <v>1.4</v>
      </c>
      <c r="AJ19" s="435">
        <v>0.59999999999999964</v>
      </c>
      <c r="AK19" s="435">
        <v>1.7000000000000002</v>
      </c>
      <c r="AL19" s="435">
        <v>-1.8</v>
      </c>
      <c r="AM19" s="435">
        <v>1.5</v>
      </c>
      <c r="AN19" s="435">
        <v>2.1</v>
      </c>
      <c r="AO19" s="435">
        <v>1.8</v>
      </c>
      <c r="AP19" s="435">
        <v>0.4</v>
      </c>
      <c r="AQ19" s="456">
        <v>0.6</v>
      </c>
      <c r="AR19" s="456">
        <v>-0.9</v>
      </c>
      <c r="AS19" s="456">
        <v>-0.9</v>
      </c>
      <c r="AT19" s="499">
        <v>1.6</v>
      </c>
    </row>
    <row r="20" spans="1:53" s="224" customFormat="1" x14ac:dyDescent="0.25">
      <c r="A20" s="444" t="s">
        <v>316</v>
      </c>
      <c r="B20" s="435">
        <v>0</v>
      </c>
      <c r="C20" s="435">
        <v>0</v>
      </c>
      <c r="D20" s="435">
        <v>0</v>
      </c>
      <c r="E20" s="435">
        <v>0</v>
      </c>
      <c r="F20" s="220">
        <v>0</v>
      </c>
      <c r="G20" s="220">
        <v>0</v>
      </c>
      <c r="H20" s="220">
        <v>0</v>
      </c>
      <c r="I20" s="220">
        <v>0</v>
      </c>
      <c r="J20" s="220">
        <v>0</v>
      </c>
      <c r="K20" s="220">
        <v>0</v>
      </c>
      <c r="L20" s="220">
        <v>0</v>
      </c>
      <c r="M20" s="220">
        <v>0</v>
      </c>
      <c r="N20" s="220">
        <v>0</v>
      </c>
      <c r="O20" s="220">
        <v>0</v>
      </c>
      <c r="P20" s="220">
        <v>0</v>
      </c>
      <c r="Q20" s="220">
        <v>0</v>
      </c>
      <c r="R20" s="220">
        <v>0</v>
      </c>
      <c r="S20" s="220">
        <v>0</v>
      </c>
      <c r="T20" s="220">
        <v>0</v>
      </c>
      <c r="U20" s="220">
        <v>0</v>
      </c>
      <c r="V20" s="220">
        <v>0</v>
      </c>
      <c r="W20" s="220">
        <v>0</v>
      </c>
      <c r="X20" s="220">
        <v>0</v>
      </c>
      <c r="Y20" s="220">
        <v>0</v>
      </c>
      <c r="Z20" s="220">
        <v>0</v>
      </c>
      <c r="AA20" s="220">
        <v>0</v>
      </c>
      <c r="AB20" s="220">
        <v>0</v>
      </c>
      <c r="AC20" s="220">
        <v>0</v>
      </c>
      <c r="AD20" s="220">
        <v>0</v>
      </c>
      <c r="AE20" s="220">
        <v>0</v>
      </c>
      <c r="AF20" s="220">
        <v>0</v>
      </c>
      <c r="AG20" s="220">
        <v>0</v>
      </c>
      <c r="AH20" s="220">
        <v>0</v>
      </c>
      <c r="AI20" s="220">
        <v>2.4</v>
      </c>
      <c r="AJ20" s="220">
        <v>0</v>
      </c>
      <c r="AK20" s="220">
        <v>8.2999999999999989</v>
      </c>
      <c r="AL20" s="220">
        <v>0</v>
      </c>
      <c r="AM20" s="220">
        <v>0</v>
      </c>
      <c r="AN20" s="220">
        <v>0</v>
      </c>
      <c r="AO20" s="220">
        <v>0</v>
      </c>
      <c r="AP20" s="220">
        <v>0</v>
      </c>
      <c r="AQ20" s="456">
        <v>0</v>
      </c>
      <c r="AR20" s="456">
        <v>0</v>
      </c>
      <c r="AS20" s="456">
        <v>0</v>
      </c>
      <c r="AT20" s="499">
        <v>0</v>
      </c>
    </row>
    <row r="21" spans="1:53" s="224" customFormat="1" x14ac:dyDescent="0.25">
      <c r="A21" s="449" t="s">
        <v>348</v>
      </c>
      <c r="B21" s="435">
        <v>0</v>
      </c>
      <c r="C21" s="435">
        <v>6.5</v>
      </c>
      <c r="D21" s="435">
        <v>1.7000000000000002</v>
      </c>
      <c r="E21" s="435">
        <v>6.5</v>
      </c>
      <c r="F21" s="435">
        <v>0</v>
      </c>
      <c r="G21" s="435">
        <v>0</v>
      </c>
      <c r="H21" s="435">
        <v>0</v>
      </c>
      <c r="I21" s="435">
        <v>6.5</v>
      </c>
      <c r="J21" s="435">
        <v>1.6</v>
      </c>
      <c r="K21" s="435">
        <v>0</v>
      </c>
      <c r="L21" s="435">
        <v>0</v>
      </c>
      <c r="M21" s="435">
        <v>0</v>
      </c>
      <c r="N21" s="435">
        <v>0</v>
      </c>
      <c r="O21" s="435">
        <v>0</v>
      </c>
      <c r="P21" s="435">
        <v>0</v>
      </c>
      <c r="Q21" s="435">
        <v>0</v>
      </c>
      <c r="R21" s="435">
        <v>0</v>
      </c>
      <c r="S21" s="435">
        <v>0</v>
      </c>
      <c r="T21" s="435">
        <v>0</v>
      </c>
      <c r="U21" s="435">
        <v>0</v>
      </c>
      <c r="V21" s="435">
        <v>0</v>
      </c>
      <c r="W21" s="435">
        <v>0</v>
      </c>
      <c r="X21" s="435">
        <v>0</v>
      </c>
      <c r="Y21" s="435">
        <v>0</v>
      </c>
      <c r="Z21" s="435">
        <v>0</v>
      </c>
      <c r="AA21" s="435">
        <v>0</v>
      </c>
      <c r="AB21" s="435">
        <v>0</v>
      </c>
      <c r="AC21" s="435">
        <v>0</v>
      </c>
      <c r="AD21" s="435">
        <v>0</v>
      </c>
      <c r="AE21" s="435">
        <v>0</v>
      </c>
      <c r="AF21" s="435">
        <v>0</v>
      </c>
      <c r="AG21" s="435">
        <v>0</v>
      </c>
      <c r="AH21" s="435">
        <v>0</v>
      </c>
      <c r="AI21" s="435">
        <v>0</v>
      </c>
      <c r="AJ21" s="435">
        <v>0</v>
      </c>
      <c r="AK21" s="435">
        <v>0</v>
      </c>
      <c r="AL21" s="435">
        <v>0</v>
      </c>
      <c r="AM21" s="435">
        <v>0</v>
      </c>
      <c r="AN21" s="435">
        <v>0</v>
      </c>
      <c r="AO21" s="435">
        <v>0</v>
      </c>
      <c r="AP21" s="435">
        <v>0</v>
      </c>
      <c r="AQ21" s="456">
        <v>0</v>
      </c>
      <c r="AR21" s="456">
        <v>0</v>
      </c>
      <c r="AS21" s="456">
        <v>0</v>
      </c>
      <c r="AT21" s="499">
        <v>0</v>
      </c>
    </row>
    <row r="22" spans="1:53" s="224" customFormat="1" x14ac:dyDescent="0.25">
      <c r="A22" s="248" t="s">
        <v>344</v>
      </c>
      <c r="B22" s="220">
        <v>-5.8</v>
      </c>
      <c r="C22" s="220">
        <v>-11.9</v>
      </c>
      <c r="D22" s="220">
        <v>-9.9</v>
      </c>
      <c r="E22" s="220">
        <v>-25.4</v>
      </c>
      <c r="F22" s="220">
        <v>-37.700000000000003</v>
      </c>
      <c r="G22" s="220">
        <v>-56.4</v>
      </c>
      <c r="H22" s="220">
        <v>-13.6</v>
      </c>
      <c r="I22" s="220">
        <v>-7.1</v>
      </c>
      <c r="J22" s="220">
        <v>-15.9</v>
      </c>
      <c r="K22" s="220">
        <v>-4.6999999999999975</v>
      </c>
      <c r="L22" s="220">
        <v>-19.899999999999999</v>
      </c>
      <c r="M22" s="220">
        <v>-20.6</v>
      </c>
      <c r="N22" s="220">
        <v>-3</v>
      </c>
      <c r="O22" s="220">
        <v>-4</v>
      </c>
      <c r="P22" s="220">
        <v>-2.8000000000000007</v>
      </c>
      <c r="Q22" s="220">
        <v>-7</v>
      </c>
      <c r="R22" s="220">
        <v>-7.8</v>
      </c>
      <c r="S22" s="220">
        <v>-7.8</v>
      </c>
      <c r="T22" s="220">
        <v>-36.299999999999997</v>
      </c>
      <c r="U22" s="220">
        <v>-12.900000000000006</v>
      </c>
      <c r="V22" s="220">
        <v>-21</v>
      </c>
      <c r="W22" s="220">
        <v>-4.6000000000000014</v>
      </c>
      <c r="X22" s="220">
        <v>-18.899999999999999</v>
      </c>
      <c r="Y22" s="220">
        <v>-10.200000000000003</v>
      </c>
      <c r="Z22" s="220">
        <v>-19.7</v>
      </c>
      <c r="AA22" s="220">
        <v>-4.8000000000000007</v>
      </c>
      <c r="AB22" s="220">
        <v>-3.3000000000000007</v>
      </c>
      <c r="AC22" s="220">
        <v>-3.0999999999999979</v>
      </c>
      <c r="AD22" s="220">
        <v>-25.2</v>
      </c>
      <c r="AE22" s="220">
        <v>-23.8</v>
      </c>
      <c r="AF22" s="220">
        <v>-48.600000000000009</v>
      </c>
      <c r="AG22" s="220">
        <v>-30.799999999999997</v>
      </c>
      <c r="AH22" s="220">
        <v>-14.9</v>
      </c>
      <c r="AI22" s="220">
        <v>-8.2999999999999989</v>
      </c>
      <c r="AJ22" s="220">
        <v>-84.399999999999991</v>
      </c>
      <c r="AK22" s="220">
        <v>52.399999999999991</v>
      </c>
      <c r="AL22" s="220">
        <v>-8.1999999999999993</v>
      </c>
      <c r="AM22" s="220">
        <v>-17.5</v>
      </c>
      <c r="AN22" s="220">
        <v>-4</v>
      </c>
      <c r="AO22" s="220">
        <v>-2.3999999999999986</v>
      </c>
      <c r="AP22" s="220">
        <v>-1.8</v>
      </c>
      <c r="AQ22" s="246">
        <v>-7.1000000000000005</v>
      </c>
      <c r="AR22" s="246">
        <v>-2.9999999999999964</v>
      </c>
      <c r="AS22" s="246">
        <v>7.3000000000000007</v>
      </c>
      <c r="AT22" s="498">
        <v>-15.6</v>
      </c>
    </row>
    <row r="23" spans="1:53" s="224" customFormat="1" x14ac:dyDescent="0.25">
      <c r="A23" s="437" t="s">
        <v>346</v>
      </c>
      <c r="B23" s="220">
        <v>-10.1</v>
      </c>
      <c r="C23" s="220">
        <v>-13.5</v>
      </c>
      <c r="D23" s="220">
        <v>-10.9</v>
      </c>
      <c r="E23" s="220">
        <v>4.1999999999999993</v>
      </c>
      <c r="F23" s="220">
        <v>-12</v>
      </c>
      <c r="G23" s="220">
        <v>-20.8</v>
      </c>
      <c r="H23" s="220">
        <v>-17.3</v>
      </c>
      <c r="I23" s="220">
        <v>-15.7</v>
      </c>
      <c r="J23" s="220">
        <v>-10.5</v>
      </c>
      <c r="K23" s="220">
        <v>-7.6000000000000014</v>
      </c>
      <c r="L23" s="220">
        <v>-12.8</v>
      </c>
      <c r="M23" s="220">
        <v>-13.8</v>
      </c>
      <c r="N23" s="220">
        <v>-8.9</v>
      </c>
      <c r="O23" s="220">
        <v>-7.7999999999999989</v>
      </c>
      <c r="P23" s="220">
        <v>-10</v>
      </c>
      <c r="Q23" s="220">
        <v>-7.5999999999999979</v>
      </c>
      <c r="R23" s="220">
        <v>-2.8999999999999995</v>
      </c>
      <c r="S23" s="220">
        <v>-2.8999999999999995</v>
      </c>
      <c r="T23" s="220">
        <v>-9.8000000000000007</v>
      </c>
      <c r="U23" s="220">
        <v>-13.499999999999998</v>
      </c>
      <c r="V23" s="220">
        <v>-0.4</v>
      </c>
      <c r="W23" s="220">
        <v>-9.4</v>
      </c>
      <c r="X23" s="220">
        <v>-13.3</v>
      </c>
      <c r="Y23" s="220">
        <v>-20</v>
      </c>
      <c r="Z23" s="220">
        <v>-5.6</v>
      </c>
      <c r="AA23" s="220">
        <v>-4.5999999999999996</v>
      </c>
      <c r="AB23" s="220">
        <v>-9.6000000000000014</v>
      </c>
      <c r="AC23" s="220">
        <v>-12.599999999999998</v>
      </c>
      <c r="AD23" s="220">
        <v>-5.2</v>
      </c>
      <c r="AE23" s="220">
        <v>-7.7</v>
      </c>
      <c r="AF23" s="220">
        <v>-16.700000000000003</v>
      </c>
      <c r="AG23" s="220">
        <v>-7.3999999999999986</v>
      </c>
      <c r="AH23" s="220">
        <v>-9.3000000000000007</v>
      </c>
      <c r="AI23" s="220">
        <v>-18.5</v>
      </c>
      <c r="AJ23" s="220">
        <v>-4.9999999999999964</v>
      </c>
      <c r="AK23" s="220">
        <v>-13.5</v>
      </c>
      <c r="AL23" s="220">
        <v>-20.7</v>
      </c>
      <c r="AM23" s="220">
        <v>-8.8000000000000007</v>
      </c>
      <c r="AN23" s="220">
        <v>-25.199999999999996</v>
      </c>
      <c r="AO23" s="220">
        <v>-13.899999999999999</v>
      </c>
      <c r="AP23" s="220">
        <v>-6.1</v>
      </c>
      <c r="AQ23" s="246">
        <v>-7.3000000000000007</v>
      </c>
      <c r="AR23" s="246">
        <v>-25.300000000000004</v>
      </c>
      <c r="AS23" s="246">
        <v>-14.199999999999996</v>
      </c>
      <c r="AT23" s="498">
        <v>-2.9</v>
      </c>
    </row>
    <row r="24" spans="1:53" s="224" customFormat="1" x14ac:dyDescent="0.25">
      <c r="A24" s="448" t="s">
        <v>347</v>
      </c>
      <c r="B24" s="220">
        <v>1.7</v>
      </c>
      <c r="C24" s="220">
        <v>0</v>
      </c>
      <c r="D24" s="220">
        <v>0</v>
      </c>
      <c r="E24" s="220">
        <v>0</v>
      </c>
      <c r="F24" s="220">
        <v>0</v>
      </c>
      <c r="G24" s="220">
        <v>0</v>
      </c>
      <c r="H24" s="220">
        <v>0</v>
      </c>
      <c r="I24" s="220">
        <v>4</v>
      </c>
      <c r="J24" s="220">
        <v>0</v>
      </c>
      <c r="K24" s="220">
        <v>1.6</v>
      </c>
      <c r="L24" s="220">
        <v>0</v>
      </c>
      <c r="M24" s="220">
        <v>0</v>
      </c>
      <c r="N24" s="220">
        <v>0</v>
      </c>
      <c r="O24" s="220">
        <v>0</v>
      </c>
      <c r="P24" s="220">
        <v>0</v>
      </c>
      <c r="Q24" s="220">
        <v>0.8</v>
      </c>
      <c r="R24" s="220">
        <v>-0.8</v>
      </c>
      <c r="S24" s="220">
        <v>-0.8</v>
      </c>
      <c r="T24" s="220">
        <v>0</v>
      </c>
      <c r="U24" s="220">
        <v>0.30000000000000004</v>
      </c>
      <c r="V24" s="220">
        <v>2.8</v>
      </c>
      <c r="W24" s="220">
        <v>0</v>
      </c>
      <c r="X24" s="220">
        <v>0</v>
      </c>
      <c r="Y24" s="220">
        <v>0.30000000000000027</v>
      </c>
      <c r="Z24" s="220">
        <v>0</v>
      </c>
      <c r="AA24" s="220">
        <v>0</v>
      </c>
      <c r="AB24" s="220">
        <v>0</v>
      </c>
      <c r="AC24" s="220">
        <v>0</v>
      </c>
      <c r="AD24" s="220">
        <v>0</v>
      </c>
      <c r="AE24" s="220">
        <v>0</v>
      </c>
      <c r="AF24" s="220">
        <v>0.5</v>
      </c>
      <c r="AG24" s="220">
        <v>0</v>
      </c>
      <c r="AH24" s="220">
        <v>0</v>
      </c>
      <c r="AI24" s="220">
        <v>3.8</v>
      </c>
      <c r="AJ24" s="220">
        <v>0</v>
      </c>
      <c r="AK24" s="220">
        <v>0</v>
      </c>
      <c r="AL24" s="220">
        <v>0</v>
      </c>
      <c r="AM24" s="220">
        <v>0</v>
      </c>
      <c r="AN24" s="220">
        <v>0</v>
      </c>
      <c r="AO24" s="220">
        <v>0</v>
      </c>
      <c r="AP24" s="220">
        <v>0</v>
      </c>
      <c r="AQ24" s="246">
        <v>0</v>
      </c>
      <c r="AR24" s="246">
        <v>5.8</v>
      </c>
      <c r="AS24" s="246">
        <v>0</v>
      </c>
      <c r="AT24" s="498">
        <v>0</v>
      </c>
    </row>
    <row r="25" spans="1:53" s="224" customFormat="1" x14ac:dyDescent="0.25">
      <c r="A25" s="248" t="s">
        <v>345</v>
      </c>
      <c r="B25" s="220">
        <v>-26.600000000000009</v>
      </c>
      <c r="C25" s="220">
        <v>-139.29999999999998</v>
      </c>
      <c r="D25" s="220">
        <v>26.899999999999984</v>
      </c>
      <c r="E25" s="220">
        <v>11</v>
      </c>
      <c r="F25" s="220">
        <v>-51.400000000000006</v>
      </c>
      <c r="G25" s="220">
        <v>82.4</v>
      </c>
      <c r="H25" s="220">
        <v>1.9999999999999982</v>
      </c>
      <c r="I25" s="220">
        <v>-7.9000000000000057</v>
      </c>
      <c r="J25" s="220">
        <v>-2.1000000000000005</v>
      </c>
      <c r="K25" s="220">
        <v>-14.599999999999998</v>
      </c>
      <c r="L25" s="220">
        <v>22.299999999999997</v>
      </c>
      <c r="M25" s="220">
        <v>-39.4</v>
      </c>
      <c r="N25" s="220">
        <v>-57.400000000000006</v>
      </c>
      <c r="O25" s="220">
        <v>15.300000000000004</v>
      </c>
      <c r="P25" s="220">
        <v>-22.400000000000006</v>
      </c>
      <c r="Q25" s="220">
        <v>48.6</v>
      </c>
      <c r="R25" s="220">
        <v>-33.700000000000003</v>
      </c>
      <c r="S25" s="220">
        <v>-33.700000000000003</v>
      </c>
      <c r="T25" s="220">
        <v>-25.899999999999984</v>
      </c>
      <c r="U25" s="220">
        <v>-88.199999999999989</v>
      </c>
      <c r="V25" s="220">
        <v>65</v>
      </c>
      <c r="W25" s="220">
        <v>-41.100000000000009</v>
      </c>
      <c r="X25" s="220">
        <v>-38.499999999999986</v>
      </c>
      <c r="Y25" s="220">
        <v>-38.999999999999986</v>
      </c>
      <c r="Z25" s="220">
        <v>-8.2000000000000064</v>
      </c>
      <c r="AA25" s="220">
        <v>-3.399999999999995</v>
      </c>
      <c r="AB25" s="220">
        <v>-43.699999999999996</v>
      </c>
      <c r="AC25" s="220">
        <v>-71.100000000000009</v>
      </c>
      <c r="AD25" s="220">
        <v>-4.8999999999999932</v>
      </c>
      <c r="AE25" s="220">
        <v>-26.799999999999997</v>
      </c>
      <c r="AF25" s="220">
        <v>-89.9</v>
      </c>
      <c r="AG25" s="220">
        <v>-83.3</v>
      </c>
      <c r="AH25" s="220">
        <v>77.5</v>
      </c>
      <c r="AI25" s="220">
        <v>135.20000000000002</v>
      </c>
      <c r="AJ25" s="220">
        <v>-33.800000000000018</v>
      </c>
      <c r="AK25" s="220">
        <v>-130.29999999999998</v>
      </c>
      <c r="AL25" s="220">
        <v>-33.399999999999991</v>
      </c>
      <c r="AM25" s="220">
        <v>12.499999999999993</v>
      </c>
      <c r="AN25" s="220">
        <v>109.8</v>
      </c>
      <c r="AO25" s="220">
        <v>-239.7</v>
      </c>
      <c r="AP25" s="220">
        <v>92.7</v>
      </c>
      <c r="AQ25" s="246">
        <v>-139.19999999999999</v>
      </c>
      <c r="AR25" s="246">
        <v>-75.399999999999977</v>
      </c>
      <c r="AS25" s="246">
        <v>-113.30000000000001</v>
      </c>
      <c r="AT25" s="498">
        <v>-98.9</v>
      </c>
    </row>
    <row r="26" spans="1:53" s="135" customFormat="1" x14ac:dyDescent="0.25">
      <c r="A26" s="238" t="s">
        <v>302</v>
      </c>
      <c r="B26" s="435">
        <v>-12</v>
      </c>
      <c r="C26" s="435">
        <v>-11.2</v>
      </c>
      <c r="D26" s="435">
        <v>-19.2</v>
      </c>
      <c r="E26" s="435">
        <v>21.5</v>
      </c>
      <c r="F26" s="435">
        <v>-30.2</v>
      </c>
      <c r="G26" s="435">
        <v>-9.4</v>
      </c>
      <c r="H26" s="435">
        <v>4.5</v>
      </c>
      <c r="I26" s="435">
        <v>20.399999999999999</v>
      </c>
      <c r="J26" s="435">
        <v>-4.2</v>
      </c>
      <c r="K26" s="435">
        <v>-5.8999999999999995</v>
      </c>
      <c r="L26" s="435">
        <v>-6.8</v>
      </c>
      <c r="M26" s="435">
        <v>-3.5</v>
      </c>
      <c r="N26" s="435">
        <v>-24.4</v>
      </c>
      <c r="O26" s="435">
        <v>-16.600000000000001</v>
      </c>
      <c r="P26" s="435">
        <v>-21</v>
      </c>
      <c r="Q26" s="435">
        <v>26.6</v>
      </c>
      <c r="R26" s="435">
        <v>-16.800000000000004</v>
      </c>
      <c r="S26" s="435">
        <v>-16.800000000000004</v>
      </c>
      <c r="T26" s="435">
        <v>-25.5</v>
      </c>
      <c r="U26" s="435">
        <v>11.600000000000001</v>
      </c>
      <c r="V26" s="435">
        <v>-7.8</v>
      </c>
      <c r="W26" s="435">
        <v>-23</v>
      </c>
      <c r="X26" s="435">
        <v>-31.599999999999998</v>
      </c>
      <c r="Y26" s="435">
        <v>6.3999999999999986</v>
      </c>
      <c r="Z26" s="435">
        <v>-39.700000000000003</v>
      </c>
      <c r="AA26" s="435">
        <v>-16.5</v>
      </c>
      <c r="AB26" s="435">
        <v>-20.099999999999994</v>
      </c>
      <c r="AC26" s="435">
        <v>-56.3</v>
      </c>
      <c r="AD26" s="435">
        <v>65.900000000000006</v>
      </c>
      <c r="AE26" s="435">
        <v>-31.000000000000007</v>
      </c>
      <c r="AF26" s="435">
        <v>-54.2</v>
      </c>
      <c r="AG26" s="435">
        <v>-10.3</v>
      </c>
      <c r="AH26" s="435">
        <v>51.1</v>
      </c>
      <c r="AI26" s="435">
        <v>-48.1</v>
      </c>
      <c r="AJ26" s="435">
        <v>-59.4</v>
      </c>
      <c r="AK26" s="435">
        <v>-85.1</v>
      </c>
      <c r="AL26" s="435">
        <v>156.1</v>
      </c>
      <c r="AM26" s="435">
        <v>-85.399999999999991</v>
      </c>
      <c r="AN26" s="435">
        <v>-18.400000000000006</v>
      </c>
      <c r="AO26" s="435">
        <v>-154.89999999999998</v>
      </c>
      <c r="AP26" s="435">
        <v>99.3</v>
      </c>
      <c r="AQ26" s="456">
        <v>-63.3</v>
      </c>
      <c r="AR26" s="456">
        <v>-148.69999999999999</v>
      </c>
      <c r="AS26" s="456">
        <v>-53.999999999999986</v>
      </c>
      <c r="AT26" s="499">
        <v>194.2</v>
      </c>
      <c r="BA26" s="217"/>
    </row>
    <row r="27" spans="1:53" s="135" customFormat="1" x14ac:dyDescent="0.25">
      <c r="A27" s="238" t="s">
        <v>303</v>
      </c>
      <c r="B27" s="435">
        <v>-78.900000000000006</v>
      </c>
      <c r="C27" s="435">
        <v>-13.2</v>
      </c>
      <c r="D27" s="435">
        <v>104.3</v>
      </c>
      <c r="E27" s="435">
        <v>17.599999999999998</v>
      </c>
      <c r="F27" s="435">
        <v>-33.700000000000003</v>
      </c>
      <c r="G27" s="435">
        <v>39.5</v>
      </c>
      <c r="H27" s="435">
        <v>-26.8</v>
      </c>
      <c r="I27" s="435">
        <v>25.9</v>
      </c>
      <c r="J27" s="435">
        <v>-15.1</v>
      </c>
      <c r="K27" s="435">
        <v>5.4</v>
      </c>
      <c r="L27" s="435">
        <v>18.2</v>
      </c>
      <c r="M27" s="435">
        <v>-2.6</v>
      </c>
      <c r="N27" s="435">
        <v>-52.1</v>
      </c>
      <c r="O27" s="435">
        <v>30.6</v>
      </c>
      <c r="P27" s="435">
        <v>-25.700000000000003</v>
      </c>
      <c r="Q27" s="435">
        <v>27.900000000000006</v>
      </c>
      <c r="R27" s="435">
        <v>-44.4</v>
      </c>
      <c r="S27" s="435">
        <v>-44.4</v>
      </c>
      <c r="T27" s="435">
        <v>-27.9</v>
      </c>
      <c r="U27" s="435">
        <v>-60</v>
      </c>
      <c r="V27" s="435">
        <v>38.1</v>
      </c>
      <c r="W27" s="435">
        <v>-31.700000000000003</v>
      </c>
      <c r="X27" s="435">
        <v>-38.5</v>
      </c>
      <c r="Y27" s="435">
        <v>-6.4999999999999929</v>
      </c>
      <c r="Z27" s="435">
        <v>-6.4</v>
      </c>
      <c r="AA27" s="435">
        <v>19.700000000000003</v>
      </c>
      <c r="AB27" s="435">
        <v>-14.9</v>
      </c>
      <c r="AC27" s="435">
        <v>19.200000000000003</v>
      </c>
      <c r="AD27" s="435">
        <v>-23.7</v>
      </c>
      <c r="AE27" s="435">
        <v>-59.599999999999994</v>
      </c>
      <c r="AF27" s="435">
        <v>-17.700000000000003</v>
      </c>
      <c r="AG27" s="435">
        <v>-109.19999999999999</v>
      </c>
      <c r="AH27" s="435">
        <v>42.4</v>
      </c>
      <c r="AI27" s="435">
        <v>61.400000000000013</v>
      </c>
      <c r="AJ27" s="435">
        <v>-20.900000000000006</v>
      </c>
      <c r="AK27" s="435">
        <v>2</v>
      </c>
      <c r="AL27" s="435">
        <v>-103.5</v>
      </c>
      <c r="AM27" s="435">
        <v>4.5</v>
      </c>
      <c r="AN27" s="435">
        <v>59.5</v>
      </c>
      <c r="AO27" s="435">
        <v>-9.7000000000000028</v>
      </c>
      <c r="AP27" s="435">
        <v>10.8</v>
      </c>
      <c r="AQ27" s="456">
        <v>-91.2</v>
      </c>
      <c r="AR27" s="456">
        <v>-55.099999999999994</v>
      </c>
      <c r="AS27" s="456">
        <v>64.599999999999994</v>
      </c>
      <c r="AT27" s="499">
        <v>-105.2</v>
      </c>
      <c r="BA27" s="217"/>
    </row>
    <row r="28" spans="1:53" s="135" customFormat="1" x14ac:dyDescent="0.25">
      <c r="A28" s="444" t="s">
        <v>318</v>
      </c>
      <c r="B28" s="435">
        <v>42.9</v>
      </c>
      <c r="C28" s="435">
        <v>25</v>
      </c>
      <c r="D28" s="435">
        <v>-16.200000000000003</v>
      </c>
      <c r="E28" s="435">
        <v>-18.899999999999999</v>
      </c>
      <c r="F28" s="435">
        <v>5.5</v>
      </c>
      <c r="G28" s="435">
        <v>23.5</v>
      </c>
      <c r="H28" s="435">
        <v>12.9</v>
      </c>
      <c r="I28" s="435">
        <v>-41.7</v>
      </c>
      <c r="J28" s="435">
        <v>0</v>
      </c>
      <c r="K28" s="435">
        <v>0</v>
      </c>
      <c r="L28" s="435">
        <v>0</v>
      </c>
      <c r="M28" s="435">
        <v>0</v>
      </c>
      <c r="N28" s="435">
        <v>0</v>
      </c>
      <c r="O28" s="435">
        <v>0</v>
      </c>
      <c r="P28" s="435">
        <v>0</v>
      </c>
      <c r="Q28" s="435">
        <v>0</v>
      </c>
      <c r="R28" s="435">
        <v>0</v>
      </c>
      <c r="S28" s="435">
        <v>0</v>
      </c>
      <c r="T28" s="435">
        <v>0</v>
      </c>
      <c r="U28" s="435">
        <v>0</v>
      </c>
      <c r="V28" s="435">
        <v>0</v>
      </c>
      <c r="W28" s="435">
        <v>0</v>
      </c>
      <c r="X28" s="435">
        <v>0</v>
      </c>
      <c r="Y28" s="435">
        <v>0</v>
      </c>
      <c r="Z28" s="435">
        <v>0</v>
      </c>
      <c r="AA28" s="435">
        <v>0</v>
      </c>
      <c r="AB28" s="435">
        <v>0</v>
      </c>
      <c r="AC28" s="435">
        <v>0</v>
      </c>
      <c r="AD28" s="435">
        <v>0</v>
      </c>
      <c r="AE28" s="435">
        <v>0</v>
      </c>
      <c r="AF28" s="435">
        <v>0</v>
      </c>
      <c r="AG28" s="435">
        <v>0</v>
      </c>
      <c r="AH28" s="435">
        <v>0</v>
      </c>
      <c r="AI28" s="435">
        <v>0</v>
      </c>
      <c r="AJ28" s="435">
        <v>0</v>
      </c>
      <c r="AK28" s="435">
        <v>0</v>
      </c>
      <c r="AL28" s="435">
        <v>0</v>
      </c>
      <c r="AM28" s="435">
        <v>0</v>
      </c>
      <c r="AN28" s="435">
        <v>0</v>
      </c>
      <c r="AO28" s="435">
        <v>0</v>
      </c>
      <c r="AP28" s="435">
        <v>0</v>
      </c>
      <c r="AQ28" s="246">
        <v>0</v>
      </c>
      <c r="AR28" s="246">
        <v>0</v>
      </c>
      <c r="AS28" s="246">
        <v>0</v>
      </c>
      <c r="AT28" s="498">
        <v>0</v>
      </c>
      <c r="BA28" s="217"/>
    </row>
    <row r="29" spans="1:53" s="135" customFormat="1" x14ac:dyDescent="0.25">
      <c r="A29" s="238" t="s">
        <v>304</v>
      </c>
      <c r="B29" s="435">
        <v>0</v>
      </c>
      <c r="C29" s="435">
        <v>0</v>
      </c>
      <c r="D29" s="435">
        <v>0</v>
      </c>
      <c r="E29" s="435">
        <v>0</v>
      </c>
      <c r="F29" s="435">
        <v>0</v>
      </c>
      <c r="G29" s="435">
        <v>0</v>
      </c>
      <c r="H29" s="435">
        <v>0</v>
      </c>
      <c r="I29" s="435">
        <v>0</v>
      </c>
      <c r="J29" s="435">
        <v>0</v>
      </c>
      <c r="K29" s="435">
        <v>0</v>
      </c>
      <c r="L29" s="435">
        <v>0</v>
      </c>
      <c r="M29" s="435">
        <v>0</v>
      </c>
      <c r="N29" s="435">
        <v>0</v>
      </c>
      <c r="O29" s="435">
        <v>0</v>
      </c>
      <c r="P29" s="435">
        <v>0</v>
      </c>
      <c r="Q29" s="435">
        <v>0</v>
      </c>
      <c r="R29" s="435">
        <v>0</v>
      </c>
      <c r="S29" s="435">
        <v>0</v>
      </c>
      <c r="T29" s="435">
        <v>0</v>
      </c>
      <c r="U29" s="435">
        <v>0</v>
      </c>
      <c r="V29" s="435">
        <v>0</v>
      </c>
      <c r="W29" s="435">
        <v>0</v>
      </c>
      <c r="X29" s="435">
        <v>0</v>
      </c>
      <c r="Y29" s="435">
        <v>0</v>
      </c>
      <c r="Z29" s="435">
        <v>0</v>
      </c>
      <c r="AA29" s="435">
        <v>0</v>
      </c>
      <c r="AB29" s="435">
        <v>0</v>
      </c>
      <c r="AC29" s="435">
        <v>-1.2</v>
      </c>
      <c r="AD29" s="435">
        <v>-3.8</v>
      </c>
      <c r="AE29" s="435">
        <v>-1.9000000000000004</v>
      </c>
      <c r="AF29" s="435">
        <v>1.2000000000000002</v>
      </c>
      <c r="AG29" s="435">
        <v>-0.20000000000000018</v>
      </c>
      <c r="AH29" s="435">
        <v>3.8</v>
      </c>
      <c r="AI29" s="435">
        <v>0</v>
      </c>
      <c r="AJ29" s="435">
        <v>0</v>
      </c>
      <c r="AK29" s="435">
        <v>2.5</v>
      </c>
      <c r="AL29" s="435">
        <v>0</v>
      </c>
      <c r="AM29" s="435">
        <v>0</v>
      </c>
      <c r="AN29" s="435">
        <v>0</v>
      </c>
      <c r="AO29" s="435">
        <v>0.2</v>
      </c>
      <c r="AP29" s="435">
        <v>0</v>
      </c>
      <c r="AQ29" s="246">
        <v>0</v>
      </c>
      <c r="AR29" s="246">
        <v>0</v>
      </c>
      <c r="AS29" s="246">
        <v>0</v>
      </c>
      <c r="AT29" s="498">
        <v>0</v>
      </c>
      <c r="BA29" s="217"/>
    </row>
    <row r="30" spans="1:53" s="135" customFormat="1" x14ac:dyDescent="0.25">
      <c r="A30" s="238" t="s">
        <v>305</v>
      </c>
      <c r="B30" s="435">
        <v>0.9</v>
      </c>
      <c r="C30" s="435">
        <v>3.3</v>
      </c>
      <c r="D30" s="435">
        <v>-17.7</v>
      </c>
      <c r="E30" s="435">
        <v>-20.9</v>
      </c>
      <c r="F30" s="435">
        <v>4.7</v>
      </c>
      <c r="G30" s="435">
        <v>22.3</v>
      </c>
      <c r="H30" s="435">
        <v>-14.6</v>
      </c>
      <c r="I30" s="435">
        <v>13.5</v>
      </c>
      <c r="J30" s="435">
        <v>-3</v>
      </c>
      <c r="K30" s="435">
        <v>-5.5</v>
      </c>
      <c r="L30" s="435">
        <v>-14.4</v>
      </c>
      <c r="M30" s="435">
        <v>-16.399999999999999</v>
      </c>
      <c r="N30" s="435">
        <v>7.5</v>
      </c>
      <c r="O30" s="435">
        <v>-6.9</v>
      </c>
      <c r="P30" s="435">
        <v>-0.6</v>
      </c>
      <c r="Q30" s="435">
        <v>-14.8</v>
      </c>
      <c r="R30" s="435">
        <v>8.4</v>
      </c>
      <c r="S30" s="435">
        <v>8.4</v>
      </c>
      <c r="T30" s="435">
        <v>0.59999999999999964</v>
      </c>
      <c r="U30" s="435">
        <v>-24.5</v>
      </c>
      <c r="V30" s="435">
        <v>4.8</v>
      </c>
      <c r="W30" s="435">
        <v>2.9000000000000004</v>
      </c>
      <c r="X30" s="435">
        <v>7.1000000000000005</v>
      </c>
      <c r="Y30" s="435">
        <v>-11.4</v>
      </c>
      <c r="Z30" s="435">
        <v>5</v>
      </c>
      <c r="AA30" s="435">
        <v>14.3</v>
      </c>
      <c r="AB30" s="435">
        <v>3.6999999999999993</v>
      </c>
      <c r="AC30" s="435">
        <v>-32.700000000000003</v>
      </c>
      <c r="AD30" s="435">
        <v>-13.1</v>
      </c>
      <c r="AE30" s="435">
        <v>39.700000000000003</v>
      </c>
      <c r="AF30" s="435">
        <v>-26.6</v>
      </c>
      <c r="AG30" s="435">
        <v>-7</v>
      </c>
      <c r="AH30" s="435">
        <v>6.2</v>
      </c>
      <c r="AI30" s="435">
        <v>33.9</v>
      </c>
      <c r="AJ30" s="435">
        <v>84.5</v>
      </c>
      <c r="AK30" s="435">
        <v>-36.099999999999994</v>
      </c>
      <c r="AL30" s="435">
        <v>13.9</v>
      </c>
      <c r="AM30" s="435">
        <v>67.699999999999989</v>
      </c>
      <c r="AN30" s="435">
        <v>-3</v>
      </c>
      <c r="AO30" s="435">
        <v>-33.499999999999993</v>
      </c>
      <c r="AP30" s="435">
        <v>-5.3</v>
      </c>
      <c r="AQ30" s="456">
        <v>-4.2</v>
      </c>
      <c r="AR30" s="456">
        <v>62.1</v>
      </c>
      <c r="AS30" s="456">
        <v>7.3999999999999986</v>
      </c>
      <c r="AT30" s="499">
        <v>4.3</v>
      </c>
      <c r="BA30" s="217"/>
    </row>
    <row r="31" spans="1:53" s="135" customFormat="1" x14ac:dyDescent="0.25">
      <c r="A31" s="238" t="s">
        <v>306</v>
      </c>
      <c r="B31" s="435">
        <v>-6.7</v>
      </c>
      <c r="C31" s="435">
        <v>1.9</v>
      </c>
      <c r="D31" s="435">
        <v>-33.200000000000003</v>
      </c>
      <c r="E31" s="435">
        <v>36.1</v>
      </c>
      <c r="F31" s="435">
        <v>-14.4</v>
      </c>
      <c r="G31" s="435">
        <v>-11.1</v>
      </c>
      <c r="H31" s="435">
        <v>1.3</v>
      </c>
      <c r="I31" s="435">
        <v>8.1</v>
      </c>
      <c r="J31" s="435">
        <v>-13.8</v>
      </c>
      <c r="K31" s="435">
        <v>1.9000000000000004</v>
      </c>
      <c r="L31" s="435">
        <v>10.9</v>
      </c>
      <c r="M31" s="435">
        <v>-31.6</v>
      </c>
      <c r="N31" s="435">
        <v>13.8</v>
      </c>
      <c r="O31" s="435">
        <v>9.5</v>
      </c>
      <c r="P31" s="435">
        <v>4</v>
      </c>
      <c r="Q31" s="435">
        <v>6.8000000000000007</v>
      </c>
      <c r="R31" s="435">
        <v>-17.2</v>
      </c>
      <c r="S31" s="435">
        <v>-17.2</v>
      </c>
      <c r="T31" s="435">
        <v>2.1999999999999993</v>
      </c>
      <c r="U31" s="435">
        <v>-6.6000000000000014</v>
      </c>
      <c r="V31" s="435">
        <v>1.8</v>
      </c>
      <c r="W31" s="435">
        <v>-8.4</v>
      </c>
      <c r="X31" s="435">
        <v>9.3000000000000007</v>
      </c>
      <c r="Y31" s="435">
        <v>-8.6999999999999993</v>
      </c>
      <c r="Z31" s="435">
        <v>0.8</v>
      </c>
      <c r="AA31" s="435">
        <v>1.2</v>
      </c>
      <c r="AB31" s="435">
        <v>-7.1</v>
      </c>
      <c r="AC31" s="435">
        <v>-11.000000000000002</v>
      </c>
      <c r="AD31" s="435">
        <v>-31.4</v>
      </c>
      <c r="AE31" s="435">
        <v>22.9</v>
      </c>
      <c r="AF31" s="435">
        <v>-28.5</v>
      </c>
      <c r="AG31" s="435">
        <v>19.899999999999999</v>
      </c>
      <c r="AH31" s="435">
        <v>4.7</v>
      </c>
      <c r="AI31" s="435">
        <v>16.900000000000002</v>
      </c>
      <c r="AJ31" s="435">
        <v>3.1999999999999993</v>
      </c>
      <c r="AK31" s="435">
        <v>-7.1999999999999993</v>
      </c>
      <c r="AL31" s="435">
        <v>-22.1</v>
      </c>
      <c r="AM31" s="435">
        <v>10.000000000000002</v>
      </c>
      <c r="AN31" s="435">
        <v>-8.7999999999999989</v>
      </c>
      <c r="AO31" s="435">
        <v>-14.399999999999999</v>
      </c>
      <c r="AP31" s="435">
        <v>-11.5</v>
      </c>
      <c r="AQ31" s="456">
        <v>-73.099999999999994</v>
      </c>
      <c r="AR31" s="456">
        <v>-33.700000000000003</v>
      </c>
      <c r="AS31" s="456">
        <v>40</v>
      </c>
      <c r="AT31" s="499">
        <v>-6.5</v>
      </c>
      <c r="BA31" s="217"/>
    </row>
    <row r="32" spans="1:53" s="135" customFormat="1" x14ac:dyDescent="0.25">
      <c r="A32" s="238" t="s">
        <v>307</v>
      </c>
      <c r="B32" s="435">
        <v>-3.3</v>
      </c>
      <c r="C32" s="435">
        <v>1.7</v>
      </c>
      <c r="D32" s="435">
        <v>1.5</v>
      </c>
      <c r="E32" s="435">
        <v>6.7</v>
      </c>
      <c r="F32" s="435">
        <v>5.2</v>
      </c>
      <c r="G32" s="435">
        <v>0.5</v>
      </c>
      <c r="H32" s="435">
        <v>-9.4</v>
      </c>
      <c r="I32" s="435">
        <v>7</v>
      </c>
      <c r="J32" s="435">
        <v>24</v>
      </c>
      <c r="K32" s="435">
        <v>-15.6</v>
      </c>
      <c r="L32" s="435">
        <v>-3.3</v>
      </c>
      <c r="M32" s="435">
        <v>2</v>
      </c>
      <c r="N32" s="435">
        <v>-1</v>
      </c>
      <c r="O32" s="435">
        <v>5.0999999999999996</v>
      </c>
      <c r="P32" s="435">
        <v>-16</v>
      </c>
      <c r="Q32" s="435">
        <v>13.8</v>
      </c>
      <c r="R32" s="435">
        <v>14.5</v>
      </c>
      <c r="S32" s="435">
        <v>14.5</v>
      </c>
      <c r="T32" s="435">
        <v>-8.3000000000000007</v>
      </c>
      <c r="U32" s="435">
        <v>-1.5999999999999979</v>
      </c>
      <c r="V32" s="435">
        <v>35.700000000000003</v>
      </c>
      <c r="W32" s="435">
        <v>3.3999999999999986</v>
      </c>
      <c r="X32" s="435">
        <v>11</v>
      </c>
      <c r="Y32" s="435">
        <v>-41.8</v>
      </c>
      <c r="Z32" s="435">
        <v>45.8</v>
      </c>
      <c r="AA32" s="435">
        <v>-24.4</v>
      </c>
      <c r="AB32" s="435">
        <v>-10.999999999999998</v>
      </c>
      <c r="AC32" s="435">
        <v>-8.4</v>
      </c>
      <c r="AD32" s="435">
        <v>9.8000000000000007</v>
      </c>
      <c r="AE32" s="435">
        <v>-10.4</v>
      </c>
      <c r="AF32" s="435">
        <v>24.400000000000002</v>
      </c>
      <c r="AG32" s="435">
        <v>24.599999999999998</v>
      </c>
      <c r="AH32" s="435">
        <v>-40.700000000000003</v>
      </c>
      <c r="AI32" s="435">
        <v>41.400000000000006</v>
      </c>
      <c r="AJ32" s="435">
        <v>-16.100000000000001</v>
      </c>
      <c r="AK32" s="435">
        <v>21.8</v>
      </c>
      <c r="AL32" s="435">
        <v>-26.2</v>
      </c>
      <c r="AM32" s="435">
        <v>8</v>
      </c>
      <c r="AN32" s="435">
        <v>51.8</v>
      </c>
      <c r="AO32" s="435">
        <v>-39.700000000000003</v>
      </c>
      <c r="AP32" s="435">
        <v>17.600000000000001</v>
      </c>
      <c r="AQ32" s="456">
        <v>15.199999999999996</v>
      </c>
      <c r="AR32" s="456">
        <v>93</v>
      </c>
      <c r="AS32" s="456">
        <v>-137.4</v>
      </c>
      <c r="AT32" s="499">
        <v>57.5</v>
      </c>
      <c r="BA32" s="217"/>
    </row>
    <row r="33" spans="1:53" s="135" customFormat="1" x14ac:dyDescent="0.25">
      <c r="A33" s="238" t="s">
        <v>308</v>
      </c>
      <c r="B33" s="435">
        <v>9.3000000000000007</v>
      </c>
      <c r="C33" s="435">
        <v>-5.3</v>
      </c>
      <c r="D33" s="435">
        <v>8</v>
      </c>
      <c r="E33" s="435">
        <v>-21.3</v>
      </c>
      <c r="F33" s="435">
        <v>13.4</v>
      </c>
      <c r="G33" s="435">
        <v>-2.2999999999999998</v>
      </c>
      <c r="H33" s="435">
        <v>18.7</v>
      </c>
      <c r="I33" s="435">
        <v>-34.6</v>
      </c>
      <c r="J33" s="435">
        <v>10.3</v>
      </c>
      <c r="K33" s="435">
        <v>-8.3000000000000007</v>
      </c>
      <c r="L33" s="435">
        <v>6.4</v>
      </c>
      <c r="M33" s="435">
        <v>27.8</v>
      </c>
      <c r="N33" s="435">
        <v>-1</v>
      </c>
      <c r="O33" s="435">
        <v>-7.5</v>
      </c>
      <c r="P33" s="435">
        <v>13.2</v>
      </c>
      <c r="Q33" s="435">
        <v>9.6999999999999993</v>
      </c>
      <c r="R33" s="435">
        <v>-7.4</v>
      </c>
      <c r="S33" s="435">
        <v>-7.4</v>
      </c>
      <c r="T33" s="435">
        <v>14.100000000000001</v>
      </c>
      <c r="U33" s="435">
        <v>18.100000000000001</v>
      </c>
      <c r="V33" s="435">
        <v>-4.0999999999999996</v>
      </c>
      <c r="W33" s="435">
        <v>-0.40000000000000036</v>
      </c>
      <c r="X33" s="435">
        <v>3.9</v>
      </c>
      <c r="Y33" s="435">
        <v>21.8</v>
      </c>
      <c r="Z33" s="435">
        <v>-15.7</v>
      </c>
      <c r="AA33" s="435">
        <v>-24.7</v>
      </c>
      <c r="AB33" s="435">
        <v>6.7999999999999972</v>
      </c>
      <c r="AC33" s="435">
        <v>26</v>
      </c>
      <c r="AD33" s="435">
        <v>2.4</v>
      </c>
      <c r="AE33" s="435">
        <v>-27.799999999999997</v>
      </c>
      <c r="AF33" s="435">
        <v>21.299999999999997</v>
      </c>
      <c r="AG33" s="435">
        <v>-3.3000000000000007</v>
      </c>
      <c r="AH33" s="435">
        <v>-0.9</v>
      </c>
      <c r="AI33" s="435">
        <v>-22.6</v>
      </c>
      <c r="AJ33" s="435">
        <v>-6.6000000000000014</v>
      </c>
      <c r="AK33" s="435">
        <v>8.7000000000000028</v>
      </c>
      <c r="AL33" s="435">
        <v>-7.3</v>
      </c>
      <c r="AM33" s="435">
        <v>-35.800000000000004</v>
      </c>
      <c r="AN33" s="435">
        <v>24.5</v>
      </c>
      <c r="AO33" s="435">
        <v>47.2</v>
      </c>
      <c r="AP33" s="435">
        <v>5.2</v>
      </c>
      <c r="AQ33" s="456">
        <v>-2.6</v>
      </c>
      <c r="AR33" s="456">
        <v>11.1</v>
      </c>
      <c r="AS33" s="456">
        <v>16.8</v>
      </c>
      <c r="AT33" s="499">
        <v>-17.7</v>
      </c>
      <c r="BA33" s="217"/>
    </row>
    <row r="34" spans="1:53" s="135" customFormat="1" x14ac:dyDescent="0.25">
      <c r="A34" s="238" t="s">
        <v>309</v>
      </c>
      <c r="B34" s="435">
        <v>15.6</v>
      </c>
      <c r="C34" s="435">
        <v>1.7</v>
      </c>
      <c r="D34" s="435">
        <v>-9.8000000000000007</v>
      </c>
      <c r="E34" s="435">
        <v>-2.8</v>
      </c>
      <c r="F34" s="435">
        <v>0.2</v>
      </c>
      <c r="G34" s="435">
        <v>-0.5</v>
      </c>
      <c r="H34" s="435">
        <v>2.8</v>
      </c>
      <c r="I34" s="435">
        <v>-5</v>
      </c>
      <c r="J34" s="435">
        <v>1.8</v>
      </c>
      <c r="K34" s="435">
        <v>3.5</v>
      </c>
      <c r="L34" s="435">
        <v>-2.2999999999999998</v>
      </c>
      <c r="M34" s="435">
        <v>-1.5</v>
      </c>
      <c r="N34" s="435">
        <v>3.4</v>
      </c>
      <c r="O34" s="435">
        <v>-7</v>
      </c>
      <c r="P34" s="435">
        <v>5.6</v>
      </c>
      <c r="Q34" s="435">
        <v>-3.8</v>
      </c>
      <c r="R34" s="435">
        <v>0</v>
      </c>
      <c r="S34" s="435">
        <v>0</v>
      </c>
      <c r="T34" s="435">
        <v>4.7</v>
      </c>
      <c r="U34" s="435">
        <v>1.0999999999999996</v>
      </c>
      <c r="V34" s="435">
        <v>-3.2</v>
      </c>
      <c r="W34" s="435">
        <v>-2.5</v>
      </c>
      <c r="X34" s="435">
        <v>-2.8</v>
      </c>
      <c r="Y34" s="435">
        <v>1.5999999999999996</v>
      </c>
      <c r="Z34" s="435">
        <v>1.8</v>
      </c>
      <c r="AA34" s="435">
        <v>-1.8</v>
      </c>
      <c r="AB34" s="435">
        <v>3.5</v>
      </c>
      <c r="AC34" s="435">
        <v>0.79999999999999982</v>
      </c>
      <c r="AD34" s="435">
        <v>1.0999999999999999</v>
      </c>
      <c r="AE34" s="435">
        <v>-0.69999999999999984</v>
      </c>
      <c r="AF34" s="435">
        <v>-3.1999999999999997</v>
      </c>
      <c r="AG34" s="435">
        <v>2.5999999999999996</v>
      </c>
      <c r="AH34" s="435">
        <v>1</v>
      </c>
      <c r="AI34" s="435">
        <v>-3</v>
      </c>
      <c r="AJ34" s="435">
        <v>0.30000000000000004</v>
      </c>
      <c r="AK34" s="435">
        <v>-2.8</v>
      </c>
      <c r="AL34" s="435">
        <v>3.8</v>
      </c>
      <c r="AM34" s="435">
        <v>-1.2999999999999998</v>
      </c>
      <c r="AN34" s="435">
        <v>-1</v>
      </c>
      <c r="AO34" s="435">
        <v>1.4</v>
      </c>
      <c r="AP34" s="435">
        <v>-2.2000000000000002</v>
      </c>
      <c r="AQ34" s="456">
        <v>4.9000000000000004</v>
      </c>
      <c r="AR34" s="456">
        <v>-0.59999999999999964</v>
      </c>
      <c r="AS34" s="456">
        <v>3.8000000000000003</v>
      </c>
      <c r="AT34" s="499">
        <v>-4</v>
      </c>
      <c r="BA34" s="217"/>
    </row>
    <row r="35" spans="1:53" s="135" customFormat="1" x14ac:dyDescent="0.25">
      <c r="A35" s="238" t="s">
        <v>310</v>
      </c>
      <c r="B35" s="435">
        <v>5.6</v>
      </c>
      <c r="C35" s="435">
        <v>-143.19999999999999</v>
      </c>
      <c r="D35" s="435">
        <v>9.1999999999999993</v>
      </c>
      <c r="E35" s="435">
        <v>-7</v>
      </c>
      <c r="F35" s="435">
        <v>-2.1</v>
      </c>
      <c r="G35" s="435">
        <v>19.899999999999999</v>
      </c>
      <c r="H35" s="435">
        <v>12.6</v>
      </c>
      <c r="I35" s="435">
        <v>-1.5</v>
      </c>
      <c r="J35" s="435">
        <v>-2.1</v>
      </c>
      <c r="K35" s="435">
        <v>9.9</v>
      </c>
      <c r="L35" s="435">
        <v>13.6</v>
      </c>
      <c r="M35" s="435">
        <v>-13.6</v>
      </c>
      <c r="N35" s="435">
        <v>-3.6</v>
      </c>
      <c r="O35" s="435">
        <v>8.1</v>
      </c>
      <c r="P35" s="435">
        <v>18.100000000000001</v>
      </c>
      <c r="Q35" s="435">
        <v>-17.600000000000001</v>
      </c>
      <c r="R35" s="435">
        <v>29.2</v>
      </c>
      <c r="S35" s="435">
        <v>29.2</v>
      </c>
      <c r="T35" s="435">
        <v>14.200000000000001</v>
      </c>
      <c r="U35" s="435">
        <v>-26.3</v>
      </c>
      <c r="V35" s="435">
        <v>-0.3</v>
      </c>
      <c r="W35" s="435">
        <v>18.599999999999998</v>
      </c>
      <c r="X35" s="435">
        <v>3.1000000000000014</v>
      </c>
      <c r="Y35" s="435">
        <v>-0.39999999999999858</v>
      </c>
      <c r="Z35" s="435">
        <v>0.2</v>
      </c>
      <c r="AA35" s="435">
        <v>28.8</v>
      </c>
      <c r="AB35" s="435">
        <v>-4.6000000000000014</v>
      </c>
      <c r="AC35" s="435">
        <v>-7.5</v>
      </c>
      <c r="AD35" s="435">
        <v>-12.1</v>
      </c>
      <c r="AE35" s="435">
        <v>42</v>
      </c>
      <c r="AF35" s="435">
        <v>-6.5999999999999979</v>
      </c>
      <c r="AG35" s="435">
        <v>-0.40000000000000213</v>
      </c>
      <c r="AH35" s="435">
        <v>9.9</v>
      </c>
      <c r="AI35" s="435">
        <v>55.300000000000004</v>
      </c>
      <c r="AJ35" s="435">
        <v>-18.800000000000004</v>
      </c>
      <c r="AK35" s="435">
        <v>-34.1</v>
      </c>
      <c r="AL35" s="435">
        <v>-48.099999999999994</v>
      </c>
      <c r="AM35" s="435">
        <v>44.8</v>
      </c>
      <c r="AN35" s="435">
        <v>5.1999999999999993</v>
      </c>
      <c r="AO35" s="435">
        <v>-36.299999999999997</v>
      </c>
      <c r="AP35" s="435">
        <v>-21.2</v>
      </c>
      <c r="AQ35" s="456">
        <v>75.099999999999994</v>
      </c>
      <c r="AR35" s="456">
        <v>-3.5</v>
      </c>
      <c r="AS35" s="456">
        <v>-54.5</v>
      </c>
      <c r="AT35" s="499">
        <v>-24.2</v>
      </c>
      <c r="BA35" s="217"/>
    </row>
    <row r="36" spans="1:53" s="135" customFormat="1" x14ac:dyDescent="0.25">
      <c r="A36" s="224" t="s">
        <v>324</v>
      </c>
      <c r="B36" s="220">
        <v>38.599999999999994</v>
      </c>
      <c r="C36" s="220">
        <v>-65.699999999999989</v>
      </c>
      <c r="D36" s="220">
        <v>183.39999999999995</v>
      </c>
      <c r="E36" s="220">
        <v>62.399999999999977</v>
      </c>
      <c r="F36" s="220">
        <v>21.799999999999997</v>
      </c>
      <c r="G36" s="220">
        <v>109.7</v>
      </c>
      <c r="H36" s="220">
        <v>100.79999999999998</v>
      </c>
      <c r="I36" s="220">
        <v>102.3</v>
      </c>
      <c r="J36" s="220">
        <v>78.800000000000011</v>
      </c>
      <c r="K36" s="220">
        <v>92.299999999999983</v>
      </c>
      <c r="L36" s="220">
        <v>125.6</v>
      </c>
      <c r="M36" s="220">
        <v>46.4</v>
      </c>
      <c r="N36" s="220">
        <v>47.899999999999991</v>
      </c>
      <c r="O36" s="220">
        <v>114.8</v>
      </c>
      <c r="P36" s="220">
        <v>100.39999999999998</v>
      </c>
      <c r="Q36" s="220">
        <v>168.70000000000002</v>
      </c>
      <c r="R36" s="220">
        <v>127.59999999999998</v>
      </c>
      <c r="S36" s="220">
        <v>127.59999999999998</v>
      </c>
      <c r="T36" s="220">
        <v>89.4</v>
      </c>
      <c r="U36" s="220">
        <v>29.400000000000048</v>
      </c>
      <c r="V36" s="220">
        <v>198.5</v>
      </c>
      <c r="W36" s="220">
        <v>145.5</v>
      </c>
      <c r="X36" s="220">
        <v>128.80000000000001</v>
      </c>
      <c r="Y36" s="220">
        <v>99.899999999999991</v>
      </c>
      <c r="Z36" s="220">
        <v>145.5</v>
      </c>
      <c r="AA36" s="220">
        <v>179.09999999999997</v>
      </c>
      <c r="AB36" s="220">
        <v>192.50000000000003</v>
      </c>
      <c r="AC36" s="220">
        <v>129</v>
      </c>
      <c r="AD36" s="220">
        <v>210.50000000000003</v>
      </c>
      <c r="AE36" s="220">
        <v>116.09999999999998</v>
      </c>
      <c r="AF36" s="220">
        <v>134.69999999999996</v>
      </c>
      <c r="AG36" s="220">
        <v>29.20000000000006</v>
      </c>
      <c r="AH36" s="220">
        <v>169.7</v>
      </c>
      <c r="AI36" s="220">
        <v>341.70000000000005</v>
      </c>
      <c r="AJ36" s="220">
        <v>213.00000000000006</v>
      </c>
      <c r="AK36" s="220">
        <v>239.80000000000004</v>
      </c>
      <c r="AL36" s="220">
        <v>203.30000000000007</v>
      </c>
      <c r="AM36" s="220">
        <v>253.29999999999995</v>
      </c>
      <c r="AN36" s="220">
        <v>396.50000000000006</v>
      </c>
      <c r="AO36" s="220">
        <v>9.0000000000000284</v>
      </c>
      <c r="AP36" s="220">
        <v>295.89999999999998</v>
      </c>
      <c r="AQ36" s="246">
        <v>205</v>
      </c>
      <c r="AR36" s="246">
        <v>252.7</v>
      </c>
      <c r="AS36" s="246">
        <v>39.10000000000008</v>
      </c>
      <c r="AT36" s="498">
        <v>205.5</v>
      </c>
      <c r="BA36" s="217"/>
    </row>
    <row r="37" spans="1:53" s="135" customFormat="1" x14ac:dyDescent="0.25">
      <c r="A37" s="224" t="s">
        <v>325</v>
      </c>
      <c r="B37" s="220">
        <v>0</v>
      </c>
      <c r="C37" s="220">
        <v>0</v>
      </c>
      <c r="D37" s="220">
        <v>0</v>
      </c>
      <c r="E37" s="220">
        <v>0</v>
      </c>
      <c r="F37" s="220">
        <v>0</v>
      </c>
      <c r="G37" s="220">
        <v>0</v>
      </c>
      <c r="H37" s="220">
        <v>0</v>
      </c>
      <c r="I37" s="220">
        <v>0</v>
      </c>
      <c r="J37" s="220">
        <v>0</v>
      </c>
      <c r="K37" s="220">
        <v>0</v>
      </c>
      <c r="L37" s="220">
        <v>0</v>
      </c>
      <c r="M37" s="220">
        <v>0</v>
      </c>
      <c r="N37" s="220">
        <v>0</v>
      </c>
      <c r="O37" s="220">
        <v>0</v>
      </c>
      <c r="P37" s="220">
        <v>0</v>
      </c>
      <c r="Q37" s="220">
        <v>0</v>
      </c>
      <c r="R37" s="220">
        <v>0</v>
      </c>
      <c r="S37" s="220">
        <v>0</v>
      </c>
      <c r="T37" s="220">
        <v>0</v>
      </c>
      <c r="U37" s="220">
        <v>0</v>
      </c>
      <c r="V37" s="220">
        <v>0</v>
      </c>
      <c r="W37" s="220">
        <v>0</v>
      </c>
      <c r="X37" s="220">
        <v>0</v>
      </c>
      <c r="Y37" s="220">
        <v>0</v>
      </c>
      <c r="Z37" s="220">
        <v>0</v>
      </c>
      <c r="AA37" s="220">
        <v>0</v>
      </c>
      <c r="AB37" s="220">
        <v>0</v>
      </c>
      <c r="AC37" s="220">
        <v>0</v>
      </c>
      <c r="AD37" s="220">
        <v>0</v>
      </c>
      <c r="AE37" s="220">
        <v>0</v>
      </c>
      <c r="AF37" s="220">
        <v>0</v>
      </c>
      <c r="AG37" s="220">
        <v>0</v>
      </c>
      <c r="AH37" s="220">
        <v>0</v>
      </c>
      <c r="AI37" s="220">
        <v>0</v>
      </c>
      <c r="AJ37" s="220">
        <v>0</v>
      </c>
      <c r="AK37" s="220">
        <v>0</v>
      </c>
      <c r="AL37" s="220">
        <v>0</v>
      </c>
      <c r="AM37" s="220">
        <v>0</v>
      </c>
      <c r="AN37" s="220">
        <v>0</v>
      </c>
      <c r="AO37" s="220">
        <v>0</v>
      </c>
      <c r="AP37" s="220">
        <v>0</v>
      </c>
      <c r="AQ37" s="264">
        <v>0</v>
      </c>
      <c r="AR37" s="246">
        <v>0</v>
      </c>
      <c r="AS37" s="246"/>
      <c r="AT37" s="498">
        <v>0</v>
      </c>
      <c r="BA37" s="217"/>
    </row>
    <row r="38" spans="1:53" s="135" customFormat="1" x14ac:dyDescent="0.25">
      <c r="A38" s="238" t="s">
        <v>326</v>
      </c>
      <c r="B38" s="435">
        <v>-10.9</v>
      </c>
      <c r="C38" s="435">
        <v>-21.1</v>
      </c>
      <c r="D38" s="435">
        <v>-19.399999999999999</v>
      </c>
      <c r="E38" s="435">
        <v>-12</v>
      </c>
      <c r="F38" s="435">
        <v>-26.5</v>
      </c>
      <c r="G38" s="435">
        <v>-13.5</v>
      </c>
      <c r="H38" s="435">
        <v>-45.2</v>
      </c>
      <c r="I38" s="435">
        <v>-31.3</v>
      </c>
      <c r="J38" s="435">
        <v>-38.5</v>
      </c>
      <c r="K38" s="435">
        <v>-32.599999999999994</v>
      </c>
      <c r="L38" s="435">
        <v>-20.2</v>
      </c>
      <c r="M38" s="435">
        <v>-35.200000000000003</v>
      </c>
      <c r="N38" s="435">
        <v>-29.2</v>
      </c>
      <c r="O38" s="435">
        <v>-18.900000000000002</v>
      </c>
      <c r="P38" s="435">
        <v>-31.1</v>
      </c>
      <c r="Q38" s="435">
        <v>-50.8</v>
      </c>
      <c r="R38" s="435">
        <v>-24.7</v>
      </c>
      <c r="S38" s="435">
        <v>-24.7</v>
      </c>
      <c r="T38" s="435">
        <v>-34.9</v>
      </c>
      <c r="U38" s="435">
        <v>-28.900000000000006</v>
      </c>
      <c r="V38" s="435">
        <v>-67.099999999999994</v>
      </c>
      <c r="W38" s="435">
        <v>-56.900000000000006</v>
      </c>
      <c r="X38" s="435">
        <v>-56.199999999999989</v>
      </c>
      <c r="Y38" s="435">
        <v>-91</v>
      </c>
      <c r="Z38" s="435">
        <v>-93.1</v>
      </c>
      <c r="AA38" s="435">
        <v>-72.300000000000011</v>
      </c>
      <c r="AB38" s="435">
        <v>-80.5</v>
      </c>
      <c r="AC38" s="435">
        <v>-99.1</v>
      </c>
      <c r="AD38" s="435">
        <v>-58.5</v>
      </c>
      <c r="AE38" s="435">
        <v>-169.2</v>
      </c>
      <c r="AF38" s="435">
        <v>-92</v>
      </c>
      <c r="AG38" s="435">
        <v>-78.800000000000011</v>
      </c>
      <c r="AH38" s="435">
        <v>-58.6</v>
      </c>
      <c r="AI38" s="435">
        <v>-48.300000000000004</v>
      </c>
      <c r="AJ38" s="435">
        <v>-71.900000000000006</v>
      </c>
      <c r="AK38" s="435">
        <v>-80.199999999999989</v>
      </c>
      <c r="AL38" s="435">
        <v>-68.399999999999991</v>
      </c>
      <c r="AM38" s="435">
        <v>-92.7</v>
      </c>
      <c r="AN38" s="435">
        <v>-80.599999999999994</v>
      </c>
      <c r="AO38" s="435">
        <v>-78.300000000000011</v>
      </c>
      <c r="AP38" s="435">
        <v>-70.3</v>
      </c>
      <c r="AQ38" s="456">
        <v>-73.2</v>
      </c>
      <c r="AR38" s="456">
        <v>-70</v>
      </c>
      <c r="AS38" s="456">
        <v>-86.5</v>
      </c>
      <c r="AT38" s="499">
        <v>-67.900000000000006</v>
      </c>
      <c r="BA38" s="217"/>
    </row>
    <row r="39" spans="1:53" s="135" customFormat="1" x14ac:dyDescent="0.25">
      <c r="A39" s="238" t="s">
        <v>351</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56">
        <v>-36.6</v>
      </c>
      <c r="AR39" s="456">
        <v>0</v>
      </c>
      <c r="AS39" s="456">
        <v>0</v>
      </c>
      <c r="AT39" s="499">
        <v>-3.8</v>
      </c>
      <c r="BA39" s="217"/>
    </row>
    <row r="40" spans="1:53" s="135" customFormat="1" x14ac:dyDescent="0.25">
      <c r="A40" s="238" t="s">
        <v>327</v>
      </c>
      <c r="B40" s="435">
        <v>0</v>
      </c>
      <c r="C40" s="435">
        <v>-149.6</v>
      </c>
      <c r="D40" s="435">
        <v>-99.4</v>
      </c>
      <c r="E40" s="435">
        <v>-17.399999999999977</v>
      </c>
      <c r="F40" s="435">
        <v>-58.8</v>
      </c>
      <c r="G40" s="435">
        <v>0</v>
      </c>
      <c r="H40" s="435">
        <v>-58.8</v>
      </c>
      <c r="I40" s="435" t="s">
        <v>36</v>
      </c>
      <c r="J40" s="435">
        <v>-58.8</v>
      </c>
      <c r="K40" s="435">
        <v>0</v>
      </c>
      <c r="L40" s="435">
        <v>-58.8</v>
      </c>
      <c r="M40" s="435">
        <v>-58.8</v>
      </c>
      <c r="N40" s="435">
        <v>0</v>
      </c>
      <c r="O40" s="435">
        <v>-44.8</v>
      </c>
      <c r="P40" s="435">
        <v>-1.3000000000000043</v>
      </c>
      <c r="Q40" s="435">
        <v>-97.4</v>
      </c>
      <c r="R40" s="435">
        <v>-65.3</v>
      </c>
      <c r="S40" s="435">
        <v>-65.3</v>
      </c>
      <c r="T40" s="435">
        <v>-59.7</v>
      </c>
      <c r="U40" s="435">
        <v>-25.099999999999994</v>
      </c>
      <c r="V40" s="435">
        <v>-34.799999999999997</v>
      </c>
      <c r="W40" s="435">
        <v>0</v>
      </c>
      <c r="X40" s="435">
        <v>-0.40000000000000568</v>
      </c>
      <c r="Y40" s="435">
        <v>-0.79999999999999716</v>
      </c>
      <c r="Z40" s="435">
        <v>-0.2</v>
      </c>
      <c r="AA40" s="435">
        <v>-5.8999999999999995</v>
      </c>
      <c r="AB40" s="435">
        <v>-2.9000000000000004</v>
      </c>
      <c r="AC40" s="435">
        <v>0</v>
      </c>
      <c r="AD40" s="435">
        <v>-0.2</v>
      </c>
      <c r="AE40" s="435">
        <v>-5.8999999999999995</v>
      </c>
      <c r="AF40" s="435">
        <v>-4.8000000000000007</v>
      </c>
      <c r="AG40" s="435">
        <v>-0.29999999999999893</v>
      </c>
      <c r="AH40" s="435">
        <v>-0.2</v>
      </c>
      <c r="AI40" s="435">
        <v>-7.7</v>
      </c>
      <c r="AJ40" s="435">
        <v>0</v>
      </c>
      <c r="AK40" s="435">
        <v>0</v>
      </c>
      <c r="AL40" s="435">
        <v>0</v>
      </c>
      <c r="AM40" s="435">
        <v>-6.4</v>
      </c>
      <c r="AN40" s="435">
        <v>-9.1</v>
      </c>
      <c r="AO40" s="435">
        <v>-5</v>
      </c>
      <c r="AP40" s="435">
        <v>0</v>
      </c>
      <c r="AQ40" s="456">
        <v>-1299</v>
      </c>
      <c r="AR40" s="456">
        <v>-2.7999999999999545</v>
      </c>
      <c r="AS40" s="456">
        <v>-4.6000000000001364</v>
      </c>
      <c r="AT40" s="499">
        <v>0</v>
      </c>
      <c r="BA40" s="217"/>
    </row>
    <row r="41" spans="1:53" s="135" customFormat="1" x14ac:dyDescent="0.25">
      <c r="A41" s="238" t="s">
        <v>328</v>
      </c>
      <c r="B41" s="435">
        <v>0</v>
      </c>
      <c r="C41" s="435">
        <v>0</v>
      </c>
      <c r="D41" s="435">
        <v>0</v>
      </c>
      <c r="E41" s="435">
        <v>0</v>
      </c>
      <c r="F41" s="435">
        <v>0</v>
      </c>
      <c r="G41" s="435">
        <v>0</v>
      </c>
      <c r="H41" s="435">
        <v>0</v>
      </c>
      <c r="I41" s="435">
        <v>0</v>
      </c>
      <c r="J41" s="435">
        <v>0</v>
      </c>
      <c r="K41" s="435">
        <v>0</v>
      </c>
      <c r="L41" s="435">
        <v>-3.8</v>
      </c>
      <c r="M41" s="435">
        <v>0</v>
      </c>
      <c r="N41" s="435">
        <v>0</v>
      </c>
      <c r="O41" s="435">
        <v>0</v>
      </c>
      <c r="P41" s="435">
        <v>0</v>
      </c>
      <c r="Q41" s="435">
        <v>0</v>
      </c>
      <c r="R41" s="435">
        <v>0</v>
      </c>
      <c r="S41" s="435">
        <v>0</v>
      </c>
      <c r="T41" s="435">
        <v>0</v>
      </c>
      <c r="U41" s="435">
        <v>0</v>
      </c>
      <c r="V41" s="435">
        <v>0</v>
      </c>
      <c r="W41" s="435">
        <v>0</v>
      </c>
      <c r="X41" s="435">
        <v>0</v>
      </c>
      <c r="Y41" s="435">
        <v>0</v>
      </c>
      <c r="Z41" s="435">
        <v>0</v>
      </c>
      <c r="AA41" s="435">
        <v>0</v>
      </c>
      <c r="AB41" s="435">
        <v>0</v>
      </c>
      <c r="AC41" s="435">
        <v>-3.7</v>
      </c>
      <c r="AD41" s="435">
        <v>0</v>
      </c>
      <c r="AE41" s="435">
        <v>0</v>
      </c>
      <c r="AF41" s="435">
        <v>0</v>
      </c>
      <c r="AG41" s="435">
        <v>0</v>
      </c>
      <c r="AH41" s="435">
        <v>0</v>
      </c>
      <c r="AI41" s="435">
        <v>0</v>
      </c>
      <c r="AJ41" s="435">
        <v>0</v>
      </c>
      <c r="AK41" s="435">
        <v>-6.5</v>
      </c>
      <c r="AL41" s="435">
        <v>0</v>
      </c>
      <c r="AM41" s="435">
        <v>-1.1000000000000001</v>
      </c>
      <c r="AN41" s="435">
        <v>0</v>
      </c>
      <c r="AO41" s="435">
        <v>0</v>
      </c>
      <c r="AP41" s="435">
        <v>0</v>
      </c>
      <c r="AQ41" s="456">
        <v>0</v>
      </c>
      <c r="AR41" s="456">
        <v>0</v>
      </c>
      <c r="AS41" s="456">
        <v>0</v>
      </c>
      <c r="AT41" s="499">
        <v>0</v>
      </c>
      <c r="BA41" s="217"/>
    </row>
    <row r="42" spans="1:53" s="135" customFormat="1" x14ac:dyDescent="0.25">
      <c r="A42" s="238" t="s">
        <v>332</v>
      </c>
      <c r="B42" s="435">
        <v>-3</v>
      </c>
      <c r="C42" s="435">
        <v>0</v>
      </c>
      <c r="D42" s="435">
        <v>-3.1</v>
      </c>
      <c r="E42" s="435">
        <v>-1.9999999999999991</v>
      </c>
      <c r="F42" s="435">
        <v>0</v>
      </c>
      <c r="G42" s="435">
        <v>-1.2</v>
      </c>
      <c r="H42" s="435">
        <v>-9.1</v>
      </c>
      <c r="I42" s="435" t="s">
        <v>36</v>
      </c>
      <c r="J42" s="435">
        <v>0</v>
      </c>
      <c r="K42" s="435">
        <v>0</v>
      </c>
      <c r="L42" s="435">
        <v>0</v>
      </c>
      <c r="M42" s="435">
        <v>0</v>
      </c>
      <c r="N42" s="435">
        <v>-0.5</v>
      </c>
      <c r="O42" s="435">
        <v>0</v>
      </c>
      <c r="P42" s="435">
        <v>0</v>
      </c>
      <c r="Q42" s="435">
        <v>0</v>
      </c>
      <c r="R42" s="435">
        <v>0</v>
      </c>
      <c r="S42" s="435">
        <v>0</v>
      </c>
      <c r="T42" s="435">
        <v>0</v>
      </c>
      <c r="U42" s="435">
        <v>0</v>
      </c>
      <c r="V42" s="435">
        <v>0</v>
      </c>
      <c r="W42" s="435">
        <v>0</v>
      </c>
      <c r="X42" s="435">
        <v>0</v>
      </c>
      <c r="Y42" s="435">
        <v>0</v>
      </c>
      <c r="Z42" s="435">
        <v>0</v>
      </c>
      <c r="AA42" s="435">
        <v>0</v>
      </c>
      <c r="AB42" s="435">
        <v>0</v>
      </c>
      <c r="AC42" s="435">
        <v>0</v>
      </c>
      <c r="AD42" s="435">
        <v>0</v>
      </c>
      <c r="AE42" s="435">
        <v>-39.4</v>
      </c>
      <c r="AF42" s="435">
        <v>0</v>
      </c>
      <c r="AG42" s="435">
        <v>0</v>
      </c>
      <c r="AH42" s="435">
        <v>0</v>
      </c>
      <c r="AI42" s="435">
        <v>0</v>
      </c>
      <c r="AJ42" s="435">
        <v>0</v>
      </c>
      <c r="AK42" s="435">
        <v>0</v>
      </c>
      <c r="AL42" s="435">
        <v>0</v>
      </c>
      <c r="AM42" s="435">
        <v>0</v>
      </c>
      <c r="AN42" s="435">
        <v>0</v>
      </c>
      <c r="AO42" s="435">
        <v>0</v>
      </c>
      <c r="AP42" s="435">
        <v>0</v>
      </c>
      <c r="AQ42" s="456">
        <v>0</v>
      </c>
      <c r="AR42" s="456">
        <v>0</v>
      </c>
      <c r="AS42" s="456">
        <v>0</v>
      </c>
      <c r="AT42" s="499">
        <v>0</v>
      </c>
      <c r="BA42" s="217"/>
    </row>
    <row r="43" spans="1:53" s="135" customFormat="1" x14ac:dyDescent="0.25">
      <c r="A43" s="238" t="s">
        <v>356</v>
      </c>
      <c r="B43" s="456">
        <v>0</v>
      </c>
      <c r="C43" s="456">
        <v>0</v>
      </c>
      <c r="D43" s="456">
        <v>0</v>
      </c>
      <c r="E43" s="456">
        <v>0</v>
      </c>
      <c r="F43" s="456">
        <v>0</v>
      </c>
      <c r="G43" s="456">
        <v>0</v>
      </c>
      <c r="H43" s="456">
        <v>0</v>
      </c>
      <c r="I43" s="456">
        <v>0</v>
      </c>
      <c r="J43" s="456">
        <v>0</v>
      </c>
      <c r="K43" s="456">
        <v>0</v>
      </c>
      <c r="L43" s="456">
        <v>0</v>
      </c>
      <c r="M43" s="456">
        <v>0</v>
      </c>
      <c r="N43" s="456">
        <v>0</v>
      </c>
      <c r="O43" s="456">
        <v>0</v>
      </c>
      <c r="P43" s="456">
        <v>0</v>
      </c>
      <c r="Q43" s="456">
        <v>0</v>
      </c>
      <c r="R43" s="456">
        <v>0</v>
      </c>
      <c r="S43" s="456">
        <v>0</v>
      </c>
      <c r="T43" s="456">
        <v>0</v>
      </c>
      <c r="U43" s="456">
        <v>0</v>
      </c>
      <c r="V43" s="456">
        <v>0</v>
      </c>
      <c r="W43" s="456">
        <v>0</v>
      </c>
      <c r="X43" s="456">
        <v>0</v>
      </c>
      <c r="Y43" s="456">
        <v>0</v>
      </c>
      <c r="Z43" s="456">
        <v>0</v>
      </c>
      <c r="AA43" s="456">
        <v>0</v>
      </c>
      <c r="AB43" s="456">
        <v>0</v>
      </c>
      <c r="AC43" s="456">
        <v>0</v>
      </c>
      <c r="AD43" s="456">
        <v>0</v>
      </c>
      <c r="AE43" s="456">
        <v>0</v>
      </c>
      <c r="AF43" s="456">
        <v>0</v>
      </c>
      <c r="AG43" s="456">
        <v>0</v>
      </c>
      <c r="AH43" s="456">
        <v>0</v>
      </c>
      <c r="AI43" s="456">
        <v>0</v>
      </c>
      <c r="AJ43" s="456">
        <v>0</v>
      </c>
      <c r="AK43" s="456">
        <v>0</v>
      </c>
      <c r="AL43" s="456">
        <v>0</v>
      </c>
      <c r="AM43" s="456">
        <v>0</v>
      </c>
      <c r="AN43" s="456">
        <v>0</v>
      </c>
      <c r="AO43" s="456">
        <v>0</v>
      </c>
      <c r="AP43" s="456">
        <v>0</v>
      </c>
      <c r="AQ43" s="456">
        <v>0</v>
      </c>
      <c r="AR43" s="456">
        <v>-7</v>
      </c>
      <c r="AS43" s="456">
        <v>-0.70000000000000018</v>
      </c>
      <c r="AT43" s="499">
        <v>-14</v>
      </c>
      <c r="BA43" s="217"/>
    </row>
    <row r="44" spans="1:53" s="135" customFormat="1" x14ac:dyDescent="0.25">
      <c r="A44" s="238" t="s">
        <v>329</v>
      </c>
      <c r="B44" s="435">
        <v>0</v>
      </c>
      <c r="C44" s="435">
        <v>0</v>
      </c>
      <c r="D44" s="435">
        <v>0</v>
      </c>
      <c r="E44" s="435">
        <v>0</v>
      </c>
      <c r="F44" s="435">
        <v>0</v>
      </c>
      <c r="G44" s="435">
        <v>0</v>
      </c>
      <c r="H44" s="435">
        <v>1.6</v>
      </c>
      <c r="I44" s="435">
        <v>2.2999999999999998</v>
      </c>
      <c r="J44" s="435">
        <v>2.2999999999999998</v>
      </c>
      <c r="K44" s="435">
        <v>0.40000000000000036</v>
      </c>
      <c r="L44" s="435">
        <v>0</v>
      </c>
      <c r="M44" s="435">
        <v>0.4</v>
      </c>
      <c r="N44" s="435">
        <v>0.3</v>
      </c>
      <c r="O44" s="435">
        <v>0</v>
      </c>
      <c r="P44" s="435">
        <v>0</v>
      </c>
      <c r="Q44" s="435">
        <v>0</v>
      </c>
      <c r="R44" s="435">
        <v>0</v>
      </c>
      <c r="S44" s="435">
        <v>0</v>
      </c>
      <c r="T44" s="435">
        <v>0</v>
      </c>
      <c r="U44" s="435">
        <v>0</v>
      </c>
      <c r="V44" s="435">
        <v>0</v>
      </c>
      <c r="W44" s="435">
        <v>0</v>
      </c>
      <c r="X44" s="435">
        <v>0</v>
      </c>
      <c r="Y44" s="435">
        <v>0</v>
      </c>
      <c r="Z44" s="435">
        <v>0</v>
      </c>
      <c r="AA44" s="435">
        <v>0</v>
      </c>
      <c r="AB44" s="435">
        <v>0</v>
      </c>
      <c r="AC44" s="435">
        <v>0</v>
      </c>
      <c r="AD44" s="435">
        <v>0</v>
      </c>
      <c r="AE44" s="435">
        <v>0</v>
      </c>
      <c r="AF44" s="435">
        <v>0</v>
      </c>
      <c r="AG44" s="435">
        <v>0</v>
      </c>
      <c r="AH44" s="435">
        <v>0</v>
      </c>
      <c r="AI44" s="435">
        <v>0</v>
      </c>
      <c r="AJ44" s="435">
        <v>0</v>
      </c>
      <c r="AK44" s="435">
        <v>0</v>
      </c>
      <c r="AL44" s="435">
        <v>0</v>
      </c>
      <c r="AM44" s="435">
        <v>0</v>
      </c>
      <c r="AN44" s="435">
        <v>0</v>
      </c>
      <c r="AO44" s="435">
        <v>0</v>
      </c>
      <c r="AP44" s="435">
        <v>0</v>
      </c>
      <c r="AQ44" s="456">
        <v>0</v>
      </c>
      <c r="AR44" s="456">
        <v>0</v>
      </c>
      <c r="AS44" s="456">
        <v>0</v>
      </c>
      <c r="AT44" s="499">
        <v>0</v>
      </c>
      <c r="BA44" s="217"/>
    </row>
    <row r="45" spans="1:53" x14ac:dyDescent="0.25">
      <c r="A45" s="238" t="s">
        <v>330</v>
      </c>
      <c r="B45" s="435">
        <v>0</v>
      </c>
      <c r="C45" s="435">
        <v>0</v>
      </c>
      <c r="D45" s="435">
        <v>0</v>
      </c>
      <c r="E45" s="435">
        <v>0</v>
      </c>
      <c r="F45" s="435">
        <v>0</v>
      </c>
      <c r="G45" s="435">
        <v>0</v>
      </c>
      <c r="H45" s="435">
        <v>0</v>
      </c>
      <c r="I45" s="435">
        <v>28.7</v>
      </c>
      <c r="J45" s="435">
        <v>63.7</v>
      </c>
      <c r="K45" s="435">
        <v>0</v>
      </c>
      <c r="L45" s="435">
        <v>0</v>
      </c>
      <c r="M45" s="435">
        <v>0</v>
      </c>
      <c r="N45" s="435">
        <v>0</v>
      </c>
      <c r="O45" s="435">
        <v>0</v>
      </c>
      <c r="P45" s="435">
        <v>0</v>
      </c>
      <c r="Q45" s="435">
        <v>0</v>
      </c>
      <c r="R45" s="435">
        <v>0</v>
      </c>
      <c r="S45" s="435">
        <v>0</v>
      </c>
      <c r="T45" s="435">
        <v>0</v>
      </c>
      <c r="U45" s="435">
        <v>0</v>
      </c>
      <c r="V45" s="435">
        <v>0</v>
      </c>
      <c r="W45" s="435">
        <v>0</v>
      </c>
      <c r="X45" s="435">
        <v>0</v>
      </c>
      <c r="Y45" s="435">
        <v>0</v>
      </c>
      <c r="Z45" s="435">
        <v>0</v>
      </c>
      <c r="AA45" s="435">
        <v>0</v>
      </c>
      <c r="AB45" s="435">
        <v>0</v>
      </c>
      <c r="AC45" s="435">
        <v>0</v>
      </c>
      <c r="AD45" s="435">
        <v>0</v>
      </c>
      <c r="AE45" s="435">
        <v>0</v>
      </c>
      <c r="AF45" s="435">
        <v>0</v>
      </c>
      <c r="AG45" s="435">
        <v>0</v>
      </c>
      <c r="AH45" s="435">
        <v>0</v>
      </c>
      <c r="AI45" s="435">
        <v>0</v>
      </c>
      <c r="AJ45" s="435">
        <v>0</v>
      </c>
      <c r="AK45" s="435">
        <v>0</v>
      </c>
      <c r="AL45" s="435">
        <v>0</v>
      </c>
      <c r="AM45" s="435">
        <v>0</v>
      </c>
      <c r="AN45" s="435">
        <v>0</v>
      </c>
      <c r="AO45" s="435">
        <v>0</v>
      </c>
      <c r="AP45" s="435">
        <v>0</v>
      </c>
      <c r="AQ45" s="456">
        <v>0</v>
      </c>
      <c r="AR45" s="456">
        <v>0</v>
      </c>
      <c r="AS45" s="456">
        <v>0</v>
      </c>
      <c r="AT45" s="499">
        <v>0</v>
      </c>
    </row>
    <row r="46" spans="1:53" x14ac:dyDescent="0.25">
      <c r="A46" s="238" t="s">
        <v>383</v>
      </c>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56">
        <v>113.7</v>
      </c>
      <c r="AR46" s="456">
        <v>0</v>
      </c>
      <c r="AS46" s="456">
        <v>0</v>
      </c>
      <c r="AT46" s="499">
        <v>0</v>
      </c>
    </row>
    <row r="47" spans="1:53" x14ac:dyDescent="0.25">
      <c r="A47" s="238" t="s">
        <v>331</v>
      </c>
      <c r="B47" s="435">
        <v>0</v>
      </c>
      <c r="C47" s="435">
        <v>0</v>
      </c>
      <c r="D47" s="435">
        <v>0</v>
      </c>
      <c r="E47" s="435">
        <v>0</v>
      </c>
      <c r="F47" s="435">
        <v>0</v>
      </c>
      <c r="G47" s="435">
        <v>0</v>
      </c>
      <c r="H47" s="435">
        <v>0</v>
      </c>
      <c r="I47" s="435">
        <v>0</v>
      </c>
      <c r="J47" s="435">
        <v>0</v>
      </c>
      <c r="K47" s="435">
        <v>0</v>
      </c>
      <c r="L47" s="435">
        <v>0</v>
      </c>
      <c r="M47" s="435">
        <v>0</v>
      </c>
      <c r="N47" s="435">
        <v>0</v>
      </c>
      <c r="O47" s="435"/>
      <c r="P47" s="435">
        <v>0</v>
      </c>
      <c r="Q47" s="435">
        <v>0</v>
      </c>
      <c r="R47" s="435">
        <v>0</v>
      </c>
      <c r="S47" s="435">
        <v>0</v>
      </c>
      <c r="T47" s="435">
        <v>0</v>
      </c>
      <c r="U47" s="435">
        <v>0</v>
      </c>
      <c r="V47" s="435">
        <v>0</v>
      </c>
      <c r="W47" s="435">
        <v>0</v>
      </c>
      <c r="X47" s="435">
        <v>0</v>
      </c>
      <c r="Y47" s="435">
        <v>0</v>
      </c>
      <c r="Z47" s="435">
        <v>0</v>
      </c>
      <c r="AA47" s="435">
        <v>0</v>
      </c>
      <c r="AB47" s="435">
        <v>0</v>
      </c>
      <c r="AC47" s="435">
        <v>0</v>
      </c>
      <c r="AD47" s="435">
        <v>0</v>
      </c>
      <c r="AE47" s="435">
        <v>0</v>
      </c>
      <c r="AF47" s="435">
        <v>0</v>
      </c>
      <c r="AG47" s="435">
        <v>0</v>
      </c>
      <c r="AH47" s="435">
        <v>0</v>
      </c>
      <c r="AI47" s="435">
        <v>0</v>
      </c>
      <c r="AJ47" s="435">
        <v>0</v>
      </c>
      <c r="AK47" s="435">
        <v>0.8</v>
      </c>
      <c r="AL47" s="435">
        <v>0</v>
      </c>
      <c r="AM47" s="435">
        <v>0</v>
      </c>
      <c r="AN47" s="435">
        <v>0</v>
      </c>
      <c r="AO47" s="435">
        <v>0</v>
      </c>
      <c r="AP47" s="435">
        <v>0</v>
      </c>
      <c r="AQ47" s="246">
        <v>0</v>
      </c>
      <c r="AR47" s="246">
        <v>0</v>
      </c>
      <c r="AS47" s="246">
        <v>0</v>
      </c>
      <c r="AT47" s="498">
        <v>0</v>
      </c>
    </row>
    <row r="48" spans="1:53" x14ac:dyDescent="0.25">
      <c r="A48" s="224" t="s">
        <v>333</v>
      </c>
      <c r="B48" s="220">
        <v>-13.9</v>
      </c>
      <c r="C48" s="220">
        <v>-170.7</v>
      </c>
      <c r="D48" s="220">
        <v>-121.9</v>
      </c>
      <c r="E48" s="220">
        <v>-31.399999999999977</v>
      </c>
      <c r="F48" s="220">
        <v>-85.3</v>
      </c>
      <c r="G48" s="220">
        <v>-14.7</v>
      </c>
      <c r="H48" s="220">
        <v>-111.5</v>
      </c>
      <c r="I48" s="220">
        <v>-0.30000000000000071</v>
      </c>
      <c r="J48" s="220">
        <v>-31.299999999999997</v>
      </c>
      <c r="K48" s="220">
        <v>-32.200000000000003</v>
      </c>
      <c r="L48" s="220">
        <v>-82.8</v>
      </c>
      <c r="M48" s="220">
        <v>-93.6</v>
      </c>
      <c r="N48" s="220">
        <v>-29.4</v>
      </c>
      <c r="O48" s="220">
        <v>-63.70000000000001</v>
      </c>
      <c r="P48" s="220">
        <v>-32.400000000000006</v>
      </c>
      <c r="Q48" s="220">
        <v>-148.19999999999999</v>
      </c>
      <c r="R48" s="220">
        <v>-90</v>
      </c>
      <c r="S48" s="220">
        <v>-90</v>
      </c>
      <c r="T48" s="220">
        <v>-94.6</v>
      </c>
      <c r="U48" s="220">
        <v>-54</v>
      </c>
      <c r="V48" s="220">
        <v>-101.89999999999999</v>
      </c>
      <c r="W48" s="220">
        <v>-56.900000000000006</v>
      </c>
      <c r="X48" s="220">
        <v>-56.599999999999994</v>
      </c>
      <c r="Y48" s="220">
        <v>-91.8</v>
      </c>
      <c r="Z48" s="220">
        <v>-93.3</v>
      </c>
      <c r="AA48" s="220">
        <v>-78.200000000000017</v>
      </c>
      <c r="AB48" s="220">
        <v>-83.4</v>
      </c>
      <c r="AC48" s="220">
        <v>-102.8</v>
      </c>
      <c r="AD48" s="220">
        <v>-58.7</v>
      </c>
      <c r="AE48" s="220">
        <v>-214.5</v>
      </c>
      <c r="AF48" s="220">
        <v>-96.8</v>
      </c>
      <c r="AG48" s="220">
        <v>-79.100000000000009</v>
      </c>
      <c r="AH48" s="220">
        <v>-58.800000000000004</v>
      </c>
      <c r="AI48" s="220">
        <v>-56.000000000000007</v>
      </c>
      <c r="AJ48" s="220">
        <v>-71.900000000000006</v>
      </c>
      <c r="AK48" s="220">
        <v>-85.899999999999991</v>
      </c>
      <c r="AL48" s="220">
        <v>-68.399999999999991</v>
      </c>
      <c r="AM48" s="220">
        <v>-100.2</v>
      </c>
      <c r="AN48" s="220">
        <v>-89.699999999999989</v>
      </c>
      <c r="AO48" s="220">
        <v>-83.300000000000011</v>
      </c>
      <c r="AP48" s="220">
        <v>-70.3</v>
      </c>
      <c r="AQ48" s="246">
        <v>-1295.0999999999999</v>
      </c>
      <c r="AR48" s="246">
        <v>-79.799999999999955</v>
      </c>
      <c r="AS48" s="246">
        <v>-91.800000000000139</v>
      </c>
      <c r="AT48" s="498">
        <v>-85.7</v>
      </c>
    </row>
    <row r="49" spans="1:46" s="224" customFormat="1" x14ac:dyDescent="0.25">
      <c r="A49" s="224" t="s">
        <v>298</v>
      </c>
      <c r="B49" s="220">
        <v>0</v>
      </c>
      <c r="C49" s="220">
        <v>0</v>
      </c>
      <c r="D49" s="220">
        <v>0</v>
      </c>
      <c r="E49" s="220">
        <v>0</v>
      </c>
      <c r="F49" s="435">
        <v>0</v>
      </c>
      <c r="G49" s="435">
        <v>0</v>
      </c>
      <c r="H49" s="435">
        <v>0</v>
      </c>
      <c r="I49" s="435">
        <v>0</v>
      </c>
      <c r="J49" s="435">
        <v>0</v>
      </c>
      <c r="K49" s="435">
        <v>0</v>
      </c>
      <c r="L49" s="435">
        <v>0</v>
      </c>
      <c r="M49" s="435">
        <v>0</v>
      </c>
      <c r="N49" s="435">
        <v>0</v>
      </c>
      <c r="O49" s="435">
        <v>0</v>
      </c>
      <c r="P49" s="435">
        <v>0</v>
      </c>
      <c r="Q49" s="435">
        <v>0</v>
      </c>
      <c r="R49" s="435">
        <v>0</v>
      </c>
      <c r="S49" s="435">
        <v>0</v>
      </c>
      <c r="T49" s="435">
        <v>0</v>
      </c>
      <c r="U49" s="435">
        <v>0</v>
      </c>
      <c r="V49" s="435">
        <v>0</v>
      </c>
      <c r="W49" s="435">
        <v>0</v>
      </c>
      <c r="X49" s="435">
        <v>0</v>
      </c>
      <c r="Y49" s="435">
        <v>0</v>
      </c>
      <c r="Z49" s="435">
        <v>0</v>
      </c>
      <c r="AA49" s="435">
        <v>0</v>
      </c>
      <c r="AB49" s="435">
        <v>0</v>
      </c>
      <c r="AC49" s="435">
        <v>0</v>
      </c>
      <c r="AD49" s="435">
        <v>0</v>
      </c>
      <c r="AE49" s="435">
        <v>0</v>
      </c>
      <c r="AF49" s="435">
        <v>0</v>
      </c>
      <c r="AG49" s="435">
        <v>0</v>
      </c>
      <c r="AH49" s="435">
        <v>0</v>
      </c>
      <c r="AI49" s="435">
        <v>0</v>
      </c>
      <c r="AJ49" s="435">
        <v>0</v>
      </c>
      <c r="AK49" s="435">
        <v>0</v>
      </c>
      <c r="AL49" s="435">
        <v>0</v>
      </c>
      <c r="AM49" s="435">
        <v>0</v>
      </c>
      <c r="AN49" s="435">
        <v>0</v>
      </c>
      <c r="AO49" s="435">
        <v>0</v>
      </c>
      <c r="AP49" s="435">
        <v>0</v>
      </c>
      <c r="AQ49" s="456">
        <v>0</v>
      </c>
      <c r="AR49" s="456">
        <v>0</v>
      </c>
      <c r="AS49" s="456">
        <v>0</v>
      </c>
      <c r="AT49" s="499">
        <v>0</v>
      </c>
    </row>
    <row r="50" spans="1:46" s="224" customFormat="1" x14ac:dyDescent="0.25">
      <c r="A50" s="444" t="s">
        <v>337</v>
      </c>
      <c r="B50" s="435">
        <v>0</v>
      </c>
      <c r="C50" s="435">
        <v>-30.5</v>
      </c>
      <c r="D50" s="435">
        <v>0</v>
      </c>
      <c r="E50" s="435">
        <v>0</v>
      </c>
      <c r="F50" s="435">
        <v>0</v>
      </c>
      <c r="G50" s="435">
        <v>-31.7</v>
      </c>
      <c r="H50" s="435">
        <v>0</v>
      </c>
      <c r="I50" s="435">
        <v>0</v>
      </c>
      <c r="J50" s="435">
        <v>0</v>
      </c>
      <c r="K50" s="435">
        <v>-76.3</v>
      </c>
      <c r="L50" s="435">
        <v>0</v>
      </c>
      <c r="M50" s="435">
        <v>0</v>
      </c>
      <c r="N50" s="435">
        <v>0</v>
      </c>
      <c r="O50" s="435">
        <v>-87.5</v>
      </c>
      <c r="P50" s="435">
        <v>0</v>
      </c>
      <c r="Q50" s="435">
        <v>0</v>
      </c>
      <c r="R50" s="435">
        <v>-84.2</v>
      </c>
      <c r="S50" s="435">
        <v>-84.2</v>
      </c>
      <c r="T50" s="435">
        <v>0</v>
      </c>
      <c r="U50" s="435">
        <v>0</v>
      </c>
      <c r="V50" s="435">
        <v>0</v>
      </c>
      <c r="W50" s="435">
        <v>-114.5</v>
      </c>
      <c r="X50" s="435">
        <v>0</v>
      </c>
      <c r="Y50" s="435">
        <v>0</v>
      </c>
      <c r="Z50" s="435">
        <v>0</v>
      </c>
      <c r="AA50" s="435">
        <v>-117.3</v>
      </c>
      <c r="AB50" s="435">
        <v>0</v>
      </c>
      <c r="AC50" s="435">
        <v>0</v>
      </c>
      <c r="AD50" s="435">
        <v>0</v>
      </c>
      <c r="AE50" s="435">
        <v>-137.6</v>
      </c>
      <c r="AF50" s="435">
        <v>-56.5</v>
      </c>
      <c r="AG50" s="435">
        <v>0</v>
      </c>
      <c r="AH50" s="435">
        <v>0</v>
      </c>
      <c r="AI50" s="435">
        <v>-81.400000000000006</v>
      </c>
      <c r="AJ50" s="435">
        <v>-56.5</v>
      </c>
      <c r="AK50" s="435">
        <v>0</v>
      </c>
      <c r="AL50" s="435">
        <v>0</v>
      </c>
      <c r="AM50" s="435">
        <v>-118.7</v>
      </c>
      <c r="AN50" s="435">
        <v>-57.600000000000009</v>
      </c>
      <c r="AO50" s="435">
        <v>0</v>
      </c>
      <c r="AP50" s="435">
        <v>0</v>
      </c>
      <c r="AQ50" s="456">
        <v>-132.4</v>
      </c>
      <c r="AR50" s="456">
        <v>0</v>
      </c>
      <c r="AS50" s="456">
        <v>0</v>
      </c>
      <c r="AT50" s="499">
        <v>0</v>
      </c>
    </row>
    <row r="51" spans="1:46" s="224" customFormat="1" x14ac:dyDescent="0.25">
      <c r="A51" s="444" t="s">
        <v>332</v>
      </c>
      <c r="B51" s="435">
        <v>0</v>
      </c>
      <c r="C51" s="435">
        <v>0</v>
      </c>
      <c r="D51" s="435">
        <v>0</v>
      </c>
      <c r="E51" s="435">
        <v>0</v>
      </c>
      <c r="F51" s="435">
        <v>0</v>
      </c>
      <c r="G51" s="435">
        <v>0</v>
      </c>
      <c r="H51" s="435">
        <v>0</v>
      </c>
      <c r="I51" s="435">
        <v>0</v>
      </c>
      <c r="J51" s="435">
        <v>0</v>
      </c>
      <c r="K51" s="435">
        <v>0</v>
      </c>
      <c r="L51" s="435">
        <v>0</v>
      </c>
      <c r="M51" s="435">
        <v>0</v>
      </c>
      <c r="N51" s="435">
        <v>0</v>
      </c>
      <c r="O51" s="435">
        <v>0</v>
      </c>
      <c r="P51" s="435">
        <v>0</v>
      </c>
      <c r="Q51" s="435">
        <v>0</v>
      </c>
      <c r="R51" s="435">
        <v>0</v>
      </c>
      <c r="S51" s="435">
        <v>0</v>
      </c>
      <c r="T51" s="435">
        <v>0</v>
      </c>
      <c r="U51" s="435">
        <v>0</v>
      </c>
      <c r="V51" s="435">
        <v>0</v>
      </c>
      <c r="W51" s="435">
        <v>0</v>
      </c>
      <c r="X51" s="435">
        <v>0</v>
      </c>
      <c r="Y51" s="435">
        <v>0</v>
      </c>
      <c r="Z51" s="435">
        <v>0</v>
      </c>
      <c r="AA51" s="435">
        <v>0</v>
      </c>
      <c r="AB51" s="435">
        <v>0</v>
      </c>
      <c r="AC51" s="435">
        <v>0</v>
      </c>
      <c r="AD51" s="435">
        <v>0</v>
      </c>
      <c r="AE51" s="435">
        <v>0</v>
      </c>
      <c r="AF51" s="435">
        <v>0</v>
      </c>
      <c r="AG51" s="435">
        <v>0</v>
      </c>
      <c r="AH51" s="435">
        <v>0</v>
      </c>
      <c r="AI51" s="435">
        <v>0</v>
      </c>
      <c r="AJ51" s="435">
        <v>0</v>
      </c>
      <c r="AK51" s="435">
        <v>0</v>
      </c>
      <c r="AL51" s="435">
        <v>0</v>
      </c>
      <c r="AM51" s="435">
        <v>0</v>
      </c>
      <c r="AN51" s="435">
        <v>0</v>
      </c>
      <c r="AO51" s="435">
        <v>0</v>
      </c>
      <c r="AP51" s="435">
        <v>0</v>
      </c>
      <c r="AQ51" s="456">
        <v>0</v>
      </c>
      <c r="AR51" s="456">
        <v>0</v>
      </c>
      <c r="AS51" s="456">
        <v>0</v>
      </c>
      <c r="AT51" s="499">
        <v>0</v>
      </c>
    </row>
    <row r="52" spans="1:46" s="224" customFormat="1" x14ac:dyDescent="0.25">
      <c r="A52" s="444" t="s">
        <v>338</v>
      </c>
      <c r="B52" s="435">
        <v>146.1</v>
      </c>
      <c r="C52" s="435">
        <v>188.5</v>
      </c>
      <c r="D52" s="435">
        <v>46.8</v>
      </c>
      <c r="E52" s="435">
        <v>2.5</v>
      </c>
      <c r="F52" s="435">
        <v>98.5</v>
      </c>
      <c r="G52" s="435">
        <v>75</v>
      </c>
      <c r="H52" s="435">
        <v>50.1</v>
      </c>
      <c r="I52" s="435">
        <v>5.8</v>
      </c>
      <c r="J52" s="435">
        <v>45.1</v>
      </c>
      <c r="K52" s="435">
        <v>38.1</v>
      </c>
      <c r="L52" s="435">
        <v>35.4</v>
      </c>
      <c r="M52" s="435">
        <v>8.1999999999999993</v>
      </c>
      <c r="N52" s="435">
        <v>127.2</v>
      </c>
      <c r="O52" s="435">
        <v>35.899999999999991</v>
      </c>
      <c r="P52" s="435">
        <v>6.2000000000000171</v>
      </c>
      <c r="Q52" s="435">
        <v>16.899999999999977</v>
      </c>
      <c r="R52" s="435">
        <v>157.1</v>
      </c>
      <c r="S52" s="435">
        <v>157.1</v>
      </c>
      <c r="T52" s="435">
        <v>3.5999999999999943</v>
      </c>
      <c r="U52" s="435">
        <v>49.199999999999989</v>
      </c>
      <c r="V52" s="435">
        <v>128.5</v>
      </c>
      <c r="W52" s="435">
        <v>10.900000000000006</v>
      </c>
      <c r="X52" s="435">
        <v>92.1</v>
      </c>
      <c r="Y52" s="435">
        <v>117.59999999999997</v>
      </c>
      <c r="Z52" s="435">
        <v>77.099999999999994</v>
      </c>
      <c r="AA52" s="435">
        <v>107.4</v>
      </c>
      <c r="AB52" s="435">
        <v>140.89999999999998</v>
      </c>
      <c r="AC52" s="435">
        <v>64.800000000000011</v>
      </c>
      <c r="AD52" s="435">
        <v>119.4</v>
      </c>
      <c r="AE52" s="435">
        <v>130.5</v>
      </c>
      <c r="AF52" s="435">
        <v>173.9</v>
      </c>
      <c r="AG52" s="435">
        <v>52.899999999999977</v>
      </c>
      <c r="AH52" s="435">
        <v>93.1</v>
      </c>
      <c r="AI52" s="435">
        <v>86.800000000000011</v>
      </c>
      <c r="AJ52" s="435">
        <v>149.6</v>
      </c>
      <c r="AK52" s="435">
        <v>59</v>
      </c>
      <c r="AL52" s="435">
        <v>37.6</v>
      </c>
      <c r="AM52" s="435">
        <v>2.1999999999999957</v>
      </c>
      <c r="AN52" s="435">
        <v>5.4000000000000057</v>
      </c>
      <c r="AO52" s="435">
        <v>2.2999999999999972</v>
      </c>
      <c r="AP52" s="435">
        <v>43.5</v>
      </c>
      <c r="AQ52" s="456">
        <v>672.9</v>
      </c>
      <c r="AR52" s="456">
        <v>33.700000000000045</v>
      </c>
      <c r="AS52" s="456">
        <v>29.899999999999977</v>
      </c>
      <c r="AT52" s="499">
        <v>111.2</v>
      </c>
    </row>
    <row r="53" spans="1:46" s="224" customFormat="1" x14ac:dyDescent="0.25">
      <c r="A53" s="444" t="s">
        <v>339</v>
      </c>
      <c r="B53" s="435">
        <v>-46.6</v>
      </c>
      <c r="C53" s="435">
        <v>-153.69999999999999</v>
      </c>
      <c r="D53" s="435">
        <v>-62.9</v>
      </c>
      <c r="E53" s="435">
        <v>-181.80000000000007</v>
      </c>
      <c r="F53" s="435">
        <v>-91.5</v>
      </c>
      <c r="G53" s="435">
        <v>-125.6</v>
      </c>
      <c r="H53" s="435">
        <v>-58.4</v>
      </c>
      <c r="I53" s="435">
        <v>-135.1</v>
      </c>
      <c r="J53" s="435">
        <v>-25.4</v>
      </c>
      <c r="K53" s="435">
        <v>-46.199999999999996</v>
      </c>
      <c r="L53" s="435">
        <v>-31.7</v>
      </c>
      <c r="M53" s="435">
        <v>-54.8</v>
      </c>
      <c r="N53" s="435">
        <v>-10.6</v>
      </c>
      <c r="O53" s="435">
        <v>-72.300000000000011</v>
      </c>
      <c r="P53" s="435">
        <v>-56.599999999999987</v>
      </c>
      <c r="Q53" s="435">
        <v>-76</v>
      </c>
      <c r="R53" s="435">
        <v>-49.3</v>
      </c>
      <c r="S53" s="435">
        <v>-49.3</v>
      </c>
      <c r="T53" s="435">
        <v>-43</v>
      </c>
      <c r="U53" s="435">
        <v>-51.900000000000006</v>
      </c>
      <c r="V53" s="435">
        <v>-15</v>
      </c>
      <c r="W53" s="435">
        <v>-55.2</v>
      </c>
      <c r="X53" s="435">
        <v>-78.2</v>
      </c>
      <c r="Y53" s="435">
        <v>-187.9</v>
      </c>
      <c r="Z53" s="435">
        <v>-142.20000000000002</v>
      </c>
      <c r="AA53" s="435">
        <v>-36.499999999999972</v>
      </c>
      <c r="AB53" s="435">
        <v>-98.100000000000023</v>
      </c>
      <c r="AC53" s="435">
        <v>-144</v>
      </c>
      <c r="AD53" s="435">
        <v>-100.5</v>
      </c>
      <c r="AE53" s="435">
        <v>-77.5</v>
      </c>
      <c r="AF53" s="435">
        <v>-145.09999999999997</v>
      </c>
      <c r="AG53" s="435">
        <v>-99.400000000000034</v>
      </c>
      <c r="AH53" s="435">
        <v>-121.9</v>
      </c>
      <c r="AI53" s="435">
        <v>-120.9</v>
      </c>
      <c r="AJ53" s="435">
        <v>-18.399999999999977</v>
      </c>
      <c r="AK53" s="435">
        <v>-169.7</v>
      </c>
      <c r="AL53" s="435">
        <v>-103.9</v>
      </c>
      <c r="AM53" s="435">
        <v>-59.799999999999983</v>
      </c>
      <c r="AN53" s="435">
        <v>-110.9</v>
      </c>
      <c r="AO53" s="435">
        <v>-51.300000000000011</v>
      </c>
      <c r="AP53" s="435">
        <v>-17</v>
      </c>
      <c r="AQ53" s="456">
        <v>-40.4</v>
      </c>
      <c r="AR53" s="456">
        <v>-23.500000000000007</v>
      </c>
      <c r="AS53" s="456">
        <v>-297.29999999999995</v>
      </c>
      <c r="AT53" s="499">
        <v>-80.7</v>
      </c>
    </row>
    <row r="54" spans="1:46" s="135" customFormat="1" x14ac:dyDescent="0.25">
      <c r="A54" s="444" t="s">
        <v>340</v>
      </c>
      <c r="B54" s="435">
        <v>0</v>
      </c>
      <c r="C54" s="435">
        <v>0</v>
      </c>
      <c r="D54" s="435">
        <v>0</v>
      </c>
      <c r="E54" s="435">
        <v>45.8</v>
      </c>
      <c r="F54" s="435">
        <v>56.3</v>
      </c>
      <c r="G54" s="435">
        <v>0</v>
      </c>
      <c r="H54" s="435">
        <v>0</v>
      </c>
      <c r="I54" s="435">
        <v>0</v>
      </c>
      <c r="J54" s="435">
        <v>0</v>
      </c>
      <c r="K54" s="435">
        <v>0</v>
      </c>
      <c r="L54" s="435">
        <v>0</v>
      </c>
      <c r="M54" s="435">
        <v>0</v>
      </c>
      <c r="N54" s="435">
        <v>0</v>
      </c>
      <c r="O54" s="435">
        <v>0</v>
      </c>
      <c r="P54" s="435">
        <v>0</v>
      </c>
      <c r="Q54" s="435">
        <v>0</v>
      </c>
      <c r="R54" s="435">
        <v>0</v>
      </c>
      <c r="S54" s="435">
        <v>0</v>
      </c>
      <c r="T54" s="435">
        <v>0</v>
      </c>
      <c r="U54" s="435">
        <v>0</v>
      </c>
      <c r="V54" s="435">
        <v>0</v>
      </c>
      <c r="W54" s="435">
        <v>0</v>
      </c>
      <c r="X54" s="435">
        <v>0</v>
      </c>
      <c r="Y54" s="435">
        <v>0</v>
      </c>
      <c r="Z54" s="435">
        <v>0</v>
      </c>
      <c r="AA54" s="435">
        <v>0</v>
      </c>
      <c r="AB54" s="435">
        <v>0</v>
      </c>
      <c r="AC54" s="435">
        <v>0</v>
      </c>
      <c r="AD54" s="435">
        <v>0</v>
      </c>
      <c r="AE54" s="435">
        <v>0</v>
      </c>
      <c r="AF54" s="435">
        <v>0</v>
      </c>
      <c r="AG54" s="435">
        <v>0</v>
      </c>
      <c r="AH54" s="435">
        <v>0</v>
      </c>
      <c r="AI54" s="435">
        <v>0</v>
      </c>
      <c r="AJ54" s="435">
        <v>0</v>
      </c>
      <c r="AK54" s="435">
        <v>0</v>
      </c>
      <c r="AL54" s="435">
        <v>0</v>
      </c>
      <c r="AM54" s="435">
        <v>0</v>
      </c>
      <c r="AN54" s="435">
        <v>0</v>
      </c>
      <c r="AO54" s="435">
        <v>0</v>
      </c>
      <c r="AP54" s="435">
        <v>0</v>
      </c>
      <c r="AQ54" s="246">
        <v>0</v>
      </c>
      <c r="AR54" s="246">
        <v>0</v>
      </c>
      <c r="AS54" s="246"/>
      <c r="AT54" s="498">
        <v>0</v>
      </c>
    </row>
    <row r="55" spans="1:46" s="135" customFormat="1" x14ac:dyDescent="0.25">
      <c r="A55" s="444" t="s">
        <v>341</v>
      </c>
      <c r="B55" s="435">
        <v>0</v>
      </c>
      <c r="C55" s="435">
        <v>0</v>
      </c>
      <c r="D55" s="435">
        <v>0</v>
      </c>
      <c r="E55" s="435">
        <v>0</v>
      </c>
      <c r="F55" s="435">
        <v>0</v>
      </c>
      <c r="G55" s="435">
        <v>0</v>
      </c>
      <c r="H55" s="435">
        <v>0</v>
      </c>
      <c r="I55" s="435">
        <v>0</v>
      </c>
      <c r="J55" s="435">
        <v>0</v>
      </c>
      <c r="K55" s="435">
        <v>0</v>
      </c>
      <c r="L55" s="435">
        <v>0</v>
      </c>
      <c r="M55" s="435">
        <v>0</v>
      </c>
      <c r="N55" s="435">
        <v>0</v>
      </c>
      <c r="O55" s="435">
        <v>0</v>
      </c>
      <c r="P55" s="435">
        <v>0</v>
      </c>
      <c r="Q55" s="435">
        <v>0</v>
      </c>
      <c r="R55" s="435">
        <v>0</v>
      </c>
      <c r="S55" s="435">
        <v>0</v>
      </c>
      <c r="T55" s="435">
        <v>0</v>
      </c>
      <c r="U55" s="435">
        <v>0</v>
      </c>
      <c r="V55" s="435">
        <v>0</v>
      </c>
      <c r="W55" s="435">
        <v>0</v>
      </c>
      <c r="X55" s="435">
        <v>0</v>
      </c>
      <c r="Y55" s="435">
        <v>0</v>
      </c>
      <c r="Z55" s="435">
        <v>0</v>
      </c>
      <c r="AA55" s="435">
        <v>0</v>
      </c>
      <c r="AB55" s="435">
        <v>0</v>
      </c>
      <c r="AC55" s="435">
        <v>0</v>
      </c>
      <c r="AD55" s="435">
        <v>0</v>
      </c>
      <c r="AE55" s="435">
        <v>0</v>
      </c>
      <c r="AF55" s="435">
        <v>0</v>
      </c>
      <c r="AG55" s="435">
        <v>0</v>
      </c>
      <c r="AH55" s="435">
        <v>0</v>
      </c>
      <c r="AI55" s="435">
        <v>0</v>
      </c>
      <c r="AJ55" s="435">
        <v>0</v>
      </c>
      <c r="AK55" s="435">
        <v>0</v>
      </c>
      <c r="AL55" s="435">
        <v>0</v>
      </c>
      <c r="AM55" s="435">
        <v>0</v>
      </c>
      <c r="AN55" s="435">
        <v>0</v>
      </c>
      <c r="AO55" s="435">
        <v>0</v>
      </c>
      <c r="AP55" s="435">
        <v>0</v>
      </c>
      <c r="AQ55" s="246">
        <v>0</v>
      </c>
      <c r="AR55" s="246">
        <v>0</v>
      </c>
      <c r="AS55" s="246"/>
      <c r="AT55" s="498">
        <v>0</v>
      </c>
    </row>
    <row r="56" spans="1:46" s="135" customFormat="1" x14ac:dyDescent="0.25">
      <c r="A56" s="444" t="s">
        <v>386</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246"/>
      <c r="AR56" s="246"/>
      <c r="AS56" s="246"/>
      <c r="AT56" s="499">
        <v>-5.0999999999999996</v>
      </c>
    </row>
    <row r="57" spans="1:46" s="135" customFormat="1" x14ac:dyDescent="0.25">
      <c r="A57" s="447" t="s">
        <v>333</v>
      </c>
      <c r="B57" s="220">
        <v>99.5</v>
      </c>
      <c r="C57" s="220">
        <v>4.3000000000000114</v>
      </c>
      <c r="D57" s="220">
        <v>-16.100000000000001</v>
      </c>
      <c r="E57" s="220">
        <v>-133.50000000000006</v>
      </c>
      <c r="F57" s="220">
        <v>63.3</v>
      </c>
      <c r="G57" s="220">
        <v>-82.3</v>
      </c>
      <c r="H57" s="220">
        <v>-8.2999999999999972</v>
      </c>
      <c r="I57" s="220">
        <v>-129.29999999999998</v>
      </c>
      <c r="J57" s="220">
        <v>19.700000000000003</v>
      </c>
      <c r="K57" s="220">
        <v>-84.399999999999991</v>
      </c>
      <c r="L57" s="220">
        <v>3.6999999999999993</v>
      </c>
      <c r="M57" s="220">
        <v>-46.599999999999994</v>
      </c>
      <c r="N57" s="220">
        <v>116.6</v>
      </c>
      <c r="O57" s="220">
        <v>-123.89999999999999</v>
      </c>
      <c r="P57" s="220">
        <v>-50.39999999999997</v>
      </c>
      <c r="Q57" s="220">
        <v>-59.100000000000023</v>
      </c>
      <c r="R57" s="220">
        <v>23.599999999999994</v>
      </c>
      <c r="S57" s="220">
        <v>23.599999999999994</v>
      </c>
      <c r="T57" s="220">
        <v>-39.400000000000006</v>
      </c>
      <c r="U57" s="220">
        <v>-2.7</v>
      </c>
      <c r="V57" s="220">
        <v>113.5</v>
      </c>
      <c r="W57" s="220">
        <v>-158.80000000000001</v>
      </c>
      <c r="X57" s="220">
        <v>13.899999999999991</v>
      </c>
      <c r="Y57" s="220">
        <v>-70.3</v>
      </c>
      <c r="Z57" s="220">
        <v>-65.100000000000023</v>
      </c>
      <c r="AA57" s="220">
        <v>-46.399999999999963</v>
      </c>
      <c r="AB57" s="220">
        <v>42.799999999999955</v>
      </c>
      <c r="AC57" s="220">
        <v>-79.199999999999989</v>
      </c>
      <c r="AD57" s="220">
        <v>18.900000000000006</v>
      </c>
      <c r="AE57" s="220">
        <v>-84.6</v>
      </c>
      <c r="AF57" s="220">
        <v>-27.69999999999996</v>
      </c>
      <c r="AG57" s="220">
        <v>-46.500000000000057</v>
      </c>
      <c r="AH57" s="220">
        <v>-28.800000000000011</v>
      </c>
      <c r="AI57" s="220">
        <v>-115.5</v>
      </c>
      <c r="AJ57" s="220">
        <v>74.700000000000017</v>
      </c>
      <c r="AK57" s="220">
        <v>-110.69999999999999</v>
      </c>
      <c r="AL57" s="220">
        <v>-66.300000000000011</v>
      </c>
      <c r="AM57" s="220">
        <v>-176.29999999999998</v>
      </c>
      <c r="AN57" s="220">
        <v>-163.10000000000002</v>
      </c>
      <c r="AO57" s="220">
        <v>-49.000000000000014</v>
      </c>
      <c r="AP57" s="220">
        <v>26.5</v>
      </c>
      <c r="AQ57" s="246">
        <v>500.1</v>
      </c>
      <c r="AR57" s="246">
        <v>10.200000000000038</v>
      </c>
      <c r="AS57" s="246">
        <v>-267.39999999999998</v>
      </c>
      <c r="AT57" s="498">
        <v>25.4</v>
      </c>
    </row>
    <row r="58" spans="1:46" s="135" customFormat="1" x14ac:dyDescent="0.25">
      <c r="A58" s="224" t="s">
        <v>336</v>
      </c>
      <c r="B58" s="220">
        <v>124.19999999999999</v>
      </c>
      <c r="C58" s="220">
        <v>-232.09999999999997</v>
      </c>
      <c r="D58" s="220">
        <v>45.399999999999942</v>
      </c>
      <c r="E58" s="220">
        <v>-102.50000000000006</v>
      </c>
      <c r="F58" s="220">
        <v>-0.20000000000000284</v>
      </c>
      <c r="G58" s="220">
        <v>12.700000000000003</v>
      </c>
      <c r="H58" s="220">
        <v>-19.000000000000014</v>
      </c>
      <c r="I58" s="220">
        <v>-27.299999999999983</v>
      </c>
      <c r="J58" s="220">
        <v>67.200000000000017</v>
      </c>
      <c r="K58" s="220">
        <v>-24.200000000000017</v>
      </c>
      <c r="L58" s="220">
        <v>46.5</v>
      </c>
      <c r="M58" s="220">
        <v>-93.799999999999983</v>
      </c>
      <c r="N58" s="220">
        <v>135.1</v>
      </c>
      <c r="O58" s="220">
        <v>-73.199999999999989</v>
      </c>
      <c r="P58" s="220">
        <v>17.600000000000001</v>
      </c>
      <c r="Q58" s="220">
        <v>-38.599999999999994</v>
      </c>
      <c r="R58" s="220">
        <v>61.199999999999974</v>
      </c>
      <c r="S58" s="220">
        <v>61.199999999999974</v>
      </c>
      <c r="T58" s="220">
        <v>-44.599999999999994</v>
      </c>
      <c r="U58" s="220">
        <v>-27.299999999999951</v>
      </c>
      <c r="V58" s="220">
        <v>210.10000000000002</v>
      </c>
      <c r="W58" s="220">
        <v>-70.200000000000017</v>
      </c>
      <c r="X58" s="220">
        <v>86.100000000000009</v>
      </c>
      <c r="Y58" s="220">
        <v>-62.2</v>
      </c>
      <c r="Z58" s="220">
        <v>-12.90000000000002</v>
      </c>
      <c r="AA58" s="220">
        <v>54.499999999999986</v>
      </c>
      <c r="AB58" s="220">
        <v>151.89999999999998</v>
      </c>
      <c r="AC58" s="220">
        <v>-52.999999999999986</v>
      </c>
      <c r="AD58" s="220">
        <v>170.70000000000002</v>
      </c>
      <c r="AE58" s="220">
        <v>-183</v>
      </c>
      <c r="AF58" s="220">
        <v>10.200000000000003</v>
      </c>
      <c r="AG58" s="220">
        <v>-96.4</v>
      </c>
      <c r="AH58" s="220">
        <v>82.099999999999966</v>
      </c>
      <c r="AI58" s="220">
        <v>170.20000000000005</v>
      </c>
      <c r="AJ58" s="220">
        <v>215.80000000000007</v>
      </c>
      <c r="AK58" s="220">
        <v>43.200000000000045</v>
      </c>
      <c r="AL58" s="220">
        <v>68.60000000000008</v>
      </c>
      <c r="AM58" s="220">
        <v>-23.200000000000017</v>
      </c>
      <c r="AN58" s="220">
        <v>143.70000000000005</v>
      </c>
      <c r="AO58" s="220">
        <v>-123.3</v>
      </c>
      <c r="AP58" s="220">
        <v>252.09999999999997</v>
      </c>
      <c r="AQ58" s="246">
        <v>-589.99999999999989</v>
      </c>
      <c r="AR58" s="246">
        <v>183.10000000000008</v>
      </c>
      <c r="AS58" s="246">
        <v>-320.10000000000002</v>
      </c>
      <c r="AT58" s="498">
        <v>145.19999999999999</v>
      </c>
    </row>
    <row r="59" spans="1:46" s="224" customFormat="1" x14ac:dyDescent="0.25">
      <c r="A59" s="238" t="s">
        <v>334</v>
      </c>
      <c r="B59" s="435">
        <v>257.59999999999997</v>
      </c>
      <c r="C59" s="435">
        <v>381.79999999999995</v>
      </c>
      <c r="D59" s="435">
        <v>149.69999999999999</v>
      </c>
      <c r="E59" s="435">
        <v>195.09999999999994</v>
      </c>
      <c r="F59" s="435">
        <v>92.599999999999881</v>
      </c>
      <c r="G59" s="435">
        <v>92.399999999999878</v>
      </c>
      <c r="H59" s="435">
        <v>105.1</v>
      </c>
      <c r="I59" s="435">
        <v>86.1</v>
      </c>
      <c r="J59" s="435">
        <v>58.8</v>
      </c>
      <c r="K59" s="435">
        <v>125.9</v>
      </c>
      <c r="L59" s="435">
        <v>101.7</v>
      </c>
      <c r="M59" s="435">
        <v>148.19999999999999</v>
      </c>
      <c r="N59" s="435">
        <v>54.4</v>
      </c>
      <c r="O59" s="435">
        <v>189.5</v>
      </c>
      <c r="P59" s="435">
        <v>116.3</v>
      </c>
      <c r="Q59" s="435">
        <v>133.9</v>
      </c>
      <c r="R59" s="435">
        <v>153.69999999999999</v>
      </c>
      <c r="S59" s="435">
        <v>153.69999999999999</v>
      </c>
      <c r="T59" s="435">
        <v>214.9</v>
      </c>
      <c r="U59" s="435">
        <v>170.3</v>
      </c>
      <c r="V59" s="435">
        <v>143</v>
      </c>
      <c r="W59" s="435">
        <v>353.1</v>
      </c>
      <c r="X59" s="435">
        <v>282.89999999999998</v>
      </c>
      <c r="Y59" s="435">
        <v>369</v>
      </c>
      <c r="Z59" s="435">
        <v>306.8</v>
      </c>
      <c r="AA59" s="435">
        <v>293.89999999999998</v>
      </c>
      <c r="AB59" s="435">
        <v>348.4</v>
      </c>
      <c r="AC59" s="435">
        <v>500.3</v>
      </c>
      <c r="AD59" s="435">
        <v>447.3</v>
      </c>
      <c r="AE59" s="435">
        <v>618</v>
      </c>
      <c r="AF59" s="435">
        <v>435</v>
      </c>
      <c r="AG59" s="435">
        <v>445.2</v>
      </c>
      <c r="AH59" s="435">
        <v>348.8</v>
      </c>
      <c r="AI59" s="435">
        <v>430.9</v>
      </c>
      <c r="AJ59" s="435">
        <v>601.1</v>
      </c>
      <c r="AK59" s="435">
        <v>816.9</v>
      </c>
      <c r="AL59" s="435">
        <v>860.1</v>
      </c>
      <c r="AM59" s="435">
        <v>928.7</v>
      </c>
      <c r="AN59" s="435">
        <v>905.5</v>
      </c>
      <c r="AO59" s="435">
        <v>1049.2</v>
      </c>
      <c r="AP59" s="435">
        <v>925.9</v>
      </c>
      <c r="AQ59" s="456">
        <v>1178</v>
      </c>
      <c r="AR59" s="456">
        <v>588</v>
      </c>
      <c r="AS59" s="456">
        <v>771.1</v>
      </c>
      <c r="AT59" s="499">
        <v>451</v>
      </c>
    </row>
    <row r="60" spans="1:46" s="135" customFormat="1" x14ac:dyDescent="0.25">
      <c r="A60" s="238" t="s">
        <v>335</v>
      </c>
      <c r="B60" s="435">
        <v>381.79999999999995</v>
      </c>
      <c r="C60" s="435">
        <v>149.69999999999999</v>
      </c>
      <c r="D60" s="435">
        <v>195.09999999999994</v>
      </c>
      <c r="E60" s="435">
        <v>92.599999999999881</v>
      </c>
      <c r="F60" s="435">
        <v>92.399999999999878</v>
      </c>
      <c r="G60" s="435">
        <v>105.09999999999988</v>
      </c>
      <c r="H60" s="435">
        <v>86.09999999999998</v>
      </c>
      <c r="I60" s="435">
        <v>58.8</v>
      </c>
      <c r="J60" s="435">
        <v>126</v>
      </c>
      <c r="K60" s="435">
        <v>101.7</v>
      </c>
      <c r="L60" s="435">
        <v>148.19999999999999</v>
      </c>
      <c r="M60" s="435">
        <v>54.4</v>
      </c>
      <c r="N60" s="435">
        <v>189.5</v>
      </c>
      <c r="O60" s="435">
        <v>116.3</v>
      </c>
      <c r="P60" s="435">
        <v>133.9</v>
      </c>
      <c r="Q60" s="435">
        <v>95.3</v>
      </c>
      <c r="R60" s="435">
        <v>214.9</v>
      </c>
      <c r="S60" s="435">
        <v>214.9</v>
      </c>
      <c r="T60" s="435">
        <v>170.3</v>
      </c>
      <c r="U60" s="435">
        <v>143</v>
      </c>
      <c r="V60" s="435">
        <v>353.1</v>
      </c>
      <c r="W60" s="435">
        <v>282.89999999999998</v>
      </c>
      <c r="X60" s="435">
        <v>369</v>
      </c>
      <c r="Y60" s="435">
        <v>306.8</v>
      </c>
      <c r="Z60" s="435">
        <v>293.89999999999998</v>
      </c>
      <c r="AA60" s="435">
        <v>348.4</v>
      </c>
      <c r="AB60" s="435">
        <v>500.3</v>
      </c>
      <c r="AC60" s="435">
        <v>447.3</v>
      </c>
      <c r="AD60" s="435">
        <v>618</v>
      </c>
      <c r="AE60" s="435">
        <v>435</v>
      </c>
      <c r="AF60" s="435">
        <v>445.2</v>
      </c>
      <c r="AG60" s="435">
        <v>348.8</v>
      </c>
      <c r="AH60" s="435">
        <v>430.9</v>
      </c>
      <c r="AI60" s="435">
        <v>601.1</v>
      </c>
      <c r="AJ60" s="435">
        <v>816.9</v>
      </c>
      <c r="AK60" s="435">
        <v>860.1</v>
      </c>
      <c r="AL60" s="435">
        <v>928.7</v>
      </c>
      <c r="AM60" s="435">
        <v>905.5</v>
      </c>
      <c r="AN60" s="435">
        <v>1049.2</v>
      </c>
      <c r="AO60" s="435">
        <v>925.9</v>
      </c>
      <c r="AP60" s="435">
        <v>1178</v>
      </c>
      <c r="AQ60" s="456">
        <v>588</v>
      </c>
      <c r="AR60" s="456">
        <v>771.1</v>
      </c>
      <c r="AS60" s="456">
        <v>451</v>
      </c>
      <c r="AT60" s="499">
        <v>596.20000000000005</v>
      </c>
    </row>
    <row r="61" spans="1:46" s="135" customFormat="1" x14ac:dyDescent="0.25">
      <c r="A61" s="224" t="s">
        <v>336</v>
      </c>
      <c r="B61" s="220">
        <v>124.19999999999999</v>
      </c>
      <c r="C61" s="220">
        <v>-232.09999999999997</v>
      </c>
      <c r="D61" s="220">
        <v>45.399999999999949</v>
      </c>
      <c r="E61" s="220">
        <v>-102.50000000000006</v>
      </c>
      <c r="F61" s="220">
        <v>-0.20000000000000284</v>
      </c>
      <c r="G61" s="220">
        <v>12.700000000000003</v>
      </c>
      <c r="H61" s="220">
        <v>-19.000000000000014</v>
      </c>
      <c r="I61" s="220">
        <v>-27.299999999999997</v>
      </c>
      <c r="J61" s="220">
        <v>67.2</v>
      </c>
      <c r="K61" s="220">
        <v>-24.200000000000003</v>
      </c>
      <c r="L61" s="220">
        <v>46.499999999999986</v>
      </c>
      <c r="M61" s="220">
        <v>-93.799999999999983</v>
      </c>
      <c r="N61" s="220">
        <v>135.1</v>
      </c>
      <c r="O61" s="220">
        <v>-73.199999999999989</v>
      </c>
      <c r="P61" s="220">
        <v>17.600000000000009</v>
      </c>
      <c r="Q61" s="220">
        <v>-38.600000000000009</v>
      </c>
      <c r="R61" s="220">
        <v>61.200000000000017</v>
      </c>
      <c r="S61" s="220">
        <v>61.200000000000017</v>
      </c>
      <c r="T61" s="220">
        <v>-44.599999999999994</v>
      </c>
      <c r="U61" s="220">
        <v>-27.300000000000011</v>
      </c>
      <c r="V61" s="220">
        <v>210.10000000000002</v>
      </c>
      <c r="W61" s="220">
        <v>-70.200000000000045</v>
      </c>
      <c r="X61" s="220">
        <v>86.100000000000023</v>
      </c>
      <c r="Y61" s="220">
        <v>-62.199999999999989</v>
      </c>
      <c r="Z61" s="220">
        <v>-12.900000000000034</v>
      </c>
      <c r="AA61" s="220">
        <v>54.5</v>
      </c>
      <c r="AB61" s="220">
        <v>151.90000000000003</v>
      </c>
      <c r="AC61" s="220">
        <v>-53</v>
      </c>
      <c r="AD61" s="220">
        <v>170.7</v>
      </c>
      <c r="AE61" s="220">
        <v>-183</v>
      </c>
      <c r="AF61" s="220">
        <v>10.199999999999989</v>
      </c>
      <c r="AG61" s="220">
        <v>-96.399999999999977</v>
      </c>
      <c r="AH61" s="220">
        <v>82.099999999999966</v>
      </c>
      <c r="AI61" s="220">
        <v>170.20000000000005</v>
      </c>
      <c r="AJ61" s="220">
        <v>215.79999999999995</v>
      </c>
      <c r="AK61" s="220">
        <v>43.200000000000045</v>
      </c>
      <c r="AL61" s="220">
        <v>68.600000000000023</v>
      </c>
      <c r="AM61" s="220">
        <v>-23.200000000000045</v>
      </c>
      <c r="AN61" s="220">
        <v>143.70000000000005</v>
      </c>
      <c r="AO61" s="220">
        <v>-123.30000000000007</v>
      </c>
      <c r="AP61" s="220">
        <v>252.10000000000002</v>
      </c>
      <c r="AQ61" s="246">
        <v>-590</v>
      </c>
      <c r="AR61" s="246">
        <v>183.10000000000002</v>
      </c>
      <c r="AS61" s="246">
        <v>-320.10000000000002</v>
      </c>
      <c r="AT61" s="498">
        <v>145.19999999999999</v>
      </c>
    </row>
    <row r="62" spans="1:46" s="135" customFormat="1" x14ac:dyDescent="0.25">
      <c r="A62" s="238"/>
      <c r="B62" s="220"/>
      <c r="C62" s="220"/>
      <c r="D62" s="220"/>
      <c r="E62" s="220"/>
      <c r="F62" s="237"/>
      <c r="G62" s="237"/>
      <c r="H62" s="237"/>
      <c r="I62" s="237"/>
      <c r="J62" s="237"/>
      <c r="K62" s="438"/>
    </row>
    <row r="63" spans="1:46" s="224" customFormat="1" x14ac:dyDescent="0.25">
      <c r="B63" s="194"/>
      <c r="C63" s="194"/>
      <c r="D63" s="194"/>
      <c r="E63" s="194"/>
      <c r="F63" s="220"/>
      <c r="G63" s="220"/>
      <c r="H63" s="220"/>
      <c r="I63" s="220"/>
      <c r="J63" s="350"/>
      <c r="K63" s="439"/>
    </row>
    <row r="64" spans="1:46" s="135" customFormat="1" x14ac:dyDescent="0.25">
      <c r="A64" s="238"/>
      <c r="B64" s="220"/>
      <c r="C64" s="220"/>
      <c r="D64" s="220"/>
      <c r="E64" s="220"/>
      <c r="F64" s="194"/>
      <c r="G64" s="194"/>
      <c r="H64" s="194"/>
      <c r="I64" s="194"/>
      <c r="J64" s="194"/>
      <c r="K64" s="440"/>
    </row>
    <row r="65" spans="1:53" s="224" customFormat="1" x14ac:dyDescent="0.25">
      <c r="B65" s="194"/>
      <c r="C65" s="194"/>
      <c r="D65" s="194"/>
      <c r="E65" s="194"/>
      <c r="F65" s="220"/>
      <c r="G65" s="220"/>
      <c r="H65" s="220"/>
      <c r="I65" s="220"/>
      <c r="J65" s="350"/>
      <c r="K65" s="439"/>
    </row>
    <row r="66" spans="1:53" s="135" customFormat="1" x14ac:dyDescent="0.25">
      <c r="A66" s="441"/>
      <c r="B66" s="220"/>
      <c r="C66" s="220"/>
      <c r="D66" s="220"/>
      <c r="E66" s="220"/>
      <c r="F66" s="194"/>
      <c r="G66" s="194"/>
      <c r="H66" s="194"/>
      <c r="I66" s="194"/>
      <c r="J66" s="352"/>
      <c r="K66" s="442"/>
    </row>
    <row r="67" spans="1:53" s="224" customFormat="1" x14ac:dyDescent="0.25">
      <c r="B67" s="220"/>
      <c r="C67" s="220"/>
      <c r="D67" s="220"/>
      <c r="E67" s="220"/>
      <c r="F67" s="220"/>
      <c r="G67" s="220"/>
      <c r="H67" s="220"/>
      <c r="I67" s="220"/>
      <c r="J67" s="350"/>
      <c r="K67" s="439"/>
    </row>
    <row r="68" spans="1:53" s="135" customFormat="1" x14ac:dyDescent="0.25">
      <c r="A68" s="224"/>
      <c r="B68" s="5"/>
      <c r="C68" s="5"/>
      <c r="D68" s="5"/>
      <c r="E68" s="5"/>
      <c r="F68" s="224"/>
      <c r="G68" s="224"/>
      <c r="H68" s="224"/>
      <c r="I68" s="224"/>
      <c r="J68" s="264"/>
      <c r="K68" s="443"/>
      <c r="BA68" s="217"/>
    </row>
    <row r="69" spans="1:53" x14ac:dyDescent="0.25">
      <c r="B69" s="186"/>
      <c r="C69" s="186"/>
      <c r="D69" s="186"/>
      <c r="E69" s="186"/>
    </row>
    <row r="70" spans="1:53" x14ac:dyDescent="0.25">
      <c r="B70" s="186"/>
      <c r="C70" s="186"/>
      <c r="D70" s="186"/>
      <c r="E70" s="186"/>
      <c r="F70" s="186"/>
      <c r="G70" s="186"/>
      <c r="H70" s="186"/>
      <c r="I70" s="186"/>
      <c r="J70" s="186"/>
      <c r="K70" s="186"/>
    </row>
    <row r="71" spans="1:53" x14ac:dyDescent="0.25">
      <c r="F71" s="186"/>
      <c r="G71" s="186"/>
      <c r="H71" s="186"/>
      <c r="I71" s="186"/>
      <c r="J71" s="186"/>
      <c r="K71" s="186"/>
    </row>
    <row r="78" spans="1:53" ht="15.75" x14ac:dyDescent="0.25">
      <c r="A78" s="191" t="s">
        <v>299</v>
      </c>
    </row>
    <row r="79" spans="1:53" ht="15.75" x14ac:dyDescent="0.25">
      <c r="A79" s="192" t="s">
        <v>297</v>
      </c>
      <c r="B79" s="192">
        <v>2008</v>
      </c>
      <c r="C79" s="192">
        <v>2009</v>
      </c>
      <c r="D79" s="192">
        <v>2010</v>
      </c>
      <c r="E79" s="192">
        <v>2011</v>
      </c>
      <c r="F79" s="192">
        <v>2012</v>
      </c>
      <c r="G79" s="192">
        <v>2013</v>
      </c>
      <c r="H79" s="192">
        <v>2014</v>
      </c>
      <c r="I79" s="192">
        <v>2015</v>
      </c>
      <c r="J79" s="192">
        <v>2016</v>
      </c>
      <c r="K79" s="192">
        <v>2017</v>
      </c>
      <c r="L79" s="192">
        <v>2018</v>
      </c>
    </row>
    <row r="80" spans="1:53" x14ac:dyDescent="0.25">
      <c r="A80" s="224" t="s">
        <v>342</v>
      </c>
      <c r="B80" s="220">
        <v>236</v>
      </c>
      <c r="C80" s="220">
        <v>406.4</v>
      </c>
      <c r="D80" s="220">
        <v>396.9</v>
      </c>
      <c r="E80" s="220">
        <v>402.6</v>
      </c>
      <c r="F80" s="220">
        <v>507.8</v>
      </c>
      <c r="G80" s="220">
        <v>564.4</v>
      </c>
      <c r="H80" s="220">
        <v>656.1</v>
      </c>
      <c r="I80" s="220">
        <v>642</v>
      </c>
      <c r="J80" s="220">
        <v>832.2</v>
      </c>
      <c r="K80" s="220">
        <v>915.5</v>
      </c>
      <c r="L80" s="445">
        <v>797.1</v>
      </c>
    </row>
    <row r="81" spans="1:14" x14ac:dyDescent="0.25">
      <c r="A81" s="224" t="s">
        <v>343</v>
      </c>
      <c r="B81" s="220">
        <v>192.2</v>
      </c>
      <c r="C81" s="220">
        <v>73.400000000000006</v>
      </c>
      <c r="D81" s="220">
        <v>83.5</v>
      </c>
      <c r="E81" s="220">
        <v>95.399999999999991</v>
      </c>
      <c r="F81" s="220">
        <v>132.40000000000003</v>
      </c>
      <c r="G81" s="220">
        <v>156.6</v>
      </c>
      <c r="H81" s="220">
        <v>179.70000000000002</v>
      </c>
      <c r="I81" s="220">
        <v>218.3</v>
      </c>
      <c r="J81" s="220">
        <v>181.10000000000002</v>
      </c>
      <c r="K81" s="220">
        <v>198.09999999999997</v>
      </c>
      <c r="L81" s="445">
        <v>282.49999999999994</v>
      </c>
      <c r="N81" s="445"/>
    </row>
    <row r="82" spans="1:14" x14ac:dyDescent="0.25">
      <c r="A82" s="238" t="s">
        <v>300</v>
      </c>
      <c r="B82" s="435">
        <v>95.1</v>
      </c>
      <c r="C82" s="435">
        <v>49.5</v>
      </c>
      <c r="D82" s="435">
        <v>53.6</v>
      </c>
      <c r="E82" s="435">
        <v>65.599999999999994</v>
      </c>
      <c r="F82" s="435">
        <v>80.900000000000006</v>
      </c>
      <c r="G82" s="435">
        <v>95</v>
      </c>
      <c r="H82" s="435">
        <v>102.4</v>
      </c>
      <c r="I82" s="435">
        <v>106</v>
      </c>
      <c r="J82" s="435">
        <v>118.8</v>
      </c>
      <c r="K82" s="435">
        <v>127.6</v>
      </c>
      <c r="L82" s="438">
        <v>182.3</v>
      </c>
      <c r="N82" s="445"/>
    </row>
    <row r="83" spans="1:14" x14ac:dyDescent="0.25">
      <c r="A83" s="238" t="s">
        <v>301</v>
      </c>
      <c r="B83" s="435">
        <v>2.2999999999999998</v>
      </c>
      <c r="C83" s="435">
        <v>13.7</v>
      </c>
      <c r="D83" s="435">
        <v>2.9</v>
      </c>
      <c r="E83" s="435">
        <v>3</v>
      </c>
      <c r="F83" s="435">
        <v>1.4</v>
      </c>
      <c r="G83" s="435">
        <v>3.8</v>
      </c>
      <c r="H83" s="435">
        <v>0.1</v>
      </c>
      <c r="I83" s="435">
        <v>0.3</v>
      </c>
      <c r="J83" s="435">
        <v>1.5</v>
      </c>
      <c r="K83" s="435">
        <v>0.3</v>
      </c>
      <c r="L83" s="438">
        <v>1.8</v>
      </c>
      <c r="N83" s="438"/>
    </row>
    <row r="84" spans="1:14" x14ac:dyDescent="0.25">
      <c r="A84" s="238" t="s">
        <v>311</v>
      </c>
      <c r="B84" s="435">
        <v>197</v>
      </c>
      <c r="C84" s="435">
        <v>10.199999999999999</v>
      </c>
      <c r="D84" s="435">
        <v>27</v>
      </c>
      <c r="E84" s="435">
        <v>26.8</v>
      </c>
      <c r="F84" s="435">
        <v>53.8</v>
      </c>
      <c r="G84" s="435">
        <v>57.8</v>
      </c>
      <c r="H84" s="435">
        <v>62.4</v>
      </c>
      <c r="I84" s="435">
        <v>150.1</v>
      </c>
      <c r="J84" s="435">
        <v>-16.399999999999999</v>
      </c>
      <c r="K84" s="435">
        <v>15.4</v>
      </c>
      <c r="L84" s="438">
        <v>97</v>
      </c>
      <c r="N84" s="438"/>
    </row>
    <row r="85" spans="1:14" x14ac:dyDescent="0.25">
      <c r="A85" s="238" t="s">
        <v>319</v>
      </c>
      <c r="B85" s="435">
        <v>0</v>
      </c>
      <c r="C85" s="435">
        <v>0</v>
      </c>
      <c r="D85" s="435">
        <v>0</v>
      </c>
      <c r="E85" s="435">
        <v>0</v>
      </c>
      <c r="F85" s="435">
        <v>0</v>
      </c>
      <c r="G85" s="435">
        <v>0</v>
      </c>
      <c r="H85" s="435">
        <v>0</v>
      </c>
      <c r="I85" s="435">
        <v>0</v>
      </c>
      <c r="J85" s="435">
        <v>0</v>
      </c>
      <c r="K85" s="435">
        <v>0.5</v>
      </c>
      <c r="L85" s="438">
        <v>1.4</v>
      </c>
      <c r="N85" s="438"/>
    </row>
    <row r="86" spans="1:14" x14ac:dyDescent="0.25">
      <c r="A86" s="238" t="s">
        <v>317</v>
      </c>
      <c r="B86" s="435">
        <v>-102.2</v>
      </c>
      <c r="C86" s="435">
        <v>0</v>
      </c>
      <c r="D86" s="435">
        <v>0</v>
      </c>
      <c r="E86" s="435">
        <v>0</v>
      </c>
      <c r="F86" s="435">
        <v>0</v>
      </c>
      <c r="G86" s="435">
        <v>0</v>
      </c>
      <c r="H86" s="435">
        <v>0</v>
      </c>
      <c r="I86" s="435">
        <v>0</v>
      </c>
      <c r="J86" s="435">
        <v>0</v>
      </c>
      <c r="K86" s="435">
        <v>0</v>
      </c>
      <c r="L86" s="435">
        <v>0</v>
      </c>
      <c r="N86" s="438"/>
    </row>
    <row r="87" spans="1:14" x14ac:dyDescent="0.25">
      <c r="A87" s="238" t="s">
        <v>321</v>
      </c>
      <c r="B87" s="435">
        <v>0</v>
      </c>
      <c r="C87" s="435">
        <v>0</v>
      </c>
      <c r="D87" s="435">
        <v>0</v>
      </c>
      <c r="E87" s="435">
        <v>0</v>
      </c>
      <c r="F87" s="435">
        <v>0</v>
      </c>
      <c r="G87" s="435">
        <v>0</v>
      </c>
      <c r="H87" s="435">
        <v>0</v>
      </c>
      <c r="I87" s="435">
        <v>0</v>
      </c>
      <c r="J87" s="435">
        <v>0</v>
      </c>
      <c r="K87" s="435">
        <v>0</v>
      </c>
      <c r="L87" s="435">
        <v>0</v>
      </c>
      <c r="N87" s="438"/>
    </row>
    <row r="88" spans="1:14" x14ac:dyDescent="0.25">
      <c r="A88" s="238" t="s">
        <v>323</v>
      </c>
      <c r="B88" s="435">
        <v>0</v>
      </c>
      <c r="C88" s="435">
        <v>0</v>
      </c>
      <c r="D88" s="435">
        <v>0</v>
      </c>
      <c r="E88" s="435">
        <v>0</v>
      </c>
      <c r="F88" s="435">
        <v>-3.7</v>
      </c>
      <c r="G88" s="435">
        <v>0</v>
      </c>
      <c r="H88" s="435">
        <v>0</v>
      </c>
      <c r="I88" s="435">
        <v>0</v>
      </c>
      <c r="J88" s="435">
        <v>0</v>
      </c>
      <c r="K88" s="435">
        <v>0</v>
      </c>
      <c r="L88" s="435">
        <v>0</v>
      </c>
      <c r="N88" s="438"/>
    </row>
    <row r="89" spans="1:14" x14ac:dyDescent="0.25">
      <c r="A89" s="238" t="s">
        <v>382</v>
      </c>
      <c r="B89" s="435">
        <v>0</v>
      </c>
      <c r="C89" s="435">
        <v>0</v>
      </c>
      <c r="D89" s="435">
        <v>0</v>
      </c>
      <c r="E89" s="435">
        <v>0</v>
      </c>
      <c r="F89" s="435">
        <v>0</v>
      </c>
      <c r="G89" s="435">
        <v>0</v>
      </c>
      <c r="H89" s="435">
        <v>0</v>
      </c>
      <c r="I89" s="435">
        <v>-98.7</v>
      </c>
      <c r="J89" s="435">
        <v>-3.8</v>
      </c>
      <c r="K89" s="435">
        <v>0</v>
      </c>
      <c r="L89" s="438">
        <v>-47.4</v>
      </c>
      <c r="N89" s="438"/>
    </row>
    <row r="90" spans="1:14" x14ac:dyDescent="0.25">
      <c r="A90" s="238" t="s">
        <v>322</v>
      </c>
      <c r="B90" s="435">
        <v>0</v>
      </c>
      <c r="C90" s="435">
        <v>0</v>
      </c>
      <c r="D90" s="435">
        <v>0</v>
      </c>
      <c r="E90" s="435">
        <v>0</v>
      </c>
      <c r="F90" s="435">
        <v>0</v>
      </c>
      <c r="G90" s="435">
        <v>0</v>
      </c>
      <c r="H90" s="435">
        <v>0</v>
      </c>
      <c r="I90" s="435">
        <v>0</v>
      </c>
      <c r="J90" s="435">
        <v>0</v>
      </c>
      <c r="K90" s="435">
        <v>-27.9</v>
      </c>
      <c r="L90" s="438">
        <v>-7.5</v>
      </c>
      <c r="N90" s="438"/>
    </row>
    <row r="91" spans="1:14" x14ac:dyDescent="0.25">
      <c r="A91" s="238" t="s">
        <v>312</v>
      </c>
      <c r="B91" s="435">
        <v>0</v>
      </c>
      <c r="C91" s="435">
        <v>0</v>
      </c>
      <c r="D91" s="435">
        <v>0</v>
      </c>
      <c r="E91" s="435">
        <v>0</v>
      </c>
      <c r="F91" s="435">
        <v>0</v>
      </c>
      <c r="G91" s="435">
        <v>0</v>
      </c>
      <c r="H91" s="435">
        <v>2.8</v>
      </c>
      <c r="I91" s="435">
        <v>36</v>
      </c>
      <c r="J91" s="435">
        <v>28.6</v>
      </c>
      <c r="K91" s="435">
        <v>32.700000000000003</v>
      </c>
      <c r="L91" s="438">
        <v>34.799999999999997</v>
      </c>
      <c r="N91" s="438"/>
    </row>
    <row r="92" spans="1:14" x14ac:dyDescent="0.25">
      <c r="A92" s="238" t="s">
        <v>320</v>
      </c>
      <c r="B92" s="435">
        <v>0</v>
      </c>
      <c r="C92" s="435">
        <v>0</v>
      </c>
      <c r="D92" s="435">
        <v>0</v>
      </c>
      <c r="E92" s="435">
        <v>0</v>
      </c>
      <c r="F92" s="435">
        <v>0</v>
      </c>
      <c r="G92" s="435">
        <v>0</v>
      </c>
      <c r="H92" s="435">
        <v>0</v>
      </c>
      <c r="I92" s="435">
        <v>0</v>
      </c>
      <c r="J92" s="435">
        <v>21.8</v>
      </c>
      <c r="K92" s="435">
        <v>27.8</v>
      </c>
      <c r="L92" s="438">
        <v>0</v>
      </c>
      <c r="N92" s="438"/>
    </row>
    <row r="93" spans="1:14" x14ac:dyDescent="0.25">
      <c r="A93" s="238" t="s">
        <v>313</v>
      </c>
      <c r="B93" s="435">
        <v>0</v>
      </c>
      <c r="C93" s="435">
        <v>0</v>
      </c>
      <c r="D93" s="435">
        <v>0</v>
      </c>
      <c r="E93" s="435">
        <v>0</v>
      </c>
      <c r="F93" s="435">
        <v>0</v>
      </c>
      <c r="G93" s="435">
        <v>0</v>
      </c>
      <c r="H93" s="435">
        <v>0</v>
      </c>
      <c r="I93" s="435">
        <v>0</v>
      </c>
      <c r="J93" s="435">
        <v>0</v>
      </c>
      <c r="K93" s="435">
        <v>1.5</v>
      </c>
      <c r="L93" s="438">
        <v>3.5</v>
      </c>
      <c r="N93" s="438"/>
    </row>
    <row r="94" spans="1:14" x14ac:dyDescent="0.25">
      <c r="A94" s="238" t="s">
        <v>314</v>
      </c>
      <c r="B94" s="435">
        <v>0</v>
      </c>
      <c r="C94" s="435">
        <v>0</v>
      </c>
      <c r="D94" s="435">
        <v>0</v>
      </c>
      <c r="E94" s="435">
        <v>0</v>
      </c>
      <c r="F94" s="435">
        <v>0</v>
      </c>
      <c r="G94" s="435">
        <v>0</v>
      </c>
      <c r="H94" s="435">
        <v>9.6</v>
      </c>
      <c r="I94" s="435">
        <v>23.3</v>
      </c>
      <c r="J94" s="435">
        <v>14.1</v>
      </c>
      <c r="K94" s="435">
        <v>16.600000000000001</v>
      </c>
      <c r="L94" s="438">
        <v>17.399999999999999</v>
      </c>
      <c r="N94" s="438"/>
    </row>
    <row r="95" spans="1:14" x14ac:dyDescent="0.25">
      <c r="A95" s="238" t="s">
        <v>315</v>
      </c>
      <c r="B95" s="435">
        <v>0</v>
      </c>
      <c r="C95" s="435">
        <v>0</v>
      </c>
      <c r="D95" s="435">
        <v>0</v>
      </c>
      <c r="E95" s="435">
        <v>0</v>
      </c>
      <c r="F95" s="435">
        <v>0</v>
      </c>
      <c r="G95" s="435">
        <v>0</v>
      </c>
      <c r="H95" s="435">
        <v>2.4</v>
      </c>
      <c r="I95" s="435">
        <v>1.3</v>
      </c>
      <c r="J95" s="435">
        <v>5.8</v>
      </c>
      <c r="K95" s="435">
        <v>3.6</v>
      </c>
      <c r="L95" s="438">
        <v>-0.8</v>
      </c>
      <c r="N95" s="438"/>
    </row>
    <row r="96" spans="1:14" x14ac:dyDescent="0.25">
      <c r="A96" s="238" t="s">
        <v>316</v>
      </c>
      <c r="B96" s="435">
        <v>0</v>
      </c>
      <c r="C96" s="435">
        <v>0</v>
      </c>
      <c r="D96" s="435">
        <v>0</v>
      </c>
      <c r="E96" s="435">
        <v>0</v>
      </c>
      <c r="F96" s="435">
        <v>0</v>
      </c>
      <c r="G96" s="435">
        <v>0</v>
      </c>
      <c r="H96" s="435">
        <v>0</v>
      </c>
      <c r="I96" s="435">
        <v>0</v>
      </c>
      <c r="J96" s="435">
        <v>10.7</v>
      </c>
      <c r="K96" s="435">
        <v>0</v>
      </c>
      <c r="L96" s="438">
        <v>0</v>
      </c>
      <c r="N96" s="438"/>
    </row>
    <row r="97" spans="1:14" x14ac:dyDescent="0.25">
      <c r="A97" s="436" t="s">
        <v>348</v>
      </c>
      <c r="B97" s="220">
        <v>0</v>
      </c>
      <c r="C97" s="220">
        <v>6.5</v>
      </c>
      <c r="D97" s="220">
        <v>1.7000000000000002</v>
      </c>
      <c r="E97" s="220">
        <v>0</v>
      </c>
      <c r="F97" s="220">
        <v>0</v>
      </c>
      <c r="G97" s="220">
        <v>0</v>
      </c>
      <c r="H97" s="220">
        <v>0</v>
      </c>
      <c r="I97" s="220">
        <v>0</v>
      </c>
      <c r="J97" s="220">
        <v>0</v>
      </c>
      <c r="K97" s="220">
        <v>0</v>
      </c>
      <c r="L97" s="445">
        <v>0</v>
      </c>
      <c r="N97" s="438"/>
    </row>
    <row r="98" spans="1:14" x14ac:dyDescent="0.25">
      <c r="A98" s="248" t="s">
        <v>344</v>
      </c>
      <c r="B98" s="220">
        <v>-52.9</v>
      </c>
      <c r="C98" s="220">
        <v>-114.8</v>
      </c>
      <c r="D98" s="220">
        <v>-61.2</v>
      </c>
      <c r="E98" s="220">
        <v>-16.8</v>
      </c>
      <c r="F98" s="220">
        <v>-64.2</v>
      </c>
      <c r="G98" s="220">
        <v>-54.7</v>
      </c>
      <c r="H98" s="220">
        <v>-30.9</v>
      </c>
      <c r="I98" s="220">
        <v>-128.4</v>
      </c>
      <c r="J98" s="220">
        <v>-55.2</v>
      </c>
      <c r="K98" s="220">
        <v>-23.4</v>
      </c>
      <c r="L98" s="445">
        <v>-17.399999999999999</v>
      </c>
      <c r="N98" s="445"/>
    </row>
    <row r="99" spans="1:14" x14ac:dyDescent="0.25">
      <c r="A99" s="437" t="s">
        <v>346</v>
      </c>
      <c r="B99" s="220">
        <v>-30.3</v>
      </c>
      <c r="C99" s="220">
        <v>-65.8</v>
      </c>
      <c r="D99" s="220">
        <v>-44.8</v>
      </c>
      <c r="E99" s="220">
        <v>-34.299999999999997</v>
      </c>
      <c r="F99" s="220">
        <v>-27.9</v>
      </c>
      <c r="G99" s="220">
        <v>-43.1</v>
      </c>
      <c r="H99" s="220">
        <v>-32.4</v>
      </c>
      <c r="I99" s="220">
        <v>-37</v>
      </c>
      <c r="J99" s="220">
        <v>-46.3</v>
      </c>
      <c r="K99" s="220">
        <v>-68.599999999999994</v>
      </c>
      <c r="L99" s="445">
        <v>-52.9</v>
      </c>
      <c r="N99" s="445"/>
    </row>
    <row r="100" spans="1:14" x14ac:dyDescent="0.25">
      <c r="A100" s="248" t="s">
        <v>347</v>
      </c>
      <c r="B100" s="220">
        <v>1.7</v>
      </c>
      <c r="C100" s="220">
        <v>4</v>
      </c>
      <c r="D100" s="220">
        <v>1.6</v>
      </c>
      <c r="E100" s="220">
        <v>0.8</v>
      </c>
      <c r="F100" s="220">
        <v>1.6</v>
      </c>
      <c r="G100" s="220">
        <v>3.1</v>
      </c>
      <c r="H100" s="220">
        <v>0</v>
      </c>
      <c r="I100" s="220">
        <v>0.5</v>
      </c>
      <c r="J100" s="220">
        <v>3.8</v>
      </c>
      <c r="K100" s="220">
        <v>0</v>
      </c>
      <c r="L100" s="445">
        <v>5.8</v>
      </c>
      <c r="N100" s="445"/>
    </row>
    <row r="101" spans="1:14" x14ac:dyDescent="0.25">
      <c r="A101" s="248" t="s">
        <v>345</v>
      </c>
      <c r="B101" s="220">
        <v>-127.8</v>
      </c>
      <c r="C101" s="220">
        <v>25</v>
      </c>
      <c r="D101" s="220">
        <v>-34.29999999999999</v>
      </c>
      <c r="E101" s="220">
        <v>-16.200000000000003</v>
      </c>
      <c r="F101" s="220">
        <v>-214.99999999999997</v>
      </c>
      <c r="G101" s="220">
        <v>-53.599999999999994</v>
      </c>
      <c r="H101" s="220">
        <v>-126.39999999999998</v>
      </c>
      <c r="I101" s="220">
        <v>-204.89999999999995</v>
      </c>
      <c r="J101" s="220">
        <v>48.6</v>
      </c>
      <c r="K101" s="220">
        <v>-150.80000000000001</v>
      </c>
      <c r="L101" s="445">
        <v>-235.2</v>
      </c>
      <c r="N101" s="445"/>
    </row>
    <row r="102" spans="1:14" x14ac:dyDescent="0.25">
      <c r="A102" s="238" t="s">
        <v>302</v>
      </c>
      <c r="B102" s="435">
        <v>-20.9</v>
      </c>
      <c r="C102" s="435">
        <v>-14.7</v>
      </c>
      <c r="D102" s="435">
        <v>-20.3</v>
      </c>
      <c r="E102" s="435">
        <v>-35.4</v>
      </c>
      <c r="F102" s="435">
        <v>-57.6</v>
      </c>
      <c r="G102" s="435">
        <v>-56</v>
      </c>
      <c r="H102" s="435">
        <v>-132.6</v>
      </c>
      <c r="I102" s="435">
        <v>-29.6</v>
      </c>
      <c r="J102" s="435">
        <v>-141.5</v>
      </c>
      <c r="K102" s="435">
        <v>-102.6</v>
      </c>
      <c r="L102" s="438">
        <v>-166.7</v>
      </c>
      <c r="N102" s="445"/>
    </row>
    <row r="103" spans="1:14" x14ac:dyDescent="0.25">
      <c r="A103" s="238" t="s">
        <v>303</v>
      </c>
      <c r="B103" s="435">
        <v>29.9</v>
      </c>
      <c r="C103" s="435">
        <v>4.9000000000000004</v>
      </c>
      <c r="D103" s="435">
        <v>5.3</v>
      </c>
      <c r="E103" s="435">
        <v>-19.299999999999997</v>
      </c>
      <c r="F103" s="435">
        <v>-125</v>
      </c>
      <c r="G103" s="435">
        <v>-38.599999999999994</v>
      </c>
      <c r="H103" s="435">
        <v>17.600000000000001</v>
      </c>
      <c r="I103" s="435">
        <v>-210.2</v>
      </c>
      <c r="J103" s="435">
        <v>84.9</v>
      </c>
      <c r="K103" s="435">
        <v>-49.2</v>
      </c>
      <c r="L103" s="438">
        <v>-70.900000000000006</v>
      </c>
      <c r="N103" s="438"/>
    </row>
    <row r="104" spans="1:14" x14ac:dyDescent="0.25">
      <c r="A104" s="238" t="s">
        <v>318</v>
      </c>
      <c r="B104" s="435">
        <v>32.9</v>
      </c>
      <c r="C104" s="435">
        <v>0</v>
      </c>
      <c r="D104" s="435">
        <v>0</v>
      </c>
      <c r="E104" s="435">
        <v>0</v>
      </c>
      <c r="F104" s="435">
        <v>0</v>
      </c>
      <c r="G104" s="435">
        <v>0</v>
      </c>
      <c r="H104" s="435">
        <v>0</v>
      </c>
      <c r="I104" s="435">
        <v>0</v>
      </c>
      <c r="J104" s="435">
        <v>0</v>
      </c>
      <c r="K104" s="435">
        <v>0</v>
      </c>
      <c r="L104" s="438">
        <v>0</v>
      </c>
      <c r="N104" s="438"/>
    </row>
    <row r="105" spans="1:14" x14ac:dyDescent="0.25">
      <c r="A105" s="238" t="s">
        <v>304</v>
      </c>
      <c r="B105" s="435">
        <v>0</v>
      </c>
      <c r="C105" s="435">
        <v>0</v>
      </c>
      <c r="D105" s="435">
        <v>0</v>
      </c>
      <c r="E105" s="435">
        <v>0</v>
      </c>
      <c r="F105" s="435">
        <v>0</v>
      </c>
      <c r="G105" s="435">
        <v>0</v>
      </c>
      <c r="H105" s="435">
        <v>-1.2</v>
      </c>
      <c r="I105" s="435">
        <v>-4.7</v>
      </c>
      <c r="J105" s="435">
        <v>6.3</v>
      </c>
      <c r="K105" s="435">
        <v>0.2</v>
      </c>
      <c r="L105" s="438">
        <v>0</v>
      </c>
      <c r="N105" s="438"/>
    </row>
    <row r="106" spans="1:14" x14ac:dyDescent="0.25">
      <c r="A106" s="238" t="s">
        <v>305</v>
      </c>
      <c r="B106" s="435">
        <v>-34.4</v>
      </c>
      <c r="C106" s="435">
        <v>25.9</v>
      </c>
      <c r="D106" s="435">
        <v>-39.4</v>
      </c>
      <c r="E106" s="435">
        <v>-14.8</v>
      </c>
      <c r="F106" s="435">
        <v>-9.6</v>
      </c>
      <c r="G106" s="435">
        <v>3.4</v>
      </c>
      <c r="H106" s="435">
        <v>-9.6999999999999993</v>
      </c>
      <c r="I106" s="435">
        <v>-7</v>
      </c>
      <c r="J106" s="435">
        <v>88.5</v>
      </c>
      <c r="K106" s="435">
        <v>45.1</v>
      </c>
      <c r="L106" s="438">
        <v>60</v>
      </c>
      <c r="N106" s="438"/>
    </row>
    <row r="107" spans="1:14" x14ac:dyDescent="0.25">
      <c r="A107" s="238" t="s">
        <v>306</v>
      </c>
      <c r="B107" s="435">
        <v>-1.9</v>
      </c>
      <c r="C107" s="435">
        <v>-16.100000000000001</v>
      </c>
      <c r="D107" s="435">
        <v>-32.6</v>
      </c>
      <c r="E107" s="435">
        <v>34.1</v>
      </c>
      <c r="F107" s="435">
        <v>-21.1</v>
      </c>
      <c r="G107" s="435">
        <v>-6</v>
      </c>
      <c r="H107" s="435">
        <v>-16.100000000000001</v>
      </c>
      <c r="I107" s="435">
        <v>-17.100000000000001</v>
      </c>
      <c r="J107" s="435">
        <v>17.600000000000001</v>
      </c>
      <c r="K107" s="435">
        <v>-35.299999999999997</v>
      </c>
      <c r="L107" s="438">
        <v>-78.3</v>
      </c>
      <c r="N107" s="438"/>
    </row>
    <row r="108" spans="1:14" x14ac:dyDescent="0.25">
      <c r="A108" s="238" t="s">
        <v>307</v>
      </c>
      <c r="B108" s="435">
        <v>6.7</v>
      </c>
      <c r="C108" s="435">
        <v>3.2</v>
      </c>
      <c r="D108" s="435">
        <v>7.1999999999999993</v>
      </c>
      <c r="E108" s="435">
        <v>1.9000000000000001</v>
      </c>
      <c r="F108" s="435">
        <v>-19.7</v>
      </c>
      <c r="G108" s="435">
        <v>8.3000000000000007</v>
      </c>
      <c r="H108" s="435">
        <v>2</v>
      </c>
      <c r="I108" s="435">
        <v>48.4</v>
      </c>
      <c r="J108" s="435">
        <v>6.4</v>
      </c>
      <c r="K108" s="435">
        <v>-6.1</v>
      </c>
      <c r="L108" s="438">
        <v>-11.6</v>
      </c>
      <c r="N108" s="438"/>
    </row>
    <row r="109" spans="1:14" x14ac:dyDescent="0.25">
      <c r="A109" s="238" t="s">
        <v>308</v>
      </c>
      <c r="B109" s="435">
        <v>-9.3000000000000007</v>
      </c>
      <c r="C109" s="435">
        <v>-4.8</v>
      </c>
      <c r="D109" s="435">
        <v>36.200000000000003</v>
      </c>
      <c r="E109" s="435">
        <v>14.4</v>
      </c>
      <c r="F109" s="435">
        <v>10.9</v>
      </c>
      <c r="G109" s="435">
        <v>21.2</v>
      </c>
      <c r="H109" s="435">
        <v>-7.6</v>
      </c>
      <c r="I109" s="435">
        <v>-7.4</v>
      </c>
      <c r="J109" s="435">
        <v>-21.4</v>
      </c>
      <c r="K109" s="435">
        <v>28.6</v>
      </c>
      <c r="L109" s="438">
        <v>30.5</v>
      </c>
      <c r="N109" s="438"/>
    </row>
    <row r="110" spans="1:14" x14ac:dyDescent="0.25">
      <c r="A110" s="238" t="s">
        <v>309</v>
      </c>
      <c r="B110" s="435">
        <v>4.7</v>
      </c>
      <c r="C110" s="435">
        <v>-2.4</v>
      </c>
      <c r="D110" s="435">
        <v>1.6</v>
      </c>
      <c r="E110" s="435">
        <v>-1.8</v>
      </c>
      <c r="F110" s="435">
        <v>4.5999999999999996</v>
      </c>
      <c r="G110" s="435">
        <v>-6.9</v>
      </c>
      <c r="H110" s="435">
        <v>4.3</v>
      </c>
      <c r="I110" s="435">
        <v>-0.2</v>
      </c>
      <c r="J110" s="435">
        <v>-4.5</v>
      </c>
      <c r="K110" s="435">
        <v>2.9</v>
      </c>
      <c r="L110" s="438">
        <v>5.9</v>
      </c>
      <c r="N110" s="438"/>
    </row>
    <row r="111" spans="1:14" x14ac:dyDescent="0.25">
      <c r="A111" s="238" t="s">
        <v>310</v>
      </c>
      <c r="B111" s="435">
        <v>-135.5</v>
      </c>
      <c r="C111" s="435">
        <v>29</v>
      </c>
      <c r="D111" s="435">
        <v>7.7</v>
      </c>
      <c r="E111" s="435">
        <v>4.7</v>
      </c>
      <c r="F111" s="435">
        <v>2.5</v>
      </c>
      <c r="G111" s="435">
        <v>21</v>
      </c>
      <c r="H111" s="435">
        <v>16.899999999999999</v>
      </c>
      <c r="I111" s="435">
        <v>22.9</v>
      </c>
      <c r="J111" s="435">
        <v>12.299999999999997</v>
      </c>
      <c r="K111" s="435">
        <v>-34.4</v>
      </c>
      <c r="L111" s="438">
        <v>-4.0999999999999996</v>
      </c>
      <c r="N111" s="438"/>
    </row>
    <row r="112" spans="1:14" x14ac:dyDescent="0.25">
      <c r="A112" s="224" t="s">
        <v>324</v>
      </c>
      <c r="B112" s="220">
        <v>218.89999999999998</v>
      </c>
      <c r="C112" s="220">
        <v>334.69999999999993</v>
      </c>
      <c r="D112" s="220">
        <v>343.4</v>
      </c>
      <c r="E112" s="220">
        <v>431.5</v>
      </c>
      <c r="F112" s="220">
        <v>334.70000000000005</v>
      </c>
      <c r="G112" s="220">
        <v>572.69999999999993</v>
      </c>
      <c r="H112" s="220">
        <v>646.10000000000014</v>
      </c>
      <c r="I112" s="220">
        <v>490.5</v>
      </c>
      <c r="J112" s="220">
        <v>964.2</v>
      </c>
      <c r="K112" s="220">
        <v>870.79999999999973</v>
      </c>
      <c r="L112" s="445">
        <v>779.89999999999986</v>
      </c>
      <c r="N112" s="438"/>
    </row>
    <row r="113" spans="1:14" x14ac:dyDescent="0.25">
      <c r="A113" s="224" t="s">
        <v>325</v>
      </c>
      <c r="B113" s="220">
        <v>0</v>
      </c>
      <c r="C113" s="220">
        <v>0</v>
      </c>
      <c r="D113" s="220">
        <v>0</v>
      </c>
      <c r="E113" s="220">
        <v>0</v>
      </c>
      <c r="F113" s="220">
        <v>0</v>
      </c>
      <c r="G113" s="220">
        <v>0</v>
      </c>
      <c r="H113" s="220">
        <v>0</v>
      </c>
      <c r="I113" s="220">
        <v>0</v>
      </c>
      <c r="J113" s="220">
        <v>0</v>
      </c>
      <c r="K113" s="220">
        <v>0</v>
      </c>
      <c r="L113" s="220">
        <v>0</v>
      </c>
      <c r="N113" s="445"/>
    </row>
    <row r="114" spans="1:14" x14ac:dyDescent="0.25">
      <c r="A114" s="238" t="s">
        <v>326</v>
      </c>
      <c r="B114" s="435">
        <v>-63.4</v>
      </c>
      <c r="C114" s="435">
        <v>-116.5</v>
      </c>
      <c r="D114" s="435">
        <v>-127.3</v>
      </c>
      <c r="E114" s="435">
        <v>-130</v>
      </c>
      <c r="F114" s="435">
        <v>-112.2</v>
      </c>
      <c r="G114" s="435">
        <v>-271.2</v>
      </c>
      <c r="H114" s="435">
        <v>-345</v>
      </c>
      <c r="I114" s="435">
        <v>-398.5</v>
      </c>
      <c r="J114" s="435">
        <v>-259</v>
      </c>
      <c r="K114" s="435">
        <v>-320</v>
      </c>
      <c r="L114" s="438">
        <v>-300</v>
      </c>
      <c r="N114" s="445"/>
    </row>
    <row r="115" spans="1:14" x14ac:dyDescent="0.25">
      <c r="A115" s="238" t="s">
        <v>351</v>
      </c>
      <c r="B115" s="438">
        <v>-266.39999999999998</v>
      </c>
      <c r="C115" s="438">
        <v>-117.6</v>
      </c>
      <c r="D115" s="438">
        <v>-176.5</v>
      </c>
      <c r="E115" s="438">
        <v>-143.5</v>
      </c>
      <c r="F115" s="438">
        <v>-175.1</v>
      </c>
      <c r="G115" s="438">
        <v>-36</v>
      </c>
      <c r="H115" s="438">
        <v>-9</v>
      </c>
      <c r="I115" s="438">
        <v>-11.2</v>
      </c>
      <c r="J115" s="438">
        <v>-7.9</v>
      </c>
      <c r="K115" s="438">
        <v>-11.4</v>
      </c>
      <c r="L115" s="438">
        <v>-23.8</v>
      </c>
      <c r="N115" s="445"/>
    </row>
    <row r="116" spans="1:14" x14ac:dyDescent="0.25">
      <c r="A116" s="238" t="s">
        <v>327</v>
      </c>
      <c r="B116" s="438">
        <v>0</v>
      </c>
      <c r="C116" s="438">
        <v>0</v>
      </c>
      <c r="D116" s="438">
        <v>0</v>
      </c>
      <c r="E116" s="438">
        <v>0</v>
      </c>
      <c r="F116" s="438">
        <v>0</v>
      </c>
      <c r="G116" s="438">
        <v>0</v>
      </c>
      <c r="H116" s="438">
        <v>0</v>
      </c>
      <c r="I116" s="438">
        <v>0</v>
      </c>
      <c r="J116" s="438">
        <v>0</v>
      </c>
      <c r="K116" s="478">
        <f>-9.1</f>
        <v>-9.1</v>
      </c>
      <c r="L116" s="438">
        <v>-1306.4000000000001</v>
      </c>
      <c r="N116" s="438"/>
    </row>
    <row r="117" spans="1:14" x14ac:dyDescent="0.25">
      <c r="A117" s="238" t="s">
        <v>328</v>
      </c>
      <c r="B117" s="435">
        <v>0</v>
      </c>
      <c r="C117" s="435">
        <v>0</v>
      </c>
      <c r="D117" s="435">
        <v>0</v>
      </c>
      <c r="E117" s="435">
        <v>0</v>
      </c>
      <c r="F117" s="435">
        <v>0</v>
      </c>
      <c r="G117" s="435">
        <v>0</v>
      </c>
      <c r="H117" s="435">
        <v>-3.7</v>
      </c>
      <c r="I117" s="435">
        <v>0</v>
      </c>
      <c r="J117" s="435">
        <v>-6.5</v>
      </c>
      <c r="K117" s="438">
        <v>-1.1000000000000001</v>
      </c>
      <c r="L117" s="438">
        <v>0</v>
      </c>
      <c r="N117" s="438"/>
    </row>
    <row r="118" spans="1:14" x14ac:dyDescent="0.25">
      <c r="A118" s="444" t="s">
        <v>332</v>
      </c>
      <c r="B118" s="435">
        <v>-8.1999999999999993</v>
      </c>
      <c r="C118" s="435">
        <v>-10.3</v>
      </c>
      <c r="D118" s="435">
        <v>-3.8</v>
      </c>
      <c r="E118" s="435">
        <v>-0.5</v>
      </c>
      <c r="F118" s="435">
        <v>0</v>
      </c>
      <c r="G118" s="435">
        <v>0</v>
      </c>
      <c r="H118" s="435">
        <v>0</v>
      </c>
      <c r="I118" s="435">
        <v>-39.4</v>
      </c>
      <c r="J118" s="435">
        <v>0</v>
      </c>
      <c r="K118" s="438">
        <v>0</v>
      </c>
      <c r="L118" s="438">
        <v>0</v>
      </c>
      <c r="N118" s="438"/>
    </row>
    <row r="119" spans="1:14" x14ac:dyDescent="0.25">
      <c r="A119" s="238" t="s">
        <v>329</v>
      </c>
      <c r="B119" s="435">
        <v>0</v>
      </c>
      <c r="C119" s="435">
        <v>3.9</v>
      </c>
      <c r="D119" s="435">
        <v>3.2</v>
      </c>
      <c r="E119" s="435">
        <v>0.3</v>
      </c>
      <c r="F119" s="435">
        <v>0</v>
      </c>
      <c r="G119" s="435">
        <v>0</v>
      </c>
      <c r="H119" s="435">
        <v>0</v>
      </c>
      <c r="I119" s="435">
        <v>0</v>
      </c>
      <c r="J119" s="435">
        <v>0</v>
      </c>
      <c r="K119" s="438">
        <v>0</v>
      </c>
      <c r="L119" s="438">
        <v>0</v>
      </c>
      <c r="N119" s="438"/>
    </row>
    <row r="120" spans="1:14" x14ac:dyDescent="0.25">
      <c r="A120" s="238" t="s">
        <v>330</v>
      </c>
      <c r="B120" s="435">
        <v>0</v>
      </c>
      <c r="C120" s="435">
        <v>28.7</v>
      </c>
      <c r="D120" s="435">
        <v>63.7</v>
      </c>
      <c r="E120" s="435">
        <v>0</v>
      </c>
      <c r="F120" s="435">
        <v>0</v>
      </c>
      <c r="G120" s="435">
        <v>0</v>
      </c>
      <c r="H120" s="435">
        <v>0</v>
      </c>
      <c r="I120" s="435">
        <v>0</v>
      </c>
      <c r="J120" s="435">
        <v>0</v>
      </c>
      <c r="K120" s="438">
        <v>0</v>
      </c>
      <c r="L120" s="438">
        <v>0</v>
      </c>
      <c r="N120" s="438"/>
    </row>
    <row r="121" spans="1:14" x14ac:dyDescent="0.25">
      <c r="A121" s="238" t="s">
        <v>356</v>
      </c>
      <c r="B121" s="435"/>
      <c r="C121" s="435"/>
      <c r="D121" s="435"/>
      <c r="E121" s="435">
        <v>0</v>
      </c>
      <c r="F121" s="435">
        <v>0</v>
      </c>
      <c r="G121" s="435">
        <v>0</v>
      </c>
      <c r="H121" s="435">
        <v>0</v>
      </c>
      <c r="I121" s="435">
        <v>0</v>
      </c>
      <c r="J121" s="435">
        <v>0</v>
      </c>
      <c r="K121" s="438">
        <v>0</v>
      </c>
      <c r="L121" s="438">
        <v>-7.7</v>
      </c>
      <c r="N121" s="438"/>
    </row>
    <row r="122" spans="1:14" x14ac:dyDescent="0.25">
      <c r="A122" s="238" t="s">
        <v>383</v>
      </c>
      <c r="B122" s="435"/>
      <c r="C122" s="435"/>
      <c r="D122" s="435"/>
      <c r="E122" s="435">
        <v>0</v>
      </c>
      <c r="F122" s="435">
        <v>0</v>
      </c>
      <c r="G122" s="435">
        <v>0</v>
      </c>
      <c r="H122" s="435">
        <v>0</v>
      </c>
      <c r="I122" s="435">
        <v>0</v>
      </c>
      <c r="J122" s="435">
        <v>0</v>
      </c>
      <c r="K122" s="438">
        <v>0</v>
      </c>
      <c r="L122" s="438">
        <v>113.7</v>
      </c>
      <c r="N122" s="438"/>
    </row>
    <row r="123" spans="1:14" x14ac:dyDescent="0.25">
      <c r="A123" s="444" t="s">
        <v>331</v>
      </c>
      <c r="B123" s="435">
        <v>0</v>
      </c>
      <c r="C123" s="435">
        <v>0</v>
      </c>
      <c r="D123" s="435">
        <v>0</v>
      </c>
      <c r="E123" s="435">
        <v>0</v>
      </c>
      <c r="F123" s="435">
        <v>0</v>
      </c>
      <c r="G123" s="435">
        <v>0</v>
      </c>
      <c r="H123" s="435">
        <v>0</v>
      </c>
      <c r="I123" s="435">
        <v>0</v>
      </c>
      <c r="J123" s="435">
        <v>0.8</v>
      </c>
      <c r="K123" s="438">
        <v>0</v>
      </c>
      <c r="L123" s="438">
        <v>0</v>
      </c>
      <c r="N123" s="438"/>
    </row>
    <row r="124" spans="1:14" x14ac:dyDescent="0.25">
      <c r="A124" s="224" t="s">
        <v>333</v>
      </c>
      <c r="B124" s="220">
        <v>-337.99999999999994</v>
      </c>
      <c r="C124" s="220">
        <v>-211.8</v>
      </c>
      <c r="D124" s="220">
        <v>-240.70000000000005</v>
      </c>
      <c r="E124" s="220">
        <v>-273.7</v>
      </c>
      <c r="F124" s="220">
        <v>-287.3</v>
      </c>
      <c r="G124" s="220">
        <v>-307.2</v>
      </c>
      <c r="H124" s="220">
        <v>-357.7</v>
      </c>
      <c r="I124" s="220">
        <v>-449.09999999999997</v>
      </c>
      <c r="J124" s="220">
        <v>-272.59999999999997</v>
      </c>
      <c r="K124" s="445">
        <v>-341.6</v>
      </c>
      <c r="L124" s="445">
        <v>-1524.2</v>
      </c>
      <c r="N124" s="445"/>
    </row>
    <row r="125" spans="1:14" x14ac:dyDescent="0.25">
      <c r="A125" s="224" t="s">
        <v>298</v>
      </c>
      <c r="B125" s="220">
        <v>0</v>
      </c>
      <c r="C125" s="220">
        <v>0</v>
      </c>
      <c r="D125" s="220">
        <v>0</v>
      </c>
      <c r="E125" s="220">
        <v>0</v>
      </c>
      <c r="F125" s="220">
        <v>0</v>
      </c>
      <c r="G125" s="220">
        <v>0</v>
      </c>
      <c r="H125" s="220">
        <v>0</v>
      </c>
      <c r="I125" s="220">
        <v>0</v>
      </c>
      <c r="J125" s="220">
        <v>0</v>
      </c>
      <c r="K125" s="445">
        <v>0</v>
      </c>
      <c r="L125" s="445">
        <v>0</v>
      </c>
      <c r="N125" s="445"/>
    </row>
    <row r="126" spans="1:14" x14ac:dyDescent="0.25">
      <c r="A126" s="238" t="s">
        <v>337</v>
      </c>
      <c r="B126" s="435">
        <v>-30.5</v>
      </c>
      <c r="C126" s="435">
        <v>-31.7</v>
      </c>
      <c r="D126" s="435">
        <v>-76.3</v>
      </c>
      <c r="E126" s="435">
        <v>-87.5</v>
      </c>
      <c r="F126" s="435">
        <v>-84.2</v>
      </c>
      <c r="G126" s="435">
        <v>-114.5</v>
      </c>
      <c r="H126" s="435">
        <v>-117.3</v>
      </c>
      <c r="I126" s="435">
        <v>-194.1</v>
      </c>
      <c r="J126" s="435">
        <v>-137.9</v>
      </c>
      <c r="K126" s="438">
        <v>-176.3</v>
      </c>
      <c r="L126" s="438">
        <v>-132.4</v>
      </c>
      <c r="N126" s="438"/>
    </row>
    <row r="127" spans="1:14" x14ac:dyDescent="0.25">
      <c r="A127" s="238" t="s">
        <v>332</v>
      </c>
      <c r="B127" s="435">
        <v>0</v>
      </c>
      <c r="C127" s="435">
        <v>0</v>
      </c>
      <c r="D127" s="435">
        <v>0</v>
      </c>
      <c r="E127" s="435">
        <v>0</v>
      </c>
      <c r="F127" s="435">
        <v>0</v>
      </c>
      <c r="G127" s="435">
        <v>0</v>
      </c>
      <c r="H127" s="435">
        <v>0</v>
      </c>
      <c r="I127" s="435">
        <v>0</v>
      </c>
      <c r="J127" s="435">
        <v>0</v>
      </c>
      <c r="K127" s="438">
        <v>0</v>
      </c>
      <c r="L127" s="438">
        <v>0</v>
      </c>
      <c r="N127" s="438"/>
    </row>
    <row r="128" spans="1:14" x14ac:dyDescent="0.25">
      <c r="A128" s="238" t="s">
        <v>338</v>
      </c>
      <c r="B128" s="435">
        <v>383.9</v>
      </c>
      <c r="C128" s="435">
        <v>229.3</v>
      </c>
      <c r="D128" s="435">
        <v>127.3</v>
      </c>
      <c r="E128" s="435">
        <v>186.2</v>
      </c>
      <c r="F128" s="435">
        <v>288.39999999999998</v>
      </c>
      <c r="G128" s="435">
        <v>349.09999999999997</v>
      </c>
      <c r="H128" s="435">
        <v>390.2</v>
      </c>
      <c r="I128" s="435">
        <v>476.7</v>
      </c>
      <c r="J128" s="435">
        <v>388.5</v>
      </c>
      <c r="K128" s="438">
        <v>47.5</v>
      </c>
      <c r="L128" s="438">
        <v>780</v>
      </c>
      <c r="N128" s="438"/>
    </row>
    <row r="129" spans="1:14" x14ac:dyDescent="0.25">
      <c r="A129" s="238" t="s">
        <v>339</v>
      </c>
      <c r="B129" s="435">
        <v>-445.1</v>
      </c>
      <c r="C129" s="435">
        <v>-410.6</v>
      </c>
      <c r="D129" s="435">
        <v>-158.1</v>
      </c>
      <c r="E129" s="435">
        <v>-215.6</v>
      </c>
      <c r="F129" s="435">
        <v>-203.9</v>
      </c>
      <c r="G129" s="435">
        <v>-336.3</v>
      </c>
      <c r="H129" s="435">
        <v>-420.8</v>
      </c>
      <c r="I129" s="435">
        <v>-422.5</v>
      </c>
      <c r="J129" s="435">
        <v>-430.9</v>
      </c>
      <c r="K129" s="438">
        <v>-334.6</v>
      </c>
      <c r="L129" s="438">
        <v>-378.2</v>
      </c>
      <c r="N129" s="438"/>
    </row>
    <row r="130" spans="1:14" x14ac:dyDescent="0.25">
      <c r="A130" s="238" t="s">
        <v>340</v>
      </c>
      <c r="B130" s="435">
        <v>45.8</v>
      </c>
      <c r="C130" s="435">
        <v>56.3</v>
      </c>
      <c r="D130" s="435">
        <v>0</v>
      </c>
      <c r="E130" s="435">
        <v>0</v>
      </c>
      <c r="F130" s="435">
        <v>0</v>
      </c>
      <c r="G130" s="435">
        <v>0</v>
      </c>
      <c r="H130" s="435">
        <v>0</v>
      </c>
      <c r="I130" s="435">
        <v>0</v>
      </c>
      <c r="J130" s="435">
        <v>0</v>
      </c>
      <c r="K130" s="438">
        <v>0</v>
      </c>
      <c r="L130" s="438">
        <v>0</v>
      </c>
      <c r="N130" s="438"/>
    </row>
    <row r="131" spans="1:14" x14ac:dyDescent="0.25">
      <c r="A131" s="238" t="s">
        <v>341</v>
      </c>
      <c r="B131" s="435">
        <v>0</v>
      </c>
      <c r="C131" s="435">
        <v>0</v>
      </c>
      <c r="D131" s="435">
        <v>0</v>
      </c>
      <c r="E131" s="435">
        <v>0</v>
      </c>
      <c r="F131" s="435">
        <v>0</v>
      </c>
      <c r="G131" s="435">
        <v>0</v>
      </c>
      <c r="H131" s="435">
        <v>0</v>
      </c>
      <c r="I131" s="435">
        <v>0</v>
      </c>
      <c r="J131" s="435">
        <v>0</v>
      </c>
      <c r="K131" s="438">
        <v>0</v>
      </c>
      <c r="L131" s="438">
        <v>0</v>
      </c>
      <c r="N131" s="438"/>
    </row>
    <row r="132" spans="1:14" x14ac:dyDescent="0.25">
      <c r="A132" s="224" t="s">
        <v>333</v>
      </c>
      <c r="B132" s="220">
        <v>-45.900000000000048</v>
      </c>
      <c r="C132" s="220">
        <v>-156.69999999999999</v>
      </c>
      <c r="D132" s="220">
        <v>-107.1</v>
      </c>
      <c r="E132" s="220">
        <v>-116.9</v>
      </c>
      <c r="F132" s="220">
        <v>0.3</v>
      </c>
      <c r="G132" s="220">
        <v>-101.70000000000005</v>
      </c>
      <c r="H132" s="220">
        <v>-147.90000000000003</v>
      </c>
      <c r="I132" s="220">
        <v>-139.89999999999998</v>
      </c>
      <c r="J132" s="220">
        <v>-180.29999999999998</v>
      </c>
      <c r="K132" s="445">
        <v>-463.40000000000003</v>
      </c>
      <c r="L132" s="445">
        <v>269.40000000000003</v>
      </c>
      <c r="N132" s="445"/>
    </row>
    <row r="133" spans="1:14" x14ac:dyDescent="0.25">
      <c r="A133" s="224" t="s">
        <v>336</v>
      </c>
      <c r="B133" s="220">
        <v>-165</v>
      </c>
      <c r="C133" s="220">
        <v>-33.800000000000068</v>
      </c>
      <c r="D133" s="220">
        <v>-4.4000000000000625</v>
      </c>
      <c r="E133" s="220">
        <v>40.900000000000006</v>
      </c>
      <c r="F133" s="220">
        <v>47.700000000000031</v>
      </c>
      <c r="G133" s="220">
        <v>163.7999999999999</v>
      </c>
      <c r="H133" s="220">
        <v>140.50000000000011</v>
      </c>
      <c r="I133" s="220">
        <v>-98.499999999999943</v>
      </c>
      <c r="J133" s="220">
        <v>511.30000000000018</v>
      </c>
      <c r="K133" s="445">
        <v>65.79999999999967</v>
      </c>
      <c r="L133" s="445">
        <v>-474.90000000000015</v>
      </c>
      <c r="N133" s="445"/>
    </row>
    <row r="134" spans="1:14" x14ac:dyDescent="0.25">
      <c r="A134" s="238" t="s">
        <v>334</v>
      </c>
      <c r="B134" s="238">
        <v>257.59999999999997</v>
      </c>
      <c r="C134" s="238">
        <v>92.599999999999966</v>
      </c>
      <c r="D134" s="238">
        <v>58.8</v>
      </c>
      <c r="E134" s="238">
        <v>54.4</v>
      </c>
      <c r="F134" s="238">
        <v>95.3</v>
      </c>
      <c r="G134" s="238">
        <v>143</v>
      </c>
      <c r="H134" s="238">
        <v>306.8</v>
      </c>
      <c r="I134" s="238">
        <v>447.3</v>
      </c>
      <c r="J134" s="238">
        <v>348.8</v>
      </c>
      <c r="K134" s="446">
        <v>860.1</v>
      </c>
      <c r="L134" s="446">
        <v>925.9</v>
      </c>
      <c r="N134" s="446"/>
    </row>
    <row r="135" spans="1:14" x14ac:dyDescent="0.25">
      <c r="A135" s="238" t="s">
        <v>335</v>
      </c>
      <c r="B135" s="238">
        <v>92.599999999999966</v>
      </c>
      <c r="C135" s="238">
        <v>58.799999999999898</v>
      </c>
      <c r="D135" s="238">
        <v>54.4</v>
      </c>
      <c r="E135" s="238">
        <v>95.3</v>
      </c>
      <c r="F135" s="238">
        <v>143</v>
      </c>
      <c r="G135" s="238">
        <v>306.8</v>
      </c>
      <c r="H135" s="238">
        <v>447.3</v>
      </c>
      <c r="I135" s="238">
        <v>348.8</v>
      </c>
      <c r="J135" s="238">
        <v>860.1</v>
      </c>
      <c r="K135" s="446">
        <v>925.9</v>
      </c>
      <c r="L135" s="446">
        <v>451</v>
      </c>
      <c r="N135" s="446"/>
    </row>
    <row r="136" spans="1:14" x14ac:dyDescent="0.25">
      <c r="A136" s="224" t="s">
        <v>336</v>
      </c>
      <c r="B136" s="220">
        <v>-165</v>
      </c>
      <c r="C136" s="220">
        <v>-33.800000000000068</v>
      </c>
      <c r="D136" s="220">
        <v>-4.3999999999999986</v>
      </c>
      <c r="E136" s="220">
        <v>40.9</v>
      </c>
      <c r="F136" s="220">
        <v>47.7</v>
      </c>
      <c r="G136" s="220">
        <v>163.80000000000001</v>
      </c>
      <c r="H136" s="220">
        <v>140.5</v>
      </c>
      <c r="I136" s="220">
        <v>-98.5</v>
      </c>
      <c r="J136" s="220">
        <v>511.3</v>
      </c>
      <c r="K136" s="445">
        <v>65.799999999999955</v>
      </c>
      <c r="L136" s="445">
        <v>-474.9</v>
      </c>
      <c r="N136" s="445"/>
    </row>
    <row r="137" spans="1:14" x14ac:dyDescent="0.25">
      <c r="A137" s="238"/>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29"/>
  <sheetViews>
    <sheetView topLeftCell="BC4" workbookViewId="0">
      <selection activeCell="BK28" sqref="BK28:BP28"/>
    </sheetView>
  </sheetViews>
  <sheetFormatPr defaultRowHeight="15" x14ac:dyDescent="0.25"/>
  <sheetData>
    <row r="1" spans="1:68" x14ac:dyDescent="0.25">
      <c r="A1" s="7" t="s">
        <v>69</v>
      </c>
    </row>
    <row r="3" spans="1:68" x14ac:dyDescent="0.25">
      <c r="A3" s="15" t="s">
        <v>58</v>
      </c>
    </row>
    <row r="4" spans="1:68" x14ac:dyDescent="0.25">
      <c r="A4" s="15" t="s">
        <v>59</v>
      </c>
    </row>
    <row r="5" spans="1:68" x14ac:dyDescent="0.25">
      <c r="A5" s="16" t="s">
        <v>60</v>
      </c>
      <c r="B5" s="16"/>
      <c r="C5" s="16">
        <v>38718</v>
      </c>
      <c r="D5" s="16">
        <v>38749</v>
      </c>
      <c r="E5" s="16">
        <v>38777</v>
      </c>
      <c r="F5" s="16">
        <v>38808</v>
      </c>
      <c r="G5" s="16">
        <v>38838</v>
      </c>
      <c r="H5" s="16">
        <v>38869</v>
      </c>
      <c r="I5" s="16">
        <v>38899</v>
      </c>
      <c r="J5" s="16">
        <v>38930</v>
      </c>
      <c r="K5" s="16">
        <v>38961</v>
      </c>
      <c r="L5" s="16">
        <v>38991</v>
      </c>
      <c r="M5" s="16">
        <v>39022</v>
      </c>
      <c r="N5" s="16">
        <v>39052</v>
      </c>
      <c r="O5" s="16">
        <v>39083</v>
      </c>
      <c r="P5" s="16">
        <v>39114</v>
      </c>
      <c r="Q5" s="16">
        <v>39142</v>
      </c>
      <c r="R5" s="16">
        <v>39173</v>
      </c>
      <c r="S5" s="16">
        <v>39203</v>
      </c>
      <c r="T5" s="16">
        <v>39234</v>
      </c>
      <c r="U5" s="16">
        <v>39264</v>
      </c>
      <c r="V5" s="16">
        <v>39295</v>
      </c>
      <c r="W5" s="16">
        <v>39326</v>
      </c>
      <c r="X5" s="16">
        <v>39356</v>
      </c>
      <c r="Y5" s="16">
        <v>39387</v>
      </c>
      <c r="Z5" s="16">
        <v>39417</v>
      </c>
      <c r="AA5" s="16">
        <v>39448</v>
      </c>
      <c r="AB5" s="16">
        <v>39479</v>
      </c>
      <c r="AC5" s="16">
        <v>39508</v>
      </c>
      <c r="AD5" s="17">
        <v>39539</v>
      </c>
      <c r="AE5" s="17">
        <v>39569</v>
      </c>
      <c r="AF5" s="16">
        <v>39600</v>
      </c>
      <c r="AG5" s="16">
        <v>39630</v>
      </c>
      <c r="AH5" s="16">
        <v>39661</v>
      </c>
      <c r="AI5" s="16">
        <v>39692</v>
      </c>
      <c r="AJ5" s="16">
        <v>39722</v>
      </c>
      <c r="AK5" s="16">
        <v>39753</v>
      </c>
      <c r="AL5" s="16">
        <v>39783</v>
      </c>
      <c r="AM5" s="16">
        <v>39814</v>
      </c>
      <c r="AN5" s="16">
        <v>39845</v>
      </c>
      <c r="AO5" s="16">
        <v>39873</v>
      </c>
      <c r="AP5" s="16">
        <v>39904</v>
      </c>
      <c r="AQ5" s="16">
        <v>39934</v>
      </c>
      <c r="AR5" s="16">
        <v>39965</v>
      </c>
      <c r="AS5" s="16">
        <v>39995</v>
      </c>
      <c r="AT5" s="16">
        <v>40026</v>
      </c>
      <c r="AU5" s="16">
        <v>40057</v>
      </c>
      <c r="AV5" s="16">
        <v>40087</v>
      </c>
      <c r="AW5" s="16">
        <v>40118</v>
      </c>
      <c r="AX5" s="16">
        <v>40148</v>
      </c>
      <c r="AY5" s="16">
        <v>40179</v>
      </c>
      <c r="AZ5" s="16">
        <v>40210</v>
      </c>
      <c r="BA5" s="16">
        <v>40238</v>
      </c>
      <c r="BB5" s="16">
        <v>40269</v>
      </c>
      <c r="BC5" s="16">
        <v>40299</v>
      </c>
      <c r="BD5" s="16">
        <v>40330</v>
      </c>
      <c r="BE5" s="16">
        <v>40360</v>
      </c>
      <c r="BF5" s="16">
        <v>40391</v>
      </c>
      <c r="BG5" s="16">
        <v>40422</v>
      </c>
      <c r="BH5" s="16">
        <v>40452</v>
      </c>
      <c r="BI5" s="16">
        <v>40483</v>
      </c>
      <c r="BJ5" s="16">
        <v>40513</v>
      </c>
      <c r="BK5" s="16">
        <v>40544</v>
      </c>
      <c r="BL5" s="16">
        <v>40575</v>
      </c>
      <c r="BM5" s="16">
        <v>40603</v>
      </c>
      <c r="BN5" s="16">
        <v>40634</v>
      </c>
      <c r="BO5" s="16">
        <v>40664</v>
      </c>
      <c r="BP5" s="16">
        <v>40695</v>
      </c>
    </row>
    <row r="6" spans="1:68" x14ac:dyDescent="0.25">
      <c r="A6" s="16" t="s">
        <v>61</v>
      </c>
      <c r="B6" s="16" t="s">
        <v>62</v>
      </c>
      <c r="C6" s="18">
        <v>140.86363636363637</v>
      </c>
      <c r="D6" s="18">
        <v>146.44444444444446</v>
      </c>
      <c r="E6" s="18">
        <v>140.69565217391303</v>
      </c>
      <c r="F6" s="18">
        <v>139.64285714285714</v>
      </c>
      <c r="G6" s="18">
        <v>149.86363636363637</v>
      </c>
      <c r="H6" s="18">
        <v>159.8095238095238</v>
      </c>
      <c r="I6" s="18">
        <v>159.52380952380952</v>
      </c>
      <c r="J6" s="18">
        <v>162.78260869565219</v>
      </c>
      <c r="K6" s="18">
        <v>174.11111111111111</v>
      </c>
      <c r="L6" s="18">
        <v>186.7</v>
      </c>
      <c r="M6" s="18">
        <v>190</v>
      </c>
      <c r="N6" s="18">
        <v>195</v>
      </c>
      <c r="O6" s="19">
        <v>191.32</v>
      </c>
      <c r="P6" s="19">
        <v>188.89</v>
      </c>
      <c r="Q6" s="19">
        <v>192.6875</v>
      </c>
      <c r="R6" s="19">
        <v>214</v>
      </c>
      <c r="S6" s="19">
        <v>224.71428571428572</v>
      </c>
      <c r="T6" s="19">
        <v>244</v>
      </c>
      <c r="U6" s="19">
        <v>257.27272727272725</v>
      </c>
      <c r="V6" s="19">
        <v>294.35000000000002</v>
      </c>
      <c r="W6" s="19">
        <v>337.89473684210526</v>
      </c>
      <c r="X6" s="18">
        <v>350.8</v>
      </c>
      <c r="Y6" s="18">
        <v>288</v>
      </c>
      <c r="Z6" s="18">
        <v>301.89999999999998</v>
      </c>
      <c r="AA6" s="18">
        <v>331.5</v>
      </c>
      <c r="AB6" s="18">
        <v>390</v>
      </c>
      <c r="AC6" s="18">
        <v>428.57142857142856</v>
      </c>
      <c r="AD6" s="18">
        <v>406.43</v>
      </c>
      <c r="AE6" s="18">
        <v>398.84615384615387</v>
      </c>
      <c r="AF6" s="18">
        <v>397.05</v>
      </c>
      <c r="AG6" s="18">
        <v>356.3</v>
      </c>
      <c r="AH6" s="18">
        <v>314.42857142857144</v>
      </c>
      <c r="AI6" s="18">
        <v>310</v>
      </c>
      <c r="AJ6" s="18">
        <v>280</v>
      </c>
      <c r="AK6" s="18">
        <v>196.25</v>
      </c>
      <c r="AL6" s="18">
        <v>174</v>
      </c>
      <c r="AM6" s="19">
        <v>213.33333300000001</v>
      </c>
      <c r="AN6" s="19">
        <v>221.78947367999999</v>
      </c>
      <c r="AO6" s="19">
        <v>218</v>
      </c>
      <c r="AP6" s="19">
        <v>215</v>
      </c>
      <c r="AQ6" s="19">
        <v>229</v>
      </c>
      <c r="AR6" s="19">
        <v>236.25</v>
      </c>
      <c r="AS6" s="19">
        <v>240.95454545454547</v>
      </c>
      <c r="AT6" s="19">
        <v>256</v>
      </c>
      <c r="AU6" s="19">
        <v>250</v>
      </c>
      <c r="AV6" s="19">
        <v>240</v>
      </c>
      <c r="AW6" s="19">
        <v>214.7</v>
      </c>
      <c r="AX6" s="19">
        <v>236.8</v>
      </c>
      <c r="AY6" s="19">
        <v>236.05</v>
      </c>
      <c r="AZ6" s="19">
        <v>219.94</v>
      </c>
      <c r="BA6" s="19">
        <v>215.63</v>
      </c>
      <c r="BB6" s="19">
        <v>226.4</v>
      </c>
      <c r="BC6" s="19">
        <v>240.38</v>
      </c>
      <c r="BD6" s="19">
        <v>228.5</v>
      </c>
      <c r="BE6" s="19">
        <v>227.95454545454547</v>
      </c>
      <c r="BF6" s="19">
        <v>272</v>
      </c>
      <c r="BG6" s="19">
        <v>300</v>
      </c>
      <c r="BH6" s="19">
        <v>292.47619047619048</v>
      </c>
      <c r="BI6" s="19">
        <v>289.15873015873018</v>
      </c>
      <c r="BJ6" s="19">
        <v>291.43</v>
      </c>
      <c r="BK6" s="19">
        <v>313.56</v>
      </c>
      <c r="BL6" s="19">
        <v>342.75</v>
      </c>
      <c r="BM6" s="19">
        <v>345</v>
      </c>
      <c r="BN6" s="19">
        <v>345.61</v>
      </c>
      <c r="BO6" s="19">
        <v>351.36</v>
      </c>
      <c r="BP6" s="19">
        <v>350</v>
      </c>
    </row>
    <row r="7" spans="1:68" x14ac:dyDescent="0.25">
      <c r="A7" s="16"/>
      <c r="B7" s="16" t="s">
        <v>63</v>
      </c>
      <c r="C7" s="18">
        <v>120.35135626059578</v>
      </c>
      <c r="D7" s="18">
        <v>124.82709059834718</v>
      </c>
      <c r="E7" s="18">
        <v>133.01183527070904</v>
      </c>
      <c r="F7" s="18">
        <v>133.46248551692574</v>
      </c>
      <c r="G7" s="18">
        <v>133.18161447007972</v>
      </c>
      <c r="H7" s="18">
        <v>138.9716410231101</v>
      </c>
      <c r="I7" s="18">
        <v>143.10830201571576</v>
      </c>
      <c r="J7" s="18">
        <v>150.61344668785273</v>
      </c>
      <c r="K7" s="18">
        <v>145.25260624017812</v>
      </c>
      <c r="L7" s="18">
        <v>145.05499612976249</v>
      </c>
      <c r="M7" s="18">
        <v>144.79923603369085</v>
      </c>
      <c r="N7" s="18">
        <v>177.27210584662447</v>
      </c>
      <c r="O7" s="19">
        <v>183.13971401732564</v>
      </c>
      <c r="P7" s="19">
        <v>178.01453707913595</v>
      </c>
      <c r="Q7" s="19">
        <v>177.34107508292792</v>
      </c>
      <c r="R7" s="19">
        <v>177.76911190169264</v>
      </c>
      <c r="S7" s="19">
        <v>193.11354211697798</v>
      </c>
      <c r="T7" s="19">
        <v>214.38442960557884</v>
      </c>
      <c r="U7" s="19">
        <v>224.50587361612881</v>
      </c>
      <c r="V7" s="19">
        <v>236.23832995751687</v>
      </c>
      <c r="W7" s="19">
        <v>226.42861389551769</v>
      </c>
      <c r="X7" s="18">
        <v>237.3</v>
      </c>
      <c r="Y7" s="18">
        <v>252</v>
      </c>
      <c r="Z7" s="18">
        <v>267.3</v>
      </c>
      <c r="AA7" s="18">
        <v>292.80638198639866</v>
      </c>
      <c r="AB7" s="18">
        <v>304.2047990494886</v>
      </c>
      <c r="AC7" s="18">
        <v>332.77251109500781</v>
      </c>
      <c r="AD7" s="18">
        <v>345.62471085642989</v>
      </c>
      <c r="AE7" s="18">
        <v>407.0184357828681</v>
      </c>
      <c r="AF7" s="18">
        <v>366.27956597943853</v>
      </c>
      <c r="AG7" s="18">
        <v>353.41338805457161</v>
      </c>
      <c r="AH7" s="18">
        <v>349.86535757896371</v>
      </c>
      <c r="AI7" s="18">
        <v>336.45045676727517</v>
      </c>
      <c r="AJ7" s="18">
        <v>301.11</v>
      </c>
      <c r="AK7" s="18">
        <v>270.95</v>
      </c>
      <c r="AL7" s="18">
        <v>221.73</v>
      </c>
      <c r="AM7" s="19">
        <v>192.02026699999999</v>
      </c>
      <c r="AN7" s="19">
        <v>192.638563</v>
      </c>
      <c r="AO7" s="19">
        <v>203.74549999999999</v>
      </c>
      <c r="AP7" s="19">
        <v>210.69937236104124</v>
      </c>
      <c r="AQ7" s="19">
        <v>211.19450643850598</v>
      </c>
      <c r="AR7" s="19">
        <v>216.58366319440179</v>
      </c>
      <c r="AS7" s="19">
        <v>213.31336809252738</v>
      </c>
      <c r="AT7" s="19">
        <v>222.56344902657676</v>
      </c>
      <c r="AU7" s="19">
        <v>220.82164941438367</v>
      </c>
      <c r="AV7" s="19">
        <v>219.37525825890037</v>
      </c>
      <c r="AW7" s="19">
        <v>219.07603059889738</v>
      </c>
      <c r="AX7" s="19">
        <v>215.19625339783786</v>
      </c>
      <c r="AY7" s="19">
        <v>220.21012474904555</v>
      </c>
      <c r="AZ7" s="19">
        <v>208.97763487809331</v>
      </c>
      <c r="BA7" s="19">
        <v>213.4021558168744</v>
      </c>
      <c r="BB7" s="19">
        <v>214.87067656463512</v>
      </c>
      <c r="BC7" s="19">
        <v>211.90168259508584</v>
      </c>
      <c r="BD7" s="19">
        <v>208.84514234623197</v>
      </c>
      <c r="BE7" s="19">
        <v>200.36224963536128</v>
      </c>
      <c r="BF7" s="19">
        <v>206.45660929491601</v>
      </c>
      <c r="BG7" s="19">
        <v>217.48018581482546</v>
      </c>
      <c r="BH7" s="19">
        <v>237.69916084488599</v>
      </c>
      <c r="BI7" s="19">
        <v>248.57349793796516</v>
      </c>
      <c r="BJ7" s="19">
        <v>264.64001651513291</v>
      </c>
      <c r="BK7" s="19">
        <v>285.00675516498393</v>
      </c>
      <c r="BL7" s="19">
        <v>292.14960239938677</v>
      </c>
      <c r="BM7" s="19">
        <v>324.40249515106348</v>
      </c>
      <c r="BN7" s="19">
        <v>319.7488405280057</v>
      </c>
      <c r="BO7" s="19">
        <v>319.09325080154258</v>
      </c>
      <c r="BP7" s="19">
        <v>327.0216019962952</v>
      </c>
    </row>
    <row r="8" spans="1:68" x14ac:dyDescent="0.25">
      <c r="A8" s="16" t="s">
        <v>64</v>
      </c>
      <c r="B8" s="16" t="s">
        <v>62</v>
      </c>
      <c r="C8" s="20">
        <v>320.30534070247933</v>
      </c>
      <c r="D8" s="20">
        <v>316.6014987654321</v>
      </c>
      <c r="E8" s="20">
        <v>302.77153799621914</v>
      </c>
      <c r="F8" s="20">
        <v>297.33998412698406</v>
      </c>
      <c r="G8" s="20">
        <v>326.41798636363643</v>
      </c>
      <c r="H8" s="20">
        <v>359.29823038548744</v>
      </c>
      <c r="I8" s="20">
        <v>349.24243764172337</v>
      </c>
      <c r="J8" s="20">
        <v>350.94019508506614</v>
      </c>
      <c r="K8" s="20">
        <v>377.60260166666666</v>
      </c>
      <c r="L8" s="20">
        <v>401.08405380952388</v>
      </c>
      <c r="M8" s="20">
        <v>410.00100000000009</v>
      </c>
      <c r="N8" s="20">
        <v>419.35673684210531</v>
      </c>
      <c r="O8" s="19">
        <v>409.13347181818187</v>
      </c>
      <c r="P8" s="19">
        <v>395.96066250000007</v>
      </c>
      <c r="Q8" s="19">
        <v>402.4620019886363</v>
      </c>
      <c r="R8" s="19">
        <v>434.85549000000003</v>
      </c>
      <c r="S8" s="19">
        <v>445.29689285714289</v>
      </c>
      <c r="T8" s="19">
        <v>471.37628000000001</v>
      </c>
      <c r="U8" s="19">
        <v>484.39776859504133</v>
      </c>
      <c r="V8" s="19">
        <v>578.69593934782631</v>
      </c>
      <c r="W8" s="19">
        <v>641.84527977839343</v>
      </c>
      <c r="X8" s="20">
        <v>631.80515090909091</v>
      </c>
      <c r="Y8" s="20">
        <v>509.73840000000007</v>
      </c>
      <c r="Z8" s="20">
        <v>539.1888715</v>
      </c>
      <c r="AA8" s="20">
        <v>588.16688863636364</v>
      </c>
      <c r="AB8" s="20">
        <v>673.8194210526317</v>
      </c>
      <c r="AC8" s="20">
        <v>731.82</v>
      </c>
      <c r="AD8" s="20">
        <v>686.43123928571413</v>
      </c>
      <c r="AE8" s="20">
        <v>662.29799807692314</v>
      </c>
      <c r="AF8" s="20">
        <v>642.76722857142863</v>
      </c>
      <c r="AG8" s="20">
        <v>567.02046739130446</v>
      </c>
      <c r="AH8" s="20">
        <v>506.95767755102048</v>
      </c>
      <c r="AI8" s="20">
        <v>557.86613636363631</v>
      </c>
      <c r="AJ8" s="20">
        <v>608.39860869565211</v>
      </c>
      <c r="AK8" s="20">
        <v>444.75941250000005</v>
      </c>
      <c r="AL8" s="20">
        <v>416.62797272727283</v>
      </c>
      <c r="AM8" s="19">
        <v>492.25447542132866</v>
      </c>
      <c r="AN8" s="19">
        <v>512.92635496102253</v>
      </c>
      <c r="AO8" s="19">
        <v>504.41632727272736</v>
      </c>
      <c r="AP8" s="19">
        <v>474.25775000000004</v>
      </c>
      <c r="AQ8" s="19">
        <v>471.94724500000001</v>
      </c>
      <c r="AR8" s="19">
        <v>462.64499999999992</v>
      </c>
      <c r="AS8" s="19">
        <v>465.75885059288544</v>
      </c>
      <c r="AT8" s="19">
        <v>472.36632380952386</v>
      </c>
      <c r="AU8" s="19">
        <v>454.94880952380953</v>
      </c>
      <c r="AV8" s="19">
        <v>417.22057142857153</v>
      </c>
      <c r="AW8" s="19">
        <v>370.60655200000002</v>
      </c>
      <c r="AX8" s="19">
        <v>414.47426909090916</v>
      </c>
      <c r="AY8" s="19">
        <v>420.12651099999988</v>
      </c>
      <c r="AZ8" s="19">
        <v>405.04883533333333</v>
      </c>
      <c r="BA8" s="19">
        <v>385.08142921739125</v>
      </c>
      <c r="BB8" s="19">
        <v>397.68744800000002</v>
      </c>
      <c r="BC8" s="19">
        <v>435.85472666666664</v>
      </c>
      <c r="BD8" s="19">
        <v>412.79177857142861</v>
      </c>
      <c r="BE8" s="19">
        <v>403.16040909090913</v>
      </c>
      <c r="BF8" s="19">
        <v>478.60130909090901</v>
      </c>
      <c r="BG8" s="19">
        <v>515.61285714285714</v>
      </c>
      <c r="BH8" s="19">
        <v>492.10812330825837</v>
      </c>
      <c r="BI8" s="19">
        <v>495.42432714285718</v>
      </c>
      <c r="BJ8" s="19">
        <v>493.51136326088096</v>
      </c>
      <c r="BK8" s="19">
        <v>525.18612342857591</v>
      </c>
      <c r="BL8" s="19">
        <v>571.70357250000006</v>
      </c>
      <c r="BM8" s="19">
        <v>572.3895</v>
      </c>
      <c r="BN8" s="26">
        <f>BN6*BN10</f>
        <v>548.29207499999995</v>
      </c>
      <c r="BO8" s="26">
        <f t="shared" ref="BO8:BP8" si="0">BO6*BO10</f>
        <v>566.91616581818175</v>
      </c>
      <c r="BP8" s="26">
        <f t="shared" si="0"/>
        <v>555.46500000000026</v>
      </c>
    </row>
    <row r="9" spans="1:68" x14ac:dyDescent="0.25">
      <c r="A9" s="16"/>
      <c r="B9" s="16" t="s">
        <v>63</v>
      </c>
      <c r="C9" s="20">
        <v>273.66311963963318</v>
      </c>
      <c r="D9" s="20">
        <v>269.86646109991341</v>
      </c>
      <c r="E9" s="20">
        <v>286.23626469162036</v>
      </c>
      <c r="F9" s="20">
        <v>284.18018749468416</v>
      </c>
      <c r="G9" s="20">
        <v>290.08287447728065</v>
      </c>
      <c r="H9" s="20">
        <v>312.44861697282005</v>
      </c>
      <c r="I9" s="20">
        <v>313.30427973058721</v>
      </c>
      <c r="J9" s="20">
        <v>324.70491035005142</v>
      </c>
      <c r="K9" s="20">
        <v>315.01586352035508</v>
      </c>
      <c r="L9" s="20">
        <v>311.61888523326161</v>
      </c>
      <c r="M9" s="20">
        <v>312.46227143710155</v>
      </c>
      <c r="N9" s="20">
        <v>381.23206072291657</v>
      </c>
      <c r="O9" s="19">
        <v>391.64011615982332</v>
      </c>
      <c r="P9" s="19">
        <v>373.16297335213881</v>
      </c>
      <c r="Q9" s="19">
        <v>370.40827304673235</v>
      </c>
      <c r="R9" s="19">
        <v>361.23305730315599</v>
      </c>
      <c r="S9" s="19">
        <v>382.67642842548702</v>
      </c>
      <c r="T9" s="19">
        <v>414.16284802212959</v>
      </c>
      <c r="U9" s="19">
        <v>422.70374076942221</v>
      </c>
      <c r="V9" s="19">
        <v>464.44763806599946</v>
      </c>
      <c r="W9" s="19">
        <v>430.11068593091045</v>
      </c>
      <c r="X9" s="20">
        <v>427.38700772727276</v>
      </c>
      <c r="Y9" s="20">
        <v>446.02110000000005</v>
      </c>
      <c r="Z9" s="20">
        <v>477.39379050000008</v>
      </c>
      <c r="AA9" s="20">
        <v>519.51438511556773</v>
      </c>
      <c r="AB9" s="20">
        <v>525.58743994091935</v>
      </c>
      <c r="AC9" s="20">
        <v>568.23568449561344</v>
      </c>
      <c r="AD9" s="20">
        <v>583.73544915716309</v>
      </c>
      <c r="AE9" s="20">
        <v>675.86835826270487</v>
      </c>
      <c r="AF9" s="20">
        <v>592.95429166842825</v>
      </c>
      <c r="AG9" s="20">
        <v>562.42667548988959</v>
      </c>
      <c r="AH9" s="20">
        <v>564.09291410110006</v>
      </c>
      <c r="AI9" s="20">
        <v>605.46553675658208</v>
      </c>
      <c r="AJ9" s="20">
        <v>654.26751808695644</v>
      </c>
      <c r="AK9" s="20">
        <v>614.05127549999997</v>
      </c>
      <c r="AL9" s="20">
        <v>530.91333559090924</v>
      </c>
      <c r="AM9" s="19">
        <v>443.07579351581433</v>
      </c>
      <c r="AN9" s="19">
        <v>445.50985357890545</v>
      </c>
      <c r="AO9" s="19">
        <v>471.43374682727278</v>
      </c>
      <c r="AP9" s="19">
        <v>464.77121052260287</v>
      </c>
      <c r="AQ9" s="19">
        <v>435.25181429164917</v>
      </c>
      <c r="AR9" s="19">
        <v>424.13269358126564</v>
      </c>
      <c r="AS9" s="19">
        <v>412.32917582629653</v>
      </c>
      <c r="AT9" s="19">
        <v>410.6698368400485</v>
      </c>
      <c r="AU9" s="19">
        <v>401.85018607263152</v>
      </c>
      <c r="AV9" s="19">
        <v>381.36612753362027</v>
      </c>
      <c r="AW9" s="19">
        <v>378.16028097859271</v>
      </c>
      <c r="AX9" s="19">
        <v>376.66093681660016</v>
      </c>
      <c r="AY9" s="19">
        <v>391.93438423084615</v>
      </c>
      <c r="AZ9" s="19">
        <v>384.86017831265923</v>
      </c>
      <c r="BA9" s="19">
        <v>381.10284821237502</v>
      </c>
      <c r="BB9" s="19">
        <v>377.43538433314109</v>
      </c>
      <c r="BC9" s="19">
        <v>384.21811277014683</v>
      </c>
      <c r="BD9" s="19">
        <v>377.28471665253517</v>
      </c>
      <c r="BE9" s="19">
        <v>354.36067470509994</v>
      </c>
      <c r="BF9" s="19">
        <v>363.27354220226886</v>
      </c>
      <c r="BG9" s="19">
        <v>373.78526659980542</v>
      </c>
      <c r="BH9" s="20">
        <v>417.55376014503349</v>
      </c>
      <c r="BI9" s="20">
        <v>434.92035338475603</v>
      </c>
      <c r="BJ9" s="20">
        <v>460.27291693402464</v>
      </c>
      <c r="BK9" s="20">
        <v>473.47335484542964</v>
      </c>
      <c r="BL9" s="20">
        <v>481.13511494150669</v>
      </c>
      <c r="BM9" s="20">
        <v>506.54291096065043</v>
      </c>
      <c r="BN9" s="26">
        <f>BN7*BN10</f>
        <v>507.26470661133743</v>
      </c>
      <c r="BO9" s="26">
        <f t="shared" ref="BO9:BP9" si="1">BO7*BO10</f>
        <v>514.85405932055437</v>
      </c>
      <c r="BP9" s="26">
        <f t="shared" si="1"/>
        <v>518.99729757963485</v>
      </c>
    </row>
    <row r="10" spans="1:68" x14ac:dyDescent="0.25">
      <c r="A10" s="16" t="s">
        <v>65</v>
      </c>
      <c r="B10" s="16"/>
      <c r="C10" s="21">
        <v>2.2738681818181816</v>
      </c>
      <c r="D10" s="21">
        <v>2.1619222222222221</v>
      </c>
      <c r="E10" s="22">
        <v>2.1519608695652166</v>
      </c>
      <c r="F10" s="21">
        <v>2.1292888888888886</v>
      </c>
      <c r="G10" s="21">
        <v>2.1781000000000001</v>
      </c>
      <c r="H10" s="21">
        <v>2.2482904761904758</v>
      </c>
      <c r="I10" s="21">
        <v>2.1892809523809524</v>
      </c>
      <c r="J10" s="21">
        <v>2.1558826086956517</v>
      </c>
      <c r="K10" s="21">
        <v>2.1687449999999999</v>
      </c>
      <c r="L10" s="21">
        <v>2.148280952380953</v>
      </c>
      <c r="M10" s="21">
        <v>2.1579000000000006</v>
      </c>
      <c r="N10" s="21">
        <v>2.1505473684210528</v>
      </c>
      <c r="O10" s="21">
        <v>2.1384772727272732</v>
      </c>
      <c r="P10" s="21">
        <v>2.0962500000000004</v>
      </c>
      <c r="Q10" s="21">
        <v>2.0886772727272724</v>
      </c>
      <c r="R10" s="21">
        <v>2.032035</v>
      </c>
      <c r="S10" s="21">
        <v>1.9816136363636365</v>
      </c>
      <c r="T10" s="21">
        <v>1.93187</v>
      </c>
      <c r="U10" s="21">
        <v>1.8828181818181819</v>
      </c>
      <c r="V10" s="21">
        <v>1.9660130434782614</v>
      </c>
      <c r="W10" s="21">
        <v>1.899542105263158</v>
      </c>
      <c r="X10" s="21">
        <v>1.8010409090909092</v>
      </c>
      <c r="Y10" s="21">
        <v>1.7699250000000002</v>
      </c>
      <c r="Z10" s="21">
        <v>1.7859850000000002</v>
      </c>
      <c r="AA10" s="21">
        <v>1.774259090909091</v>
      </c>
      <c r="AB10" s="21">
        <v>1.7277421052631581</v>
      </c>
      <c r="AC10" s="21">
        <v>1.7075800000000001</v>
      </c>
      <c r="AD10" s="21">
        <v>1.6889285714285711</v>
      </c>
      <c r="AE10" s="21">
        <v>1.6605350000000001</v>
      </c>
      <c r="AF10" s="21">
        <v>1.618857142857143</v>
      </c>
      <c r="AG10" s="21">
        <v>1.5914130434782612</v>
      </c>
      <c r="AH10" s="21">
        <v>1.6123142857142858</v>
      </c>
      <c r="AI10" s="21">
        <v>1.7995681818181817</v>
      </c>
      <c r="AJ10" s="21">
        <v>2.1728521739130433</v>
      </c>
      <c r="AK10" s="21">
        <v>2.2662900000000001</v>
      </c>
      <c r="AL10" s="21">
        <v>2.394413636363637</v>
      </c>
      <c r="AM10" s="21">
        <v>2.3074428571428576</v>
      </c>
      <c r="AN10" s="21">
        <v>2.3126722222222216</v>
      </c>
      <c r="AO10" s="21">
        <v>2.3138363636363639</v>
      </c>
      <c r="AP10" s="21">
        <v>2.2058500000000003</v>
      </c>
      <c r="AQ10" s="21">
        <v>2.060905</v>
      </c>
      <c r="AR10" s="21">
        <v>1.958285714285714</v>
      </c>
      <c r="AS10" s="21">
        <v>1.9329739130434784</v>
      </c>
      <c r="AT10" s="21">
        <v>1.8451809523809526</v>
      </c>
      <c r="AU10" s="21">
        <v>1.819795238095238</v>
      </c>
      <c r="AV10" s="21">
        <v>1.738419047619048</v>
      </c>
      <c r="AW10" s="21">
        <v>1.7261600000000001</v>
      </c>
      <c r="AX10" s="21">
        <v>1.7503136363636365</v>
      </c>
      <c r="AY10" s="21">
        <v>1.7798199999999995</v>
      </c>
      <c r="AZ10" s="21">
        <v>1.8416333333333332</v>
      </c>
      <c r="BA10" s="21">
        <v>1.7858434782608694</v>
      </c>
      <c r="BB10" s="21">
        <v>1.75657</v>
      </c>
      <c r="BC10" s="21">
        <v>1.813190476190476</v>
      </c>
      <c r="BD10" s="21">
        <v>1.8065285714285717</v>
      </c>
      <c r="BE10" s="23">
        <v>1.7685999999999999</v>
      </c>
      <c r="BF10" s="21">
        <v>1.759563636363636</v>
      </c>
      <c r="BG10" s="21">
        <v>1.7187095238095238</v>
      </c>
      <c r="BH10" s="9">
        <v>1.6825578947368001</v>
      </c>
      <c r="BI10" s="9">
        <v>1.71333</v>
      </c>
      <c r="BJ10" s="9">
        <v>1.6934130434782999</v>
      </c>
      <c r="BK10" s="9">
        <v>1.6749142857143</v>
      </c>
      <c r="BL10" s="9">
        <v>1.6679900000000001</v>
      </c>
      <c r="BM10" s="24">
        <v>1.6591</v>
      </c>
      <c r="BN10" s="9">
        <v>1.5864473684210525</v>
      </c>
      <c r="BO10" s="9">
        <v>1.6134909090909089</v>
      </c>
      <c r="BP10" s="9">
        <v>1.5870428571428579</v>
      </c>
    </row>
    <row r="11" spans="1:68" x14ac:dyDescent="0.25">
      <c r="A11" s="25" t="s">
        <v>66</v>
      </c>
    </row>
    <row r="13" spans="1:68" x14ac:dyDescent="0.25">
      <c r="A13" s="15" t="s">
        <v>67</v>
      </c>
    </row>
    <row r="14" spans="1:68" x14ac:dyDescent="0.25">
      <c r="A14" s="15" t="s">
        <v>59</v>
      </c>
    </row>
    <row r="15" spans="1:68" x14ac:dyDescent="0.25">
      <c r="A15" s="16" t="s">
        <v>60</v>
      </c>
      <c r="B15" s="16"/>
      <c r="C15" s="16">
        <v>38718</v>
      </c>
      <c r="D15" s="16">
        <v>38749</v>
      </c>
      <c r="E15" s="16">
        <v>38777</v>
      </c>
      <c r="F15" s="16">
        <v>38808</v>
      </c>
      <c r="G15" s="16">
        <v>38838</v>
      </c>
      <c r="H15" s="16">
        <v>38869</v>
      </c>
      <c r="I15" s="16">
        <v>38899</v>
      </c>
      <c r="J15" s="16">
        <v>38930</v>
      </c>
      <c r="K15" s="16">
        <v>38961</v>
      </c>
      <c r="L15" s="16">
        <v>38991</v>
      </c>
      <c r="M15" s="16">
        <v>39022</v>
      </c>
      <c r="N15" s="16">
        <v>39052</v>
      </c>
      <c r="O15" s="16">
        <v>39083</v>
      </c>
      <c r="P15" s="16">
        <v>39114</v>
      </c>
      <c r="Q15" s="16">
        <v>39142</v>
      </c>
      <c r="R15" s="16">
        <v>39173</v>
      </c>
      <c r="S15" s="16">
        <v>39203</v>
      </c>
      <c r="T15" s="16">
        <v>39234</v>
      </c>
      <c r="U15" s="16">
        <v>39264</v>
      </c>
      <c r="V15" s="16">
        <v>39295</v>
      </c>
      <c r="W15" s="16">
        <v>39326</v>
      </c>
      <c r="X15" s="16">
        <v>39356</v>
      </c>
      <c r="Y15" s="16">
        <v>39387</v>
      </c>
      <c r="Z15" s="16">
        <v>39417</v>
      </c>
      <c r="AA15" s="16">
        <v>39448</v>
      </c>
      <c r="AB15" s="16">
        <v>39479</v>
      </c>
      <c r="AC15" s="16">
        <v>39508</v>
      </c>
      <c r="AD15" s="16">
        <v>39539</v>
      </c>
      <c r="AE15" s="16">
        <v>39569</v>
      </c>
      <c r="AF15" s="16">
        <v>39600</v>
      </c>
      <c r="AG15" s="16">
        <v>39630</v>
      </c>
      <c r="AH15" s="16">
        <v>39661</v>
      </c>
      <c r="AI15" s="16">
        <v>39692</v>
      </c>
      <c r="AJ15" s="16">
        <v>39722</v>
      </c>
      <c r="AK15" s="16">
        <v>39753</v>
      </c>
      <c r="AL15" s="16">
        <v>39783</v>
      </c>
      <c r="AM15" s="16">
        <v>39814</v>
      </c>
      <c r="AN15" s="16">
        <v>39845</v>
      </c>
      <c r="AO15" s="16">
        <v>39873</v>
      </c>
      <c r="AP15" s="16">
        <v>39904</v>
      </c>
      <c r="AQ15" s="16">
        <v>39934</v>
      </c>
      <c r="AR15" s="16">
        <v>39965</v>
      </c>
      <c r="AS15" s="16">
        <v>39995</v>
      </c>
      <c r="AT15" s="16">
        <v>40026</v>
      </c>
      <c r="AU15" s="16">
        <v>40057</v>
      </c>
      <c r="AV15" s="16">
        <v>40087</v>
      </c>
      <c r="AW15" s="16">
        <v>40118</v>
      </c>
      <c r="AX15" s="16">
        <v>40148</v>
      </c>
      <c r="AY15" s="16">
        <v>40179</v>
      </c>
      <c r="AZ15" s="16">
        <v>40210</v>
      </c>
      <c r="BA15" s="16">
        <v>40238</v>
      </c>
      <c r="BB15" s="16">
        <v>40269</v>
      </c>
      <c r="BC15" s="16">
        <v>40299</v>
      </c>
      <c r="BD15" s="16">
        <v>40330</v>
      </c>
      <c r="BE15" s="16">
        <v>40360</v>
      </c>
      <c r="BF15" s="16">
        <v>40391</v>
      </c>
      <c r="BG15" s="16">
        <v>40422</v>
      </c>
      <c r="BH15" s="16">
        <v>40452</v>
      </c>
      <c r="BI15" s="16">
        <v>40483</v>
      </c>
      <c r="BJ15" s="16">
        <v>40513</v>
      </c>
      <c r="BK15" s="16">
        <v>40544</v>
      </c>
      <c r="BL15" s="16">
        <v>40575</v>
      </c>
      <c r="BM15" s="16">
        <v>40603</v>
      </c>
      <c r="BN15" s="16">
        <v>40634</v>
      </c>
      <c r="BO15" s="16">
        <v>40664</v>
      </c>
      <c r="BP15" s="16">
        <v>40695</v>
      </c>
    </row>
    <row r="16" spans="1:68" x14ac:dyDescent="0.25">
      <c r="A16" s="16" t="s">
        <v>61</v>
      </c>
      <c r="B16" s="16" t="s">
        <v>62</v>
      </c>
      <c r="C16" s="20">
        <v>580.40799518641518</v>
      </c>
      <c r="D16" s="20">
        <v>610.31078309940028</v>
      </c>
      <c r="E16" s="20">
        <v>633.29501304169446</v>
      </c>
      <c r="F16" s="20">
        <v>610.92383476992848</v>
      </c>
      <c r="G16" s="20">
        <v>657.47669987603865</v>
      </c>
      <c r="H16" s="20">
        <v>647.60315244810351</v>
      </c>
      <c r="I16" s="20">
        <v>666.21134575605413</v>
      </c>
      <c r="J16" s="20">
        <v>678.0239304793962</v>
      </c>
      <c r="K16" s="20">
        <v>679.65574560402445</v>
      </c>
      <c r="L16" s="20">
        <v>735.559749877532</v>
      </c>
      <c r="M16" s="20">
        <v>819.77848834515021</v>
      </c>
      <c r="N16" s="20">
        <v>886.80213605348933</v>
      </c>
      <c r="O16" s="19">
        <v>804.31062884592882</v>
      </c>
      <c r="P16" s="19">
        <v>803.02126813595692</v>
      </c>
      <c r="Q16" s="19">
        <v>780.39820765208094</v>
      </c>
      <c r="R16" s="19">
        <v>807.07271282236775</v>
      </c>
      <c r="S16" s="19">
        <v>854.10191418839099</v>
      </c>
      <c r="T16" s="19">
        <v>890.32905940875935</v>
      </c>
      <c r="U16" s="19">
        <v>950.70252522813962</v>
      </c>
      <c r="V16" s="19">
        <v>957.94549256974835</v>
      </c>
      <c r="W16" s="19">
        <v>959.00304690234668</v>
      </c>
      <c r="X16" s="20">
        <v>1221.5158405871352</v>
      </c>
      <c r="Y16" s="20">
        <v>1339.0397898216024</v>
      </c>
      <c r="Z16" s="20">
        <v>1363.3933095742684</v>
      </c>
      <c r="AA16" s="20">
        <v>1437.2196332912329</v>
      </c>
      <c r="AB16" s="20">
        <v>1649.5517423104689</v>
      </c>
      <c r="AC16" s="20">
        <v>1727.5910938286931</v>
      </c>
      <c r="AD16" s="20">
        <v>1736.8012969620079</v>
      </c>
      <c r="AE16" s="20">
        <v>1682.2891417525075</v>
      </c>
      <c r="AF16" s="20">
        <v>1719.6140722437933</v>
      </c>
      <c r="AG16" s="20">
        <v>1709.1728707055527</v>
      </c>
      <c r="AH16" s="20">
        <v>1456.0560684730024</v>
      </c>
      <c r="AI16" s="20">
        <v>1317.2326694535304</v>
      </c>
      <c r="AJ16" s="20">
        <v>1063.5790265649639</v>
      </c>
      <c r="AK16" s="20">
        <v>957.51205715067351</v>
      </c>
      <c r="AL16" s="20">
        <v>874.95325293153928</v>
      </c>
      <c r="AM16" s="19">
        <v>936.92667413731454</v>
      </c>
      <c r="AN16" s="19">
        <v>869.12446160165871</v>
      </c>
      <c r="AO16" s="19">
        <v>881.65266656713356</v>
      </c>
      <c r="AP16" s="19">
        <v>964.02747240292842</v>
      </c>
      <c r="AQ16" s="19">
        <v>1062.6399567180438</v>
      </c>
      <c r="AR16" s="19">
        <v>1011.8186460461046</v>
      </c>
      <c r="AS16" s="19">
        <v>974.39493998884348</v>
      </c>
      <c r="AT16" s="19">
        <v>1073.2714303410685</v>
      </c>
      <c r="AU16" s="19">
        <v>1128.6709389073076</v>
      </c>
      <c r="AV16" s="19">
        <v>1238.1364567696976</v>
      </c>
      <c r="AW16" s="19">
        <v>1268.7120545024793</v>
      </c>
      <c r="AX16" s="19">
        <v>1182.6451882649603</v>
      </c>
      <c r="AY16" s="19">
        <v>1130.8727848883598</v>
      </c>
      <c r="AZ16" s="19">
        <v>1090.9699723071913</v>
      </c>
      <c r="BA16" s="19">
        <v>1098.2821416746197</v>
      </c>
      <c r="BB16" s="19">
        <v>1083.3613234883894</v>
      </c>
      <c r="BC16" s="19">
        <v>1085.1700501615148</v>
      </c>
      <c r="BD16" s="19">
        <v>1200.1470855705891</v>
      </c>
      <c r="BE16" s="19">
        <v>1139.8337668212146</v>
      </c>
      <c r="BF16" s="19">
        <v>1268.1325948582294</v>
      </c>
      <c r="BG16" s="19">
        <v>1334.059053165581</v>
      </c>
      <c r="BH16" s="19">
        <v>1440.9608178025046</v>
      </c>
      <c r="BI16" s="19">
        <v>1472.5709583092573</v>
      </c>
      <c r="BJ16" s="19">
        <v>1589.9133471121756</v>
      </c>
      <c r="BK16" s="19">
        <v>1644.4338303026027</v>
      </c>
      <c r="BL16" s="19">
        <v>1673.7210654740136</v>
      </c>
      <c r="BM16" s="19">
        <v>1631.9806205889022</v>
      </c>
      <c r="BN16" s="19">
        <f>BN18/BN20</f>
        <v>1658.7874263913081</v>
      </c>
      <c r="BO16" s="19">
        <f t="shared" ref="BO16:BP16" si="2">BO18/BO20</f>
        <v>1609.7225665412097</v>
      </c>
      <c r="BP16" s="19">
        <f t="shared" si="2"/>
        <v>1628.0653746560681</v>
      </c>
    </row>
    <row r="17" spans="1:68" x14ac:dyDescent="0.25">
      <c r="A17" s="16"/>
      <c r="B17" s="16" t="s">
        <v>63</v>
      </c>
      <c r="C17" s="20">
        <v>545.32624622439539</v>
      </c>
      <c r="D17" s="20">
        <v>573.56364963278565</v>
      </c>
      <c r="E17" s="20">
        <v>576.21865598816873</v>
      </c>
      <c r="F17" s="20">
        <v>586.37953501131688</v>
      </c>
      <c r="G17" s="20">
        <v>631.28414673339148</v>
      </c>
      <c r="H17" s="20">
        <v>621.04657660346982</v>
      </c>
      <c r="I17" s="20">
        <v>629.43040659142264</v>
      </c>
      <c r="J17" s="20">
        <v>639.18137028514514</v>
      </c>
      <c r="K17" s="20">
        <v>635.39051386861991</v>
      </c>
      <c r="L17" s="20">
        <v>641.44310290176622</v>
      </c>
      <c r="M17" s="20">
        <v>655.72129144631799</v>
      </c>
      <c r="N17" s="20">
        <v>661.5447183551247</v>
      </c>
      <c r="O17" s="19">
        <v>665.27864069233863</v>
      </c>
      <c r="P17" s="19">
        <v>715.91294731791993</v>
      </c>
      <c r="Q17" s="19">
        <v>750.38373275557274</v>
      </c>
      <c r="R17" s="19">
        <v>791.73866106509968</v>
      </c>
      <c r="S17" s="19">
        <v>813.5028644447674</v>
      </c>
      <c r="T17" s="19">
        <v>839.05265293815842</v>
      </c>
      <c r="U17" s="19">
        <v>905.05799087808884</v>
      </c>
      <c r="V17" s="19">
        <v>866.95571047842668</v>
      </c>
      <c r="W17" s="19">
        <v>957.07022794786599</v>
      </c>
      <c r="X17" s="20">
        <v>1053.1583177489604</v>
      </c>
      <c r="Y17" s="20">
        <v>1071.6732144103507</v>
      </c>
      <c r="Z17" s="20">
        <v>1054.1237620875761</v>
      </c>
      <c r="AA17" s="20">
        <v>1061.0903654817118</v>
      </c>
      <c r="AB17" s="20">
        <v>1089.6587062947249</v>
      </c>
      <c r="AC17" s="20">
        <v>1102.5247585659099</v>
      </c>
      <c r="AD17" s="20">
        <v>1485.1422628962966</v>
      </c>
      <c r="AE17" s="20">
        <v>1649.7195336458096</v>
      </c>
      <c r="AF17" s="20">
        <v>1688.7649021175869</v>
      </c>
      <c r="AG17" s="20">
        <v>1670.7392098232547</v>
      </c>
      <c r="AH17" s="20">
        <v>1587.689201056377</v>
      </c>
      <c r="AI17" s="20">
        <v>1422.4823521558196</v>
      </c>
      <c r="AJ17" s="20">
        <v>1107.3003625769377</v>
      </c>
      <c r="AK17" s="20">
        <v>948.24581143631212</v>
      </c>
      <c r="AL17" s="20">
        <v>856.15950764184038</v>
      </c>
      <c r="AM17" s="19">
        <v>873.72477526032696</v>
      </c>
      <c r="AN17" s="19">
        <v>863.7191281867008</v>
      </c>
      <c r="AO17" s="19">
        <v>830.3993483882025</v>
      </c>
      <c r="AP17" s="19">
        <v>875.12963884199871</v>
      </c>
      <c r="AQ17" s="19">
        <v>940.5384979836665</v>
      </c>
      <c r="AR17" s="19">
        <v>1015.9508242604078</v>
      </c>
      <c r="AS17" s="19">
        <v>983.44420390446646</v>
      </c>
      <c r="AT17" s="19">
        <v>1027.9002659046478</v>
      </c>
      <c r="AU17" s="19">
        <v>1049.4596213825935</v>
      </c>
      <c r="AV17" s="19">
        <v>969.58751643666017</v>
      </c>
      <c r="AW17" s="19">
        <v>976.47344794638764</v>
      </c>
      <c r="AX17" s="19">
        <v>994.67423021044851</v>
      </c>
      <c r="AY17" s="19">
        <v>1032.1213972761727</v>
      </c>
      <c r="AZ17" s="19">
        <v>1018.6204574690274</v>
      </c>
      <c r="BA17" s="19">
        <v>1016.9765344216781</v>
      </c>
      <c r="BB17" s="19">
        <v>1019.967344608086</v>
      </c>
      <c r="BC17" s="19">
        <v>957.37166874876323</v>
      </c>
      <c r="BD17" s="19">
        <v>953.13285230874612</v>
      </c>
      <c r="BE17" s="19">
        <v>975.19070098862619</v>
      </c>
      <c r="BF17" s="19">
        <v>997.50016498537502</v>
      </c>
      <c r="BG17" s="19">
        <v>1099.0340620548218</v>
      </c>
      <c r="BH17" s="19">
        <v>1178.2685047840782</v>
      </c>
      <c r="BI17" s="19">
        <v>1173.8731624538234</v>
      </c>
      <c r="BJ17" s="19">
        <v>1376.6877554228727</v>
      </c>
      <c r="BK17" s="19">
        <v>1523.1337783414756</v>
      </c>
      <c r="BL17" s="19">
        <v>1538.2369203185106</v>
      </c>
      <c r="BM17" s="19">
        <v>1512.9110080145506</v>
      </c>
      <c r="BN17" s="19">
        <f>BN19/BN20</f>
        <v>1542.1927425143767</v>
      </c>
      <c r="BO17" s="19">
        <f t="shared" ref="BO17:BP17" si="3">BO19/BO20</f>
        <v>1472.7648337938765</v>
      </c>
      <c r="BP17" s="19">
        <f t="shared" si="3"/>
        <v>1507.428653944701</v>
      </c>
    </row>
    <row r="18" spans="1:68" x14ac:dyDescent="0.25">
      <c r="A18" s="16" t="s">
        <v>64</v>
      </c>
      <c r="B18" s="16" t="s">
        <v>62</v>
      </c>
      <c r="C18" s="18">
        <v>1319.7712727272699</v>
      </c>
      <c r="D18" s="18">
        <v>1319.44444444444</v>
      </c>
      <c r="E18" s="18">
        <v>1362.8260869565199</v>
      </c>
      <c r="F18" s="18">
        <v>1300.8333333329999</v>
      </c>
      <c r="G18" s="18">
        <v>1432.05</v>
      </c>
      <c r="H18" s="18">
        <v>1456</v>
      </c>
      <c r="I18" s="18">
        <v>1458.5238095238101</v>
      </c>
      <c r="J18" s="18">
        <v>1461.74</v>
      </c>
      <c r="K18" s="18">
        <v>1474</v>
      </c>
      <c r="L18" s="18">
        <v>1580.1890000000001</v>
      </c>
      <c r="M18" s="18">
        <v>1769</v>
      </c>
      <c r="N18" s="18">
        <v>1907.11</v>
      </c>
      <c r="O18" s="19">
        <v>1720</v>
      </c>
      <c r="P18" s="19">
        <v>1683.33333333</v>
      </c>
      <c r="Q18" s="19">
        <v>1630</v>
      </c>
      <c r="R18" s="19">
        <v>1640</v>
      </c>
      <c r="S18" s="19">
        <v>1692.5</v>
      </c>
      <c r="T18" s="19">
        <v>1720</v>
      </c>
      <c r="U18" s="19">
        <v>1790</v>
      </c>
      <c r="V18" s="19">
        <v>1883.3333333333333</v>
      </c>
      <c r="W18" s="19">
        <v>1821.6666666666667</v>
      </c>
      <c r="X18" s="18">
        <v>2200</v>
      </c>
      <c r="Y18" s="18">
        <v>2370</v>
      </c>
      <c r="Z18" s="18">
        <v>2435</v>
      </c>
      <c r="AA18" s="18">
        <v>2550</v>
      </c>
      <c r="AB18" s="18">
        <v>2850</v>
      </c>
      <c r="AC18" s="18">
        <v>2950</v>
      </c>
      <c r="AD18" s="18">
        <v>2933.3333333333335</v>
      </c>
      <c r="AE18" s="18">
        <v>2793.5</v>
      </c>
      <c r="AF18" s="18">
        <v>2783.8095238095239</v>
      </c>
      <c r="AG18" s="18">
        <v>2720</v>
      </c>
      <c r="AH18" s="18">
        <v>2347.62</v>
      </c>
      <c r="AI18" s="18">
        <v>2370.4499999999998</v>
      </c>
      <c r="AJ18" s="18">
        <v>2311</v>
      </c>
      <c r="AK18" s="18">
        <v>2170</v>
      </c>
      <c r="AL18" s="18">
        <v>2095</v>
      </c>
      <c r="AM18" s="19">
        <v>2161.9047619047601</v>
      </c>
      <c r="AN18" s="19">
        <v>2010</v>
      </c>
      <c r="AO18" s="19">
        <v>2040</v>
      </c>
      <c r="AP18" s="19">
        <v>2126.5</v>
      </c>
      <c r="AQ18" s="19">
        <v>2190</v>
      </c>
      <c r="AR18" s="19">
        <v>1981.43</v>
      </c>
      <c r="AS18" s="19">
        <v>1883.48</v>
      </c>
      <c r="AT18" s="19">
        <v>1980.38</v>
      </c>
      <c r="AU18" s="19">
        <v>2053.9499999999998</v>
      </c>
      <c r="AV18" s="19">
        <v>2152.4</v>
      </c>
      <c r="AW18" s="19">
        <v>2190</v>
      </c>
      <c r="AX18" s="19">
        <v>2070</v>
      </c>
      <c r="AY18" s="19">
        <v>2012.75</v>
      </c>
      <c r="AZ18" s="19">
        <v>2009.1666666666667</v>
      </c>
      <c r="BA18" s="19">
        <v>1961.36</v>
      </c>
      <c r="BB18" s="19">
        <v>1903</v>
      </c>
      <c r="BC18" s="19">
        <v>1967.62</v>
      </c>
      <c r="BD18" s="19">
        <v>2168.1</v>
      </c>
      <c r="BE18" s="26">
        <v>2015.91</v>
      </c>
      <c r="BF18" s="26">
        <v>2231.3599999999997</v>
      </c>
      <c r="BG18" s="26">
        <v>2292.8599999999997</v>
      </c>
      <c r="BH18" s="26">
        <v>2424.5</v>
      </c>
      <c r="BI18" s="26">
        <v>2523</v>
      </c>
      <c r="BJ18" s="26">
        <v>2692.38</v>
      </c>
      <c r="BK18" s="26">
        <v>2754.2857142857142</v>
      </c>
      <c r="BL18" s="26">
        <v>2791.75</v>
      </c>
      <c r="BM18" s="26">
        <v>2707.6190476190477</v>
      </c>
      <c r="BN18" s="26">
        <v>2631.5789473684213</v>
      </c>
      <c r="BO18" s="26">
        <v>2597.2727272727275</v>
      </c>
      <c r="BP18" s="26">
        <v>2583.8095238095239</v>
      </c>
    </row>
    <row r="19" spans="1:68" x14ac:dyDescent="0.25">
      <c r="A19" s="16"/>
      <c r="B19" s="16" t="s">
        <v>63</v>
      </c>
      <c r="C19" s="18">
        <v>1240</v>
      </c>
      <c r="D19" s="18">
        <v>1240</v>
      </c>
      <c r="E19" s="18">
        <v>1240</v>
      </c>
      <c r="F19" s="18">
        <v>1248.57142857143</v>
      </c>
      <c r="G19" s="18">
        <v>1375</v>
      </c>
      <c r="H19" s="18">
        <v>1396.2931034482799</v>
      </c>
      <c r="I19" s="18">
        <v>1378</v>
      </c>
      <c r="J19" s="18">
        <v>1378</v>
      </c>
      <c r="K19" s="18">
        <v>1378</v>
      </c>
      <c r="L19" s="18">
        <v>1378</v>
      </c>
      <c r="M19" s="18">
        <v>1414.9809748120099</v>
      </c>
      <c r="N19" s="18">
        <v>1422.6832531514599</v>
      </c>
      <c r="O19" s="19">
        <v>1422.6832531514599</v>
      </c>
      <c r="P19" s="19">
        <v>1500.73251581519</v>
      </c>
      <c r="Q19" s="19">
        <v>1567.3094484308201</v>
      </c>
      <c r="R19" s="19">
        <v>1608.8406701374199</v>
      </c>
      <c r="S19" s="19">
        <v>1612.04836940463</v>
      </c>
      <c r="T19" s="19">
        <v>1620.94064863164</v>
      </c>
      <c r="U19" s="19">
        <v>1704.0596408250999</v>
      </c>
      <c r="V19" s="19">
        <v>1704.4462349185501</v>
      </c>
      <c r="W19" s="19">
        <v>1817.9951956807799</v>
      </c>
      <c r="X19" s="18">
        <v>1896.78121401524</v>
      </c>
      <c r="Y19" s="18">
        <v>1896.78121401524</v>
      </c>
      <c r="Z19" s="18">
        <v>1882.6492272319799</v>
      </c>
      <c r="AA19" s="18">
        <v>1882.6492272319772</v>
      </c>
      <c r="AB19" s="18">
        <v>1882.6492272319772</v>
      </c>
      <c r="AC19" s="18">
        <v>1882.6492272319767</v>
      </c>
      <c r="AD19" s="18">
        <v>2508.2992004416378</v>
      </c>
      <c r="AE19" s="18">
        <v>2739.4170258025447</v>
      </c>
      <c r="AF19" s="18">
        <v>2733.8691243994995</v>
      </c>
      <c r="AG19" s="18">
        <v>2658.8361707632907</v>
      </c>
      <c r="AH19" s="18">
        <v>2559.8539801374977</v>
      </c>
      <c r="AI19" s="18">
        <v>2559.8539801374986</v>
      </c>
      <c r="AJ19" s="18">
        <v>2406</v>
      </c>
      <c r="AK19" s="18">
        <v>2149</v>
      </c>
      <c r="AL19" s="18">
        <v>2050</v>
      </c>
      <c r="AM19" s="19">
        <v>2016.0699917831901</v>
      </c>
      <c r="AN19" s="19">
        <v>1997.4992355593772</v>
      </c>
      <c r="AO19" s="19">
        <v>1921.4082086405647</v>
      </c>
      <c r="AP19" s="19">
        <v>1930.4047138396231</v>
      </c>
      <c r="AQ19" s="19">
        <v>1938.3604931870282</v>
      </c>
      <c r="AR19" s="19">
        <v>1989.5219855659525</v>
      </c>
      <c r="AS19" s="19">
        <v>1900.971991081145</v>
      </c>
      <c r="AT19" s="19">
        <v>1896.6619915945723</v>
      </c>
      <c r="AU19" s="19">
        <v>1909.8016215652749</v>
      </c>
      <c r="AV19" s="19">
        <v>1685.5494069071367</v>
      </c>
      <c r="AW19" s="19">
        <v>1685.5494069071367</v>
      </c>
      <c r="AX19" s="19">
        <v>1740.991868876851</v>
      </c>
      <c r="AY19" s="19">
        <v>1836.9903053000774</v>
      </c>
      <c r="AZ19" s="19">
        <v>1875.9253884902098</v>
      </c>
      <c r="BA19" s="19">
        <v>1816.1609115412946</v>
      </c>
      <c r="BB19" s="19">
        <v>1791.6440385182257</v>
      </c>
      <c r="BC19" s="19">
        <v>1735.8971919498406</v>
      </c>
      <c r="BD19" s="19">
        <v>1721.8617300629589</v>
      </c>
      <c r="BE19" s="26">
        <v>1724.7222737684842</v>
      </c>
      <c r="BF19" s="26">
        <v>1755.1650175749933</v>
      </c>
      <c r="BG19" s="26">
        <v>1888.9203094446893</v>
      </c>
      <c r="BH19" s="26">
        <v>1982.5049748441759</v>
      </c>
      <c r="BI19" s="26">
        <v>2011.2321054270094</v>
      </c>
      <c r="BJ19" s="26">
        <v>2331.301001829956</v>
      </c>
      <c r="BK19" s="26">
        <v>2551.1185243981354</v>
      </c>
      <c r="BL19" s="26">
        <v>2565.7638007220726</v>
      </c>
      <c r="BM19" s="26">
        <v>2510.070653396941</v>
      </c>
      <c r="BN19" s="26">
        <v>2446.6076179599786</v>
      </c>
      <c r="BO19" s="26">
        <v>2376.2926705552031</v>
      </c>
      <c r="BP19" s="26">
        <v>2392.3538778954107</v>
      </c>
    </row>
    <row r="20" spans="1:68" x14ac:dyDescent="0.25">
      <c r="A20" s="16" t="s">
        <v>65</v>
      </c>
      <c r="B20" s="16"/>
      <c r="C20" s="21">
        <v>2.2738681818181816</v>
      </c>
      <c r="D20" s="21">
        <v>2.1619222222222221</v>
      </c>
      <c r="E20" s="21">
        <v>2.1519608695652166</v>
      </c>
      <c r="F20" s="21">
        <v>2.1292888888888886</v>
      </c>
      <c r="G20" s="21">
        <v>2.1781000000000001</v>
      </c>
      <c r="H20" s="21">
        <v>2.2482904761904758</v>
      </c>
      <c r="I20" s="21">
        <v>2.1892809523809524</v>
      </c>
      <c r="J20" s="21">
        <v>2.1558826086956517</v>
      </c>
      <c r="K20" s="21">
        <v>2.1687449999999999</v>
      </c>
      <c r="L20" s="21">
        <v>2.148280952380953</v>
      </c>
      <c r="M20" s="21">
        <v>2.1579000000000006</v>
      </c>
      <c r="N20" s="21">
        <v>2.1505473684210528</v>
      </c>
      <c r="O20" s="21">
        <v>2.1384772727272732</v>
      </c>
      <c r="P20" s="21">
        <v>2.0962500000000004</v>
      </c>
      <c r="Q20" s="21">
        <v>2.0886772727272724</v>
      </c>
      <c r="R20" s="21">
        <v>2.032035</v>
      </c>
      <c r="S20" s="21">
        <v>1.9816136363636365</v>
      </c>
      <c r="T20" s="21">
        <v>1.93187</v>
      </c>
      <c r="U20" s="21">
        <v>1.8828181818181819</v>
      </c>
      <c r="V20" s="21">
        <v>1.9660130434782614</v>
      </c>
      <c r="W20" s="21">
        <v>1.899542105263158</v>
      </c>
      <c r="X20" s="21">
        <v>1.8010409090909092</v>
      </c>
      <c r="Y20" s="21">
        <v>1.7699250000000002</v>
      </c>
      <c r="Z20" s="21">
        <v>1.7859850000000002</v>
      </c>
      <c r="AA20" s="21">
        <v>1.774259090909091</v>
      </c>
      <c r="AB20" s="21">
        <v>1.7277421052631581</v>
      </c>
      <c r="AC20" s="21">
        <v>1.7075800000000001</v>
      </c>
      <c r="AD20" s="21">
        <v>1.6889285714285711</v>
      </c>
      <c r="AE20" s="21">
        <v>1.6605350000000001</v>
      </c>
      <c r="AF20" s="21">
        <v>1.618857142857143</v>
      </c>
      <c r="AG20" s="21">
        <v>1.5914130434782612</v>
      </c>
      <c r="AH20" s="21">
        <v>1.6123142857142858</v>
      </c>
      <c r="AI20" s="21">
        <v>1.7995681818181817</v>
      </c>
      <c r="AJ20" s="21">
        <v>2.1728521739130433</v>
      </c>
      <c r="AK20" s="21">
        <v>2.2662900000000001</v>
      </c>
      <c r="AL20" s="21">
        <v>2.394413636363637</v>
      </c>
      <c r="AM20" s="21">
        <v>2.3074428571428576</v>
      </c>
      <c r="AN20" s="21">
        <v>2.3126722222222216</v>
      </c>
      <c r="AO20" s="21">
        <v>2.3138363636363639</v>
      </c>
      <c r="AP20" s="21">
        <v>2.2058500000000003</v>
      </c>
      <c r="AQ20" s="21">
        <v>2.060905</v>
      </c>
      <c r="AR20" s="21">
        <v>1.958285714285714</v>
      </c>
      <c r="AS20" s="21">
        <v>1.9329739130434784</v>
      </c>
      <c r="AT20" s="21">
        <v>1.8451809523809526</v>
      </c>
      <c r="AU20" s="21">
        <v>1.819795238095238</v>
      </c>
      <c r="AV20" s="21">
        <v>1.738419047619048</v>
      </c>
      <c r="AW20" s="21">
        <v>1.7261600000000001</v>
      </c>
      <c r="AX20" s="21">
        <v>1.7503136363636365</v>
      </c>
      <c r="AY20" s="21">
        <v>1.7798199999999995</v>
      </c>
      <c r="AZ20" s="21">
        <v>1.8416333333333332</v>
      </c>
      <c r="BA20" s="21">
        <v>1.7858434782608694</v>
      </c>
      <c r="BB20" s="21">
        <v>1.75657</v>
      </c>
      <c r="BC20" s="21">
        <v>1.813190476190476</v>
      </c>
      <c r="BD20" s="21">
        <v>1.8065285714285717</v>
      </c>
      <c r="BE20" s="23">
        <v>1.7685999999999999</v>
      </c>
      <c r="BF20" s="21">
        <v>1.759563636363636</v>
      </c>
      <c r="BG20" s="21">
        <v>1.7187095238095238</v>
      </c>
      <c r="BH20" s="9">
        <v>1.6825578947368001</v>
      </c>
      <c r="BI20" s="9">
        <v>1.71333</v>
      </c>
      <c r="BJ20" s="9">
        <v>1.6934130434782999</v>
      </c>
      <c r="BK20" s="9">
        <v>1.6749142857143</v>
      </c>
      <c r="BL20" s="9">
        <v>1.6679900000000001</v>
      </c>
      <c r="BM20" s="9">
        <v>1.6591</v>
      </c>
      <c r="BN20" s="9">
        <v>1.5864473684210525</v>
      </c>
      <c r="BO20" s="9">
        <v>1.6134909090909089</v>
      </c>
      <c r="BP20" s="9">
        <v>1.5870428571428579</v>
      </c>
    </row>
    <row r="22" spans="1:68" x14ac:dyDescent="0.25">
      <c r="A22" s="15" t="s">
        <v>68</v>
      </c>
    </row>
    <row r="23" spans="1:68" x14ac:dyDescent="0.25">
      <c r="A23" s="15" t="s">
        <v>59</v>
      </c>
    </row>
    <row r="24" spans="1:68" x14ac:dyDescent="0.25">
      <c r="A24" s="16" t="s">
        <v>60</v>
      </c>
      <c r="B24" s="16"/>
      <c r="C24" s="16">
        <v>38718</v>
      </c>
      <c r="D24" s="16">
        <v>38749</v>
      </c>
      <c r="E24" s="16">
        <v>38777</v>
      </c>
      <c r="F24" s="16">
        <v>38808</v>
      </c>
      <c r="G24" s="16">
        <v>38838</v>
      </c>
      <c r="H24" s="16">
        <v>38869</v>
      </c>
      <c r="I24" s="16">
        <v>38899</v>
      </c>
      <c r="J24" s="16">
        <v>38930</v>
      </c>
      <c r="K24" s="16">
        <v>38961</v>
      </c>
      <c r="L24" s="16">
        <v>38991</v>
      </c>
      <c r="M24" s="16">
        <v>39022</v>
      </c>
      <c r="N24" s="16">
        <v>39052</v>
      </c>
      <c r="O24" s="16">
        <v>39083</v>
      </c>
      <c r="P24" s="16">
        <v>39114</v>
      </c>
      <c r="Q24" s="16">
        <v>39142</v>
      </c>
      <c r="R24" s="16">
        <v>39173</v>
      </c>
      <c r="S24" s="16">
        <v>39203</v>
      </c>
      <c r="T24" s="16">
        <v>39234</v>
      </c>
      <c r="U24" s="16">
        <v>39264</v>
      </c>
      <c r="V24" s="16">
        <v>39295</v>
      </c>
      <c r="W24" s="16">
        <v>39326</v>
      </c>
      <c r="X24" s="16">
        <v>39356</v>
      </c>
      <c r="Y24" s="16">
        <v>39387</v>
      </c>
      <c r="Z24" s="16">
        <v>39417</v>
      </c>
      <c r="AA24" s="16">
        <v>39448</v>
      </c>
      <c r="AB24" s="16">
        <v>39479</v>
      </c>
      <c r="AC24" s="16">
        <v>39508</v>
      </c>
      <c r="AD24" s="16">
        <v>39539</v>
      </c>
      <c r="AE24" s="16">
        <v>39569</v>
      </c>
      <c r="AF24" s="16">
        <v>39600</v>
      </c>
      <c r="AG24" s="16">
        <v>39630</v>
      </c>
      <c r="AH24" s="16">
        <v>39661</v>
      </c>
      <c r="AI24" s="16">
        <v>39692</v>
      </c>
      <c r="AJ24" s="16">
        <v>39722</v>
      </c>
      <c r="AK24" s="16">
        <v>39753</v>
      </c>
      <c r="AL24" s="16">
        <v>39783</v>
      </c>
      <c r="AM24" s="16">
        <v>39814</v>
      </c>
      <c r="AN24" s="16">
        <v>39845</v>
      </c>
      <c r="AO24" s="16">
        <v>39873</v>
      </c>
      <c r="AP24" s="16">
        <v>39904</v>
      </c>
      <c r="AQ24" s="16">
        <v>39934</v>
      </c>
      <c r="AR24" s="16">
        <v>39965</v>
      </c>
      <c r="AS24" s="16">
        <v>39995</v>
      </c>
      <c r="AT24" s="16">
        <v>40026</v>
      </c>
      <c r="AU24" s="16">
        <v>40057</v>
      </c>
      <c r="AV24" s="16">
        <v>40087</v>
      </c>
      <c r="AW24" s="16">
        <v>40118</v>
      </c>
      <c r="AX24" s="16">
        <v>40148</v>
      </c>
      <c r="AY24" s="16">
        <v>40179</v>
      </c>
      <c r="AZ24" s="16">
        <v>40210</v>
      </c>
      <c r="BA24" s="16">
        <v>40238</v>
      </c>
      <c r="BB24" s="16">
        <v>40269</v>
      </c>
      <c r="BC24" s="16">
        <v>40299</v>
      </c>
      <c r="BD24" s="16">
        <v>40330</v>
      </c>
      <c r="BE24" s="16">
        <v>40360</v>
      </c>
      <c r="BF24" s="16">
        <v>40391</v>
      </c>
      <c r="BG24" s="16">
        <v>40422</v>
      </c>
      <c r="BH24" s="16">
        <v>40452</v>
      </c>
      <c r="BI24" s="16">
        <v>40483</v>
      </c>
      <c r="BJ24" s="16">
        <v>40513</v>
      </c>
      <c r="BK24" s="16">
        <v>40544</v>
      </c>
      <c r="BL24" s="16">
        <v>40575</v>
      </c>
      <c r="BM24" s="16">
        <v>40603</v>
      </c>
      <c r="BN24" s="16">
        <v>40634</v>
      </c>
      <c r="BO24" s="16">
        <v>40664</v>
      </c>
      <c r="BP24" s="16">
        <v>40695</v>
      </c>
    </row>
    <row r="25" spans="1:68" x14ac:dyDescent="0.25">
      <c r="A25" s="16" t="s">
        <v>61</v>
      </c>
      <c r="B25" s="16" t="s">
        <v>62</v>
      </c>
      <c r="C25" s="27">
        <v>480</v>
      </c>
      <c r="D25" s="27">
        <v>470</v>
      </c>
      <c r="E25" s="27">
        <v>474</v>
      </c>
      <c r="F25" s="27">
        <v>474</v>
      </c>
      <c r="G25" s="27">
        <v>492</v>
      </c>
      <c r="H25" s="27">
        <v>506</v>
      </c>
      <c r="I25" s="27">
        <v>544.5</v>
      </c>
      <c r="J25" s="27">
        <v>561</v>
      </c>
      <c r="K25" s="27">
        <v>572</v>
      </c>
      <c r="L25" s="27">
        <v>594</v>
      </c>
      <c r="M25" s="27">
        <v>627</v>
      </c>
      <c r="N25" s="27">
        <v>627</v>
      </c>
      <c r="O25" s="28">
        <v>640</v>
      </c>
      <c r="P25" s="28">
        <v>640</v>
      </c>
      <c r="Q25" s="28">
        <v>628.33333300000004</v>
      </c>
      <c r="R25" s="28">
        <v>663.33333330000005</v>
      </c>
      <c r="S25" s="28">
        <v>780</v>
      </c>
      <c r="T25" s="28">
        <v>838</v>
      </c>
      <c r="U25" s="29">
        <v>880</v>
      </c>
      <c r="V25" s="29">
        <v>871.33333333333337</v>
      </c>
      <c r="W25" s="29">
        <v>865.33333333333337</v>
      </c>
      <c r="X25" s="30">
        <v>955</v>
      </c>
      <c r="Y25" s="30">
        <v>1010</v>
      </c>
      <c r="Z25" s="30">
        <v>1010</v>
      </c>
      <c r="AA25" s="30">
        <v>1148</v>
      </c>
      <c r="AB25" s="30">
        <v>1285</v>
      </c>
      <c r="AC25" s="30">
        <v>1355</v>
      </c>
      <c r="AD25" s="30">
        <v>1340</v>
      </c>
      <c r="AE25" s="30">
        <v>1340</v>
      </c>
      <c r="AF25" s="30">
        <v>1350</v>
      </c>
      <c r="AG25" s="30">
        <v>1260</v>
      </c>
      <c r="AH25" s="30">
        <v>975</v>
      </c>
      <c r="AI25" s="30">
        <v>855</v>
      </c>
      <c r="AJ25" s="30">
        <v>810</v>
      </c>
      <c r="AK25" s="30">
        <v>583</v>
      </c>
      <c r="AL25" s="30">
        <v>605</v>
      </c>
      <c r="AM25" s="29">
        <v>655</v>
      </c>
      <c r="AN25" s="29">
        <v>630</v>
      </c>
      <c r="AO25" s="29">
        <v>650</v>
      </c>
      <c r="AP25" s="29">
        <v>655</v>
      </c>
      <c r="AQ25" s="29">
        <v>860</v>
      </c>
      <c r="AR25" s="29">
        <v>792.00000000000011</v>
      </c>
      <c r="AS25" s="29">
        <v>667.7</v>
      </c>
      <c r="AT25" s="29">
        <v>821.7</v>
      </c>
      <c r="AU25" s="29">
        <v>772.2</v>
      </c>
      <c r="AV25" s="29">
        <v>803.00000000000011</v>
      </c>
      <c r="AW25" s="29">
        <v>778.80000000000007</v>
      </c>
      <c r="AX25" s="29">
        <v>891.00000000000011</v>
      </c>
      <c r="AY25" s="29">
        <v>858.00000000000011</v>
      </c>
      <c r="AZ25" s="29">
        <v>903.1</v>
      </c>
      <c r="BA25" s="29">
        <v>929.50000000000011</v>
      </c>
      <c r="BB25" s="29">
        <v>942.7</v>
      </c>
      <c r="BC25" s="29">
        <v>915.2</v>
      </c>
      <c r="BD25" s="29">
        <v>902.00000000000011</v>
      </c>
      <c r="BE25" s="29">
        <v>981.99393110425888</v>
      </c>
      <c r="BF25" s="29">
        <v>1064.25</v>
      </c>
      <c r="BG25" s="29">
        <v>1075.25</v>
      </c>
      <c r="BH25" s="29">
        <v>1155</v>
      </c>
      <c r="BI25" s="29">
        <v>1166</v>
      </c>
      <c r="BJ25" s="29">
        <v>1368.1050008014947</v>
      </c>
      <c r="BK25" s="29">
        <v>1468.5000000000002</v>
      </c>
      <c r="BL25" s="29">
        <v>1441.4726894614525</v>
      </c>
      <c r="BM25" s="29">
        <v>1342</v>
      </c>
      <c r="BN25" s="29">
        <v>1310.5878496830569</v>
      </c>
      <c r="BO25" s="29">
        <v>1354.8107057789246</v>
      </c>
      <c r="BP25" s="29">
        <v>1239.1714207190073</v>
      </c>
    </row>
    <row r="26" spans="1:68" x14ac:dyDescent="0.25">
      <c r="A26" s="16"/>
      <c r="B26" s="16" t="s">
        <v>63</v>
      </c>
      <c r="C26" s="31">
        <v>465</v>
      </c>
      <c r="D26" s="31">
        <v>465</v>
      </c>
      <c r="E26" s="31">
        <v>465</v>
      </c>
      <c r="F26" s="31">
        <v>472.28358800000001</v>
      </c>
      <c r="G26" s="31">
        <v>472.28358800000001</v>
      </c>
      <c r="H26" s="31">
        <v>472.28358800000001</v>
      </c>
      <c r="I26" s="31">
        <v>493.5</v>
      </c>
      <c r="J26" s="31">
        <v>461.97759100000002</v>
      </c>
      <c r="K26" s="31">
        <v>461.97759100000002</v>
      </c>
      <c r="L26" s="31">
        <v>461.97759100000002</v>
      </c>
      <c r="M26" s="31">
        <v>461.97759100000002</v>
      </c>
      <c r="N26" s="31">
        <v>461.97759100000002</v>
      </c>
      <c r="O26" s="32">
        <v>632.68750799999998</v>
      </c>
      <c r="P26" s="32">
        <v>615.90108099999998</v>
      </c>
      <c r="Q26" s="32">
        <v>622.89135899999997</v>
      </c>
      <c r="R26" s="32">
        <v>688.51585799999998</v>
      </c>
      <c r="S26" s="29">
        <v>763.40933099999995</v>
      </c>
      <c r="T26" s="29">
        <v>763.40932999999995</v>
      </c>
      <c r="U26" s="29">
        <v>763.40932999999995</v>
      </c>
      <c r="V26" s="29">
        <v>763.40932999999995</v>
      </c>
      <c r="W26" s="29">
        <v>763.40932999999995</v>
      </c>
      <c r="X26" s="30">
        <v>894.47360600000002</v>
      </c>
      <c r="Y26" s="30">
        <v>945.10487999999998</v>
      </c>
      <c r="Z26" s="30">
        <v>1135.7597490000001</v>
      </c>
      <c r="AA26" s="30">
        <v>1421.9126857775491</v>
      </c>
      <c r="AB26" s="30">
        <v>1593.1390097791561</v>
      </c>
      <c r="AC26" s="30">
        <v>1258.372146751514</v>
      </c>
      <c r="AD26" s="30">
        <v>1112.8757080997552</v>
      </c>
      <c r="AE26" s="30">
        <v>1332.2342434522693</v>
      </c>
      <c r="AF26" s="30">
        <v>1346.9744079005445</v>
      </c>
      <c r="AG26" s="30">
        <v>1350.762318435045</v>
      </c>
      <c r="AH26" s="30">
        <v>1350.8591325846437</v>
      </c>
      <c r="AI26" s="30">
        <v>1349.8717493286038</v>
      </c>
      <c r="AJ26" s="30">
        <v>1238</v>
      </c>
      <c r="AK26" s="30">
        <v>1125</v>
      </c>
      <c r="AL26" s="30">
        <v>1039</v>
      </c>
      <c r="AM26" s="29">
        <v>1023.407235</v>
      </c>
      <c r="AN26" s="29">
        <v>698.57304399999998</v>
      </c>
      <c r="AO26" s="29">
        <v>698.57304399999998</v>
      </c>
      <c r="AP26" s="29">
        <v>649.35365707451649</v>
      </c>
      <c r="AQ26" s="29">
        <v>649.3536570745166</v>
      </c>
      <c r="AR26" s="29">
        <v>649.35365707451672</v>
      </c>
      <c r="AS26" s="29">
        <v>649.35365707451672</v>
      </c>
      <c r="AT26" s="29">
        <v>734.95947948218998</v>
      </c>
      <c r="AU26" s="29">
        <v>736.07592361148272</v>
      </c>
      <c r="AV26" s="29">
        <v>743.71707149099382</v>
      </c>
      <c r="AW26" s="29">
        <v>974.08989835432214</v>
      </c>
      <c r="AX26" s="29">
        <v>785.81643063381102</v>
      </c>
      <c r="AY26" s="29">
        <v>744.5050233495964</v>
      </c>
      <c r="AZ26" s="29">
        <v>755.11239622547225</v>
      </c>
      <c r="BA26" s="29">
        <v>844.29399325548252</v>
      </c>
      <c r="BB26" s="29">
        <v>1128.9624674629636</v>
      </c>
      <c r="BC26" s="29">
        <v>893.22807936858158</v>
      </c>
      <c r="BD26" s="29">
        <v>1018.9908903537214</v>
      </c>
      <c r="BE26" s="29">
        <v>949.22239279819064</v>
      </c>
      <c r="BF26" s="29">
        <v>949.22239279819064</v>
      </c>
      <c r="BG26" s="29">
        <v>949.22239279819064</v>
      </c>
      <c r="BH26" s="29">
        <v>957.46616074339727</v>
      </c>
      <c r="BI26" s="29">
        <v>1028.7310250635417</v>
      </c>
      <c r="BJ26" s="29">
        <v>1127.1933791673473</v>
      </c>
      <c r="BK26" s="29">
        <v>1202.346335990974</v>
      </c>
      <c r="BL26" s="29">
        <v>1354.9242704691944</v>
      </c>
      <c r="BM26" s="29">
        <v>1364.0734580748219</v>
      </c>
      <c r="BN26" s="29">
        <v>1396.4267389165423</v>
      </c>
      <c r="BO26" s="29">
        <v>1396.4267389165425</v>
      </c>
      <c r="BP26" s="29">
        <v>1396.4267389165425</v>
      </c>
    </row>
    <row r="27" spans="1:68" x14ac:dyDescent="0.25">
      <c r="A27" s="16" t="s">
        <v>64</v>
      </c>
      <c r="B27" s="16" t="s">
        <v>62</v>
      </c>
      <c r="C27" s="20">
        <v>1091.4567272727272</v>
      </c>
      <c r="D27" s="20">
        <v>1016.1034444444443</v>
      </c>
      <c r="E27" s="20">
        <v>1020.0294521739127</v>
      </c>
      <c r="F27" s="20">
        <v>1009.2829333333332</v>
      </c>
      <c r="G27" s="20">
        <v>1071.6252000000002</v>
      </c>
      <c r="H27" s="20">
        <v>1137.6349809523808</v>
      </c>
      <c r="I27" s="20">
        <v>1192.0634785714285</v>
      </c>
      <c r="J27" s="20">
        <v>1209.4501434782605</v>
      </c>
      <c r="K27" s="20">
        <v>1240.52214</v>
      </c>
      <c r="L27" s="20">
        <v>1276.0788857142861</v>
      </c>
      <c r="M27" s="20">
        <v>1353.0033000000003</v>
      </c>
      <c r="N27" s="20">
        <v>1348.3932</v>
      </c>
      <c r="O27" s="19">
        <v>1368.6254545454549</v>
      </c>
      <c r="P27" s="19">
        <v>1341.6000000000004</v>
      </c>
      <c r="Q27" s="19">
        <v>1312.3855523340771</v>
      </c>
      <c r="R27" s="19">
        <v>1347.9165499322655</v>
      </c>
      <c r="S27" s="19">
        <v>1545.6586363636366</v>
      </c>
      <c r="T27" s="19">
        <v>1618.90706</v>
      </c>
      <c r="U27" s="19">
        <v>1656.88</v>
      </c>
      <c r="V27" s="19">
        <v>1713.0526985507252</v>
      </c>
      <c r="W27" s="19">
        <v>1643.7371017543862</v>
      </c>
      <c r="X27" s="20">
        <v>1719.9940681818182</v>
      </c>
      <c r="Y27" s="20">
        <v>1787.6242500000003</v>
      </c>
      <c r="Z27" s="20">
        <v>1803.8448500000002</v>
      </c>
      <c r="AA27" s="20">
        <v>2036.8494363636364</v>
      </c>
      <c r="AB27" s="20">
        <v>2220.1486052631581</v>
      </c>
      <c r="AC27" s="20">
        <v>2313.7709</v>
      </c>
      <c r="AD27" s="20">
        <v>2263.1642857142851</v>
      </c>
      <c r="AE27" s="20">
        <v>2225.1169</v>
      </c>
      <c r="AF27" s="20">
        <v>2185.457142857143</v>
      </c>
      <c r="AG27" s="20">
        <v>2005.1804347826092</v>
      </c>
      <c r="AH27" s="20">
        <v>1572.0064285714286</v>
      </c>
      <c r="AI27" s="20">
        <v>1538.6307954545453</v>
      </c>
      <c r="AJ27" s="20">
        <v>1760.0102608695652</v>
      </c>
      <c r="AK27" s="20">
        <v>1321.2470700000001</v>
      </c>
      <c r="AL27" s="20">
        <v>1448.6202500000004</v>
      </c>
      <c r="AM27" s="19">
        <v>1511.3750714285718</v>
      </c>
      <c r="AN27" s="19">
        <v>1456.9834999999996</v>
      </c>
      <c r="AO27" s="19">
        <v>1503.9936363636366</v>
      </c>
      <c r="AP27" s="19">
        <v>1444.8317500000003</v>
      </c>
      <c r="AQ27" s="19">
        <v>1772.3783000000001</v>
      </c>
      <c r="AR27" s="19">
        <v>1550.9622857142856</v>
      </c>
      <c r="AS27" s="19">
        <v>1290.6466817391306</v>
      </c>
      <c r="AT27" s="19">
        <v>1516.1851885714289</v>
      </c>
      <c r="AU27" s="19">
        <v>1405.245882857143</v>
      </c>
      <c r="AV27" s="19">
        <v>1395.9504952380958</v>
      </c>
      <c r="AW27" s="19">
        <v>1344.3334080000002</v>
      </c>
      <c r="AX27" s="19">
        <v>1559.5294500000002</v>
      </c>
      <c r="AY27" s="19">
        <v>1527.0855599999998</v>
      </c>
      <c r="AZ27" s="19">
        <v>1663.1790633333333</v>
      </c>
      <c r="BA27" s="19">
        <v>1659.9415130434784</v>
      </c>
      <c r="BB27" s="19">
        <v>1655.918539</v>
      </c>
      <c r="BC27" s="19">
        <v>1659.4319238095238</v>
      </c>
      <c r="BD27" s="19">
        <v>1629.4887714285719</v>
      </c>
      <c r="BE27" s="19">
        <v>1736.7544665509922</v>
      </c>
      <c r="BF27" s="19">
        <v>1872.6155999999996</v>
      </c>
      <c r="BG27" s="19">
        <v>1848.0424154761904</v>
      </c>
      <c r="BH27" s="19">
        <v>1943.354368421004</v>
      </c>
      <c r="BI27" s="19">
        <v>1997.74278</v>
      </c>
      <c r="BJ27" s="19">
        <v>2316.7668532051412</v>
      </c>
      <c r="BK27" s="19">
        <v>2459.6116285714497</v>
      </c>
      <c r="BL27" s="19">
        <v>2404.3620312948083</v>
      </c>
      <c r="BM27" s="19">
        <v>2226.5122000000001</v>
      </c>
      <c r="BN27" s="19">
        <f>BN25*BN29</f>
        <v>2079.1786452142915</v>
      </c>
      <c r="BO27" s="19">
        <f t="shared" ref="BO27:BP27" si="4">BO25*BO29</f>
        <v>2185.9747573133327</v>
      </c>
      <c r="BP27" s="19">
        <f t="shared" si="4"/>
        <v>1966.6181520276677</v>
      </c>
    </row>
    <row r="28" spans="1:68" x14ac:dyDescent="0.25">
      <c r="A28" s="16"/>
      <c r="B28" s="16" t="s">
        <v>63</v>
      </c>
      <c r="C28" s="20">
        <v>1057.3487045454544</v>
      </c>
      <c r="D28" s="20">
        <v>1005.2938333333333</v>
      </c>
      <c r="E28" s="20">
        <v>1000.6618043478258</v>
      </c>
      <c r="F28" s="20">
        <v>1005.6281963329776</v>
      </c>
      <c r="G28" s="20">
        <v>1028.6808830228001</v>
      </c>
      <c r="H28" s="20">
        <v>1061.8306929614664</v>
      </c>
      <c r="I28" s="20">
        <v>1080.4101499999999</v>
      </c>
      <c r="J28" s="20">
        <v>995.96945404401288</v>
      </c>
      <c r="K28" s="20">
        <v>1001.911590593295</v>
      </c>
      <c r="L28" s="20">
        <v>992.45765917213839</v>
      </c>
      <c r="M28" s="20">
        <v>996.90144361890032</v>
      </c>
      <c r="N28" s="20">
        <v>993.50469259454746</v>
      </c>
      <c r="O28" s="19">
        <v>1352.9878565964548</v>
      </c>
      <c r="P28" s="19">
        <v>1291.0826410462503</v>
      </c>
      <c r="Q28" s="19">
        <v>1301.0190249215043</v>
      </c>
      <c r="R28" s="19">
        <v>1399.08832151103</v>
      </c>
      <c r="S28" s="19">
        <v>1512.782340436841</v>
      </c>
      <c r="T28" s="19">
        <v>1474.8075823470999</v>
      </c>
      <c r="U28" s="19">
        <v>1437.3609666936363</v>
      </c>
      <c r="V28" s="19">
        <v>1500.8727002930004</v>
      </c>
      <c r="W28" s="19">
        <v>1450.128165885737</v>
      </c>
      <c r="X28" s="20">
        <v>1610.9835565080637</v>
      </c>
      <c r="Y28" s="20">
        <v>1672.7647547340002</v>
      </c>
      <c r="Z28" s="20">
        <v>2028.4498753177652</v>
      </c>
      <c r="AA28" s="20">
        <v>2522.8415092197783</v>
      </c>
      <c r="AB28" s="20">
        <v>2752.5333467327023</v>
      </c>
      <c r="AC28" s="20">
        <v>2148.7711103499505</v>
      </c>
      <c r="AD28" s="20">
        <v>1879.5675798584791</v>
      </c>
      <c r="AE28" s="20">
        <v>2212.2215894510141</v>
      </c>
      <c r="AF28" s="20">
        <v>2180.5591414755672</v>
      </c>
      <c r="AG28" s="20">
        <v>2149.620772196467</v>
      </c>
      <c r="AH28" s="20">
        <v>2178.0094774538297</v>
      </c>
      <c r="AI28" s="20">
        <v>2429.1862496270037</v>
      </c>
      <c r="AJ28" s="20">
        <v>2689.9909913043475</v>
      </c>
      <c r="AK28" s="20">
        <v>2549.5762500000001</v>
      </c>
      <c r="AL28" s="20">
        <v>2487.7957681818189</v>
      </c>
      <c r="AM28" s="19">
        <v>2361.453714349072</v>
      </c>
      <c r="AN28" s="19">
        <v>1615.5704740520218</v>
      </c>
      <c r="AO28" s="19">
        <v>1616.3837118633455</v>
      </c>
      <c r="AP28" s="19">
        <v>1432.3767644578224</v>
      </c>
      <c r="AQ28" s="19">
        <v>1338.2561986331566</v>
      </c>
      <c r="AR28" s="19">
        <v>1271.6199901682105</v>
      </c>
      <c r="AS28" s="19">
        <v>1255.1836794644216</v>
      </c>
      <c r="AT28" s="19">
        <v>1356.1332323123565</v>
      </c>
      <c r="AU28" s="19">
        <v>1339.5074606647304</v>
      </c>
      <c r="AV28" s="19">
        <v>1292.8919231194009</v>
      </c>
      <c r="AW28" s="19">
        <v>1681.4350189432969</v>
      </c>
      <c r="AX28" s="19">
        <v>1375.4252142169591</v>
      </c>
      <c r="AY28" s="19">
        <v>1325.0849306580783</v>
      </c>
      <c r="AZ28" s="19">
        <v>1390.6401593020371</v>
      </c>
      <c r="BA28" s="19">
        <v>1507.7769215901299</v>
      </c>
      <c r="BB28" s="19">
        <v>1983.1016014714178</v>
      </c>
      <c r="BC28" s="19">
        <v>1619.5926465770228</v>
      </c>
      <c r="BD28" s="19">
        <v>1840.8361574494368</v>
      </c>
      <c r="BE28" s="19">
        <v>1678.7947239028799</v>
      </c>
      <c r="BF28" s="19">
        <v>1670.217205189776</v>
      </c>
      <c r="BG28" s="19">
        <v>1631.437566715515</v>
      </c>
      <c r="BH28" s="19">
        <v>1610.9922477021371</v>
      </c>
      <c r="BI28" s="19">
        <v>1762.5557271721179</v>
      </c>
      <c r="BJ28" s="19">
        <v>1908.8039708043668</v>
      </c>
      <c r="BK28" s="19">
        <v>2013.8270545275279</v>
      </c>
      <c r="BL28" s="19">
        <v>2260.0001338999118</v>
      </c>
      <c r="BM28" s="19">
        <v>2263.1342742919369</v>
      </c>
      <c r="BN28" s="19">
        <f>BN26*BN29</f>
        <v>2215.3575251469406</v>
      </c>
      <c r="BO28" s="19">
        <f t="shared" ref="BO28:BP28" si="5">BO26*BO29</f>
        <v>2253.1218484533056</v>
      </c>
      <c r="BP28" s="19">
        <f t="shared" si="5"/>
        <v>2216.189081520793</v>
      </c>
    </row>
    <row r="29" spans="1:68" x14ac:dyDescent="0.25">
      <c r="A29" s="16" t="s">
        <v>65</v>
      </c>
      <c r="B29" s="16"/>
      <c r="C29" s="21">
        <v>2.2738681818181816</v>
      </c>
      <c r="D29" s="21">
        <v>2.1619222222222221</v>
      </c>
      <c r="E29" s="21">
        <v>2.1519608695652166</v>
      </c>
      <c r="F29" s="21">
        <v>2.1292888888888886</v>
      </c>
      <c r="G29" s="21">
        <v>2.1781000000000001</v>
      </c>
      <c r="H29" s="21">
        <v>2.2482904761904758</v>
      </c>
      <c r="I29" s="21">
        <v>2.1892809523809524</v>
      </c>
      <c r="J29" s="21">
        <v>2.1558826086956517</v>
      </c>
      <c r="K29" s="21">
        <v>2.1687449999999999</v>
      </c>
      <c r="L29" s="21">
        <v>2.148280952380953</v>
      </c>
      <c r="M29" s="21">
        <v>2.1579000000000006</v>
      </c>
      <c r="N29" s="21">
        <v>2.1505473684210528</v>
      </c>
      <c r="O29" s="21">
        <v>2.1384772727272732</v>
      </c>
      <c r="P29" s="21">
        <v>2.0962500000000004</v>
      </c>
      <c r="Q29" s="21">
        <v>2.0886772727272724</v>
      </c>
      <c r="R29" s="21">
        <v>2.032035</v>
      </c>
      <c r="S29" s="21">
        <v>1.9816136363636365</v>
      </c>
      <c r="T29" s="21">
        <v>1.93187</v>
      </c>
      <c r="U29" s="21">
        <v>1.8828181818181819</v>
      </c>
      <c r="V29" s="21">
        <v>1.9660130434782614</v>
      </c>
      <c r="W29" s="21">
        <v>1.899542105263158</v>
      </c>
      <c r="X29" s="21">
        <v>1.8010409090909092</v>
      </c>
      <c r="Y29" s="21">
        <v>1.7699250000000002</v>
      </c>
      <c r="Z29" s="21">
        <v>1.7859850000000002</v>
      </c>
      <c r="AA29" s="21">
        <v>1.774259090909091</v>
      </c>
      <c r="AB29" s="21">
        <v>1.7277421052631581</v>
      </c>
      <c r="AC29" s="21">
        <v>1.7075800000000001</v>
      </c>
      <c r="AD29" s="21">
        <v>1.6889285714285711</v>
      </c>
      <c r="AE29" s="21">
        <v>1.6605350000000001</v>
      </c>
      <c r="AF29" s="21">
        <v>1.618857142857143</v>
      </c>
      <c r="AG29" s="21">
        <v>1.5914130434782612</v>
      </c>
      <c r="AH29" s="21">
        <v>1.6123142857142858</v>
      </c>
      <c r="AI29" s="21">
        <v>1.7995681818181817</v>
      </c>
      <c r="AJ29" s="21">
        <v>2.1728521739130433</v>
      </c>
      <c r="AK29" s="21">
        <v>2.2662900000000001</v>
      </c>
      <c r="AL29" s="21">
        <v>2.394413636363637</v>
      </c>
      <c r="AM29" s="21">
        <v>2.3074428571428576</v>
      </c>
      <c r="AN29" s="21">
        <v>2.3126722222222216</v>
      </c>
      <c r="AO29" s="21">
        <v>2.3138363636363639</v>
      </c>
      <c r="AP29" s="21">
        <v>2.2058500000000003</v>
      </c>
      <c r="AQ29" s="21">
        <v>2.060905</v>
      </c>
      <c r="AR29" s="21">
        <v>1.958285714285714</v>
      </c>
      <c r="AS29" s="21">
        <v>1.9329739130434784</v>
      </c>
      <c r="AT29" s="21">
        <v>1.8451809523809526</v>
      </c>
      <c r="AU29" s="21">
        <v>1.819795238095238</v>
      </c>
      <c r="AV29" s="21">
        <v>1.738419047619048</v>
      </c>
      <c r="AW29" s="21">
        <v>1.7261600000000001</v>
      </c>
      <c r="AX29" s="21">
        <v>1.7503136363636365</v>
      </c>
      <c r="AY29" s="21">
        <v>1.7798199999999995</v>
      </c>
      <c r="AZ29" s="21">
        <v>1.8416333333333332</v>
      </c>
      <c r="BA29" s="21">
        <v>1.7858434782608694</v>
      </c>
      <c r="BB29" s="21">
        <v>1.75657</v>
      </c>
      <c r="BC29" s="21">
        <v>1.813190476190476</v>
      </c>
      <c r="BD29" s="21">
        <v>1.8065285714285717</v>
      </c>
      <c r="BE29" s="23">
        <v>1.7685999999999999</v>
      </c>
      <c r="BF29" s="21">
        <v>1.759563636363636</v>
      </c>
      <c r="BG29" s="21">
        <v>1.7187095238095238</v>
      </c>
      <c r="BH29" s="9">
        <v>1.6825578947368001</v>
      </c>
      <c r="BI29" s="9">
        <v>1.71333</v>
      </c>
      <c r="BJ29" s="9">
        <v>1.6934130434782999</v>
      </c>
      <c r="BK29" s="9">
        <v>1.6749142857143</v>
      </c>
      <c r="BL29" s="9">
        <v>1.6679900000000001</v>
      </c>
      <c r="BM29" s="9">
        <v>1.6591</v>
      </c>
      <c r="BN29" s="9">
        <v>1.5864473684210525</v>
      </c>
      <c r="BO29" s="9">
        <v>1.6134909090909089</v>
      </c>
      <c r="BP29" s="9">
        <v>1.5870428571428579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1"/>
  <sheetViews>
    <sheetView topLeftCell="W1" workbookViewId="0">
      <selection activeCell="A5" sqref="A5"/>
    </sheetView>
  </sheetViews>
  <sheetFormatPr defaultRowHeight="15" x14ac:dyDescent="0.25"/>
  <cols>
    <col min="1" max="1" width="23.5703125" bestFit="1" customWidth="1"/>
    <col min="34" max="35" width="10.28515625" bestFit="1" customWidth="1"/>
  </cols>
  <sheetData>
    <row r="1" spans="1:43" x14ac:dyDescent="0.25">
      <c r="A1" s="8" t="s">
        <v>103</v>
      </c>
      <c r="B1" s="8" t="s">
        <v>40</v>
      </c>
      <c r="C1" s="8" t="s">
        <v>39</v>
      </c>
      <c r="D1" s="179" t="s">
        <v>38</v>
      </c>
      <c r="E1" s="8" t="s">
        <v>37</v>
      </c>
      <c r="F1" s="8">
        <v>2005</v>
      </c>
      <c r="G1" s="8" t="s">
        <v>35</v>
      </c>
      <c r="H1" s="8" t="s">
        <v>34</v>
      </c>
      <c r="I1" s="8" t="s">
        <v>33</v>
      </c>
      <c r="J1" s="8" t="s">
        <v>32</v>
      </c>
      <c r="K1" s="8" t="s">
        <v>31</v>
      </c>
      <c r="L1" s="8" t="s">
        <v>30</v>
      </c>
      <c r="M1" s="8">
        <f>F1+1</f>
        <v>2006</v>
      </c>
      <c r="N1" s="8" t="s">
        <v>29</v>
      </c>
      <c r="O1" s="8" t="s">
        <v>28</v>
      </c>
      <c r="P1" s="8" t="s">
        <v>27</v>
      </c>
      <c r="Q1" s="8" t="s">
        <v>26</v>
      </c>
      <c r="R1" s="8" t="s">
        <v>25</v>
      </c>
      <c r="S1" s="8" t="s">
        <v>24</v>
      </c>
      <c r="T1" s="8">
        <f>M1+1</f>
        <v>2007</v>
      </c>
      <c r="U1" s="8" t="s">
        <v>18</v>
      </c>
      <c r="V1" s="8" t="s">
        <v>19</v>
      </c>
      <c r="W1" s="8" t="s">
        <v>20</v>
      </c>
      <c r="X1" s="8" t="s">
        <v>21</v>
      </c>
      <c r="Y1" s="8" t="s">
        <v>22</v>
      </c>
      <c r="Z1" s="8" t="s">
        <v>23</v>
      </c>
      <c r="AA1" s="8">
        <f>T1+1</f>
        <v>2008</v>
      </c>
      <c r="AB1" s="8" t="s">
        <v>17</v>
      </c>
      <c r="AC1" s="8" t="s">
        <v>16</v>
      </c>
      <c r="AD1" s="8" t="s">
        <v>15</v>
      </c>
      <c r="AE1" s="8" t="s">
        <v>14</v>
      </c>
      <c r="AF1" s="8" t="s">
        <v>13</v>
      </c>
      <c r="AG1" s="8" t="s">
        <v>12</v>
      </c>
      <c r="AH1" s="8">
        <f>AA1+1</f>
        <v>2009</v>
      </c>
      <c r="AI1" s="8" t="s">
        <v>116</v>
      </c>
      <c r="AJ1" s="8" t="s">
        <v>7</v>
      </c>
      <c r="AK1" s="8" t="s">
        <v>8</v>
      </c>
      <c r="AL1" s="8" t="s">
        <v>9</v>
      </c>
      <c r="AM1" s="8" t="s">
        <v>11</v>
      </c>
      <c r="AN1" s="8" t="s">
        <v>10</v>
      </c>
      <c r="AO1" s="8" t="s">
        <v>0</v>
      </c>
      <c r="AP1" s="8">
        <f>AH1+1</f>
        <v>2010</v>
      </c>
      <c r="AQ1" s="8" t="s">
        <v>57</v>
      </c>
    </row>
    <row r="2" spans="1:43" x14ac:dyDescent="0.25">
      <c r="A2" s="33" t="s">
        <v>5</v>
      </c>
      <c r="B2" s="10">
        <v>322.29999999999995</v>
      </c>
      <c r="C2" s="10">
        <v>325.5</v>
      </c>
      <c r="D2" s="10"/>
      <c r="E2" s="34">
        <v>894.8</v>
      </c>
      <c r="F2" s="9">
        <v>1220.3</v>
      </c>
      <c r="G2" s="10">
        <v>309.30000000000007</v>
      </c>
      <c r="H2" s="10">
        <v>344.00000000000006</v>
      </c>
      <c r="I2" s="10">
        <v>342.1</v>
      </c>
      <c r="J2" s="10">
        <v>350.4</v>
      </c>
      <c r="K2" s="9">
        <v>653.30000000000018</v>
      </c>
      <c r="L2" s="10">
        <v>995.4000000000002</v>
      </c>
      <c r="M2" s="9">
        <v>1345.8000000000002</v>
      </c>
      <c r="N2" s="10">
        <v>358.2</v>
      </c>
      <c r="O2" s="10">
        <v>365.80000000000007</v>
      </c>
      <c r="P2" s="10">
        <v>383.6</v>
      </c>
      <c r="Q2" s="10">
        <v>399.6</v>
      </c>
      <c r="R2" s="9">
        <v>724</v>
      </c>
      <c r="S2" s="9">
        <v>1107.5999999999999</v>
      </c>
      <c r="T2" s="9">
        <v>1507.2</v>
      </c>
      <c r="U2" s="10">
        <v>418.99999999999994</v>
      </c>
      <c r="V2" s="10">
        <v>568.1</v>
      </c>
      <c r="W2" s="10">
        <v>613.20000000000005</v>
      </c>
      <c r="X2" s="10">
        <v>592.20000000000005</v>
      </c>
      <c r="Y2" s="9">
        <v>987.1</v>
      </c>
      <c r="Z2" s="9">
        <v>1600.3</v>
      </c>
      <c r="AA2" s="9">
        <v>2192.5</v>
      </c>
      <c r="AB2" s="10">
        <v>570.80000000000007</v>
      </c>
      <c r="AC2" s="10">
        <v>596.4</v>
      </c>
      <c r="AD2" s="12">
        <v>606.81775916000004</v>
      </c>
      <c r="AE2" s="10">
        <v>573.90000000000009</v>
      </c>
      <c r="AF2" s="10">
        <v>1167.2</v>
      </c>
      <c r="AG2" s="12">
        <v>1774.0177591600002</v>
      </c>
      <c r="AH2" s="9">
        <v>2347.9177591600001</v>
      </c>
      <c r="AI2" s="9">
        <v>2347.9177591600001</v>
      </c>
      <c r="AJ2" s="10">
        <v>562</v>
      </c>
      <c r="AK2" s="12">
        <v>593.99163561075011</v>
      </c>
      <c r="AL2" s="12">
        <v>653.9</v>
      </c>
      <c r="AM2" s="12">
        <v>634.1</v>
      </c>
      <c r="AN2" s="12">
        <v>1155.9916356107501</v>
      </c>
      <c r="AO2" s="12">
        <v>1809.8916356107502</v>
      </c>
      <c r="AP2" s="177">
        <v>2443.9916356107501</v>
      </c>
      <c r="AQ2" s="12">
        <v>647.20000000000005</v>
      </c>
    </row>
    <row r="3" spans="1:43" x14ac:dyDescent="0.25">
      <c r="A3" s="33" t="s">
        <v>3</v>
      </c>
      <c r="B3" s="10">
        <v>-182.39999999999998</v>
      </c>
      <c r="C3" s="10">
        <v>-188.09999999999997</v>
      </c>
      <c r="D3" s="10"/>
      <c r="E3" s="34">
        <v>-501.6</v>
      </c>
      <c r="F3" s="9">
        <v>-689.7</v>
      </c>
      <c r="G3" s="10">
        <v>-183.60000000000002</v>
      </c>
      <c r="H3" s="10">
        <v>-205.40000000000003</v>
      </c>
      <c r="I3" s="10">
        <v>-209.9</v>
      </c>
      <c r="J3" s="10">
        <v>-215.4</v>
      </c>
      <c r="K3" s="9">
        <v>-389</v>
      </c>
      <c r="L3" s="10">
        <v>-598.9</v>
      </c>
      <c r="M3" s="9">
        <v>-814.3</v>
      </c>
      <c r="N3" s="10">
        <v>-218.3</v>
      </c>
      <c r="O3" s="10">
        <v>-234.09999999999997</v>
      </c>
      <c r="P3" s="10">
        <v>-235.7</v>
      </c>
      <c r="Q3" s="10">
        <v>-257.8</v>
      </c>
      <c r="R3" s="9">
        <v>-452.4</v>
      </c>
      <c r="S3" s="9">
        <v>-688.09999999999991</v>
      </c>
      <c r="T3" s="9">
        <v>-945.9</v>
      </c>
      <c r="U3" s="10">
        <v>-264.89999999999998</v>
      </c>
      <c r="V3" s="10">
        <v>-349</v>
      </c>
      <c r="W3" s="10">
        <v>-389.5</v>
      </c>
      <c r="X3" s="10">
        <v>-368.9</v>
      </c>
      <c r="Y3" s="9">
        <v>-613.9</v>
      </c>
      <c r="Z3" s="9">
        <v>-1003.4</v>
      </c>
      <c r="AA3" s="9">
        <v>-1372.3</v>
      </c>
      <c r="AB3" s="10">
        <v>-330.1</v>
      </c>
      <c r="AC3" s="10">
        <v>-337.7</v>
      </c>
      <c r="AD3" s="12">
        <v>-346.7</v>
      </c>
      <c r="AE3" s="10">
        <v>-338.9</v>
      </c>
      <c r="AF3" s="10">
        <v>-667.8</v>
      </c>
      <c r="AG3" s="10">
        <v>-1014.5000000000001</v>
      </c>
      <c r="AH3" s="183" t="e">
        <f>-#REF!</f>
        <v>#REF!</v>
      </c>
      <c r="AI3" s="9">
        <v>-1352.9</v>
      </c>
      <c r="AJ3" s="10">
        <v>-327.8</v>
      </c>
      <c r="AK3" s="12">
        <v>-347.1</v>
      </c>
      <c r="AL3" s="12">
        <v>-371.50000000000006</v>
      </c>
      <c r="AM3" s="12">
        <v>-377.7</v>
      </c>
      <c r="AN3" s="12">
        <v>-675.1</v>
      </c>
      <c r="AO3" s="12">
        <v>-1046.5999999999999</v>
      </c>
      <c r="AP3" s="177">
        <v>-1424.1</v>
      </c>
      <c r="AQ3" s="12">
        <v>-398.1</v>
      </c>
    </row>
    <row r="4" spans="1:43" x14ac:dyDescent="0.25">
      <c r="A4" s="33" t="s">
        <v>97</v>
      </c>
      <c r="B4" s="11">
        <v>7.1</v>
      </c>
      <c r="C4" s="11">
        <v>7</v>
      </c>
      <c r="D4" s="11"/>
      <c r="E4" s="34">
        <v>19.100000000000001</v>
      </c>
      <c r="F4" s="9">
        <v>27.1</v>
      </c>
      <c r="G4" s="11">
        <v>6.8</v>
      </c>
      <c r="H4" s="11">
        <v>7.7</v>
      </c>
      <c r="I4" s="11">
        <v>10.4</v>
      </c>
      <c r="J4" s="11">
        <v>10.1</v>
      </c>
      <c r="K4" s="11">
        <v>14.5</v>
      </c>
      <c r="L4" s="10">
        <v>24.9</v>
      </c>
      <c r="M4" s="9">
        <v>35</v>
      </c>
      <c r="N4" s="11">
        <v>13.2</v>
      </c>
      <c r="O4" s="11">
        <v>15.9</v>
      </c>
      <c r="P4" s="11">
        <v>15.3</v>
      </c>
      <c r="Q4" s="10">
        <v>17.2</v>
      </c>
      <c r="R4" s="11">
        <v>29.1</v>
      </c>
      <c r="S4" s="9">
        <v>44.4</v>
      </c>
      <c r="T4" s="9">
        <v>61.6</v>
      </c>
      <c r="U4" s="10"/>
      <c r="V4" s="10"/>
      <c r="W4" s="10"/>
      <c r="X4" s="10"/>
      <c r="Y4" s="11">
        <v>0</v>
      </c>
      <c r="Z4" s="9"/>
      <c r="AA4" s="9"/>
      <c r="AB4" s="10"/>
      <c r="AC4" s="10"/>
      <c r="AD4" s="12"/>
      <c r="AE4" s="10"/>
      <c r="AF4" s="11">
        <v>0</v>
      </c>
      <c r="AG4" s="10"/>
      <c r="AH4" s="9"/>
      <c r="AI4" s="9"/>
      <c r="AJ4" s="10"/>
      <c r="AK4" s="12"/>
      <c r="AL4" s="12"/>
      <c r="AM4" s="12"/>
      <c r="AN4" s="11">
        <v>0</v>
      </c>
      <c r="AO4" s="12"/>
      <c r="AP4" s="177"/>
      <c r="AQ4" s="12"/>
    </row>
    <row r="5" spans="1:43" x14ac:dyDescent="0.25">
      <c r="A5" s="33" t="s">
        <v>98</v>
      </c>
      <c r="B5" s="10">
        <v>10</v>
      </c>
      <c r="C5" s="10">
        <v>10.6</v>
      </c>
      <c r="D5" s="10"/>
      <c r="E5" s="34">
        <v>30.9</v>
      </c>
      <c r="F5" s="9">
        <v>41.5</v>
      </c>
      <c r="G5" s="10">
        <v>10.6</v>
      </c>
      <c r="H5" s="10">
        <v>13.9</v>
      </c>
      <c r="I5" s="10">
        <v>12.1</v>
      </c>
      <c r="J5" s="10">
        <v>11.8</v>
      </c>
      <c r="K5" s="9">
        <v>24.5</v>
      </c>
      <c r="L5" s="10">
        <v>36.6</v>
      </c>
      <c r="M5" s="9">
        <v>48.400000000000006</v>
      </c>
      <c r="N5" s="10">
        <v>14.3</v>
      </c>
      <c r="O5" s="10">
        <v>13.3</v>
      </c>
      <c r="P5" s="10">
        <v>12.1</v>
      </c>
      <c r="Q5" s="10">
        <v>12.3</v>
      </c>
      <c r="R5" s="9">
        <v>27.7</v>
      </c>
      <c r="S5" s="9">
        <v>39.799999999999997</v>
      </c>
      <c r="T5" s="9">
        <v>52.1</v>
      </c>
      <c r="U5" s="10">
        <v>12</v>
      </c>
      <c r="V5" s="10">
        <v>13.1</v>
      </c>
      <c r="W5" s="10">
        <v>14.1</v>
      </c>
      <c r="X5" s="10">
        <v>13.5</v>
      </c>
      <c r="Y5" s="9">
        <v>25.1</v>
      </c>
      <c r="Z5" s="9">
        <v>39.200000000000003</v>
      </c>
      <c r="AA5" s="9">
        <v>52.7</v>
      </c>
      <c r="AB5" s="10">
        <v>9.9</v>
      </c>
      <c r="AC5" s="10">
        <v>9.6</v>
      </c>
      <c r="AD5" s="12">
        <v>9.3000000000000007</v>
      </c>
      <c r="AE5" s="10">
        <v>9.4</v>
      </c>
      <c r="AF5" s="10">
        <v>19.5</v>
      </c>
      <c r="AG5" s="10">
        <v>28.8</v>
      </c>
      <c r="AH5" s="183" t="e">
        <f>#REF!</f>
        <v>#REF!</v>
      </c>
      <c r="AI5" s="9">
        <v>37.700000000000003</v>
      </c>
      <c r="AJ5" s="10">
        <v>9.1</v>
      </c>
      <c r="AK5" s="12">
        <v>10.423093479345599</v>
      </c>
      <c r="AL5" s="12">
        <v>10.3</v>
      </c>
      <c r="AM5" s="168">
        <v>11.4</v>
      </c>
      <c r="AN5" s="12">
        <v>19.7</v>
      </c>
      <c r="AO5" s="12">
        <v>30</v>
      </c>
      <c r="AP5" s="177">
        <v>41.2230934793456</v>
      </c>
      <c r="AQ5" s="12">
        <v>11.8</v>
      </c>
    </row>
    <row r="6" spans="1:43" x14ac:dyDescent="0.25">
      <c r="A6" s="33" t="s">
        <v>6</v>
      </c>
      <c r="B6" s="10">
        <v>-99.500000000000014</v>
      </c>
      <c r="C6" s="10">
        <v>-127.5</v>
      </c>
      <c r="D6" s="10"/>
      <c r="E6" s="34">
        <v>-285.8</v>
      </c>
      <c r="F6" s="9">
        <v>-413.3</v>
      </c>
      <c r="G6" s="10">
        <v>-95.1</v>
      </c>
      <c r="H6" s="10">
        <v>-98.100000000000009</v>
      </c>
      <c r="I6" s="10">
        <v>-91.6</v>
      </c>
      <c r="J6" s="10">
        <v>-103.19999999999997</v>
      </c>
      <c r="K6" s="9">
        <v>-193.10000000000005</v>
      </c>
      <c r="L6" s="10">
        <v>-284.70000000000005</v>
      </c>
      <c r="M6" s="9">
        <v>-387.9</v>
      </c>
      <c r="N6" s="10">
        <v>-106</v>
      </c>
      <c r="O6" s="10">
        <v>-106.3</v>
      </c>
      <c r="P6" s="10">
        <v>-117.8</v>
      </c>
      <c r="Q6" s="10">
        <v>-118.9</v>
      </c>
      <c r="R6" s="9">
        <v>-212.3</v>
      </c>
      <c r="S6" s="9">
        <v>-330.09999999999997</v>
      </c>
      <c r="T6" s="9">
        <v>-448.99999999999994</v>
      </c>
      <c r="U6" s="10">
        <v>-104.2</v>
      </c>
      <c r="V6" s="10">
        <v>-135.60000000000002</v>
      </c>
      <c r="W6" s="10">
        <v>-144.29999999999998</v>
      </c>
      <c r="X6" s="12">
        <v>-158.69999999999999</v>
      </c>
      <c r="Y6" s="9">
        <v>-239.8</v>
      </c>
      <c r="Z6" s="9">
        <v>-384.1</v>
      </c>
      <c r="AA6" s="9">
        <v>-537.70000000000005</v>
      </c>
      <c r="AB6" s="10">
        <v>-135.9</v>
      </c>
      <c r="AC6" s="10">
        <v>-147.19999999999996</v>
      </c>
      <c r="AD6" s="12">
        <v>-147.19804087666665</v>
      </c>
      <c r="AE6" s="10">
        <v>-150.4</v>
      </c>
      <c r="AF6" s="10">
        <v>-283.10000000000002</v>
      </c>
      <c r="AG6" s="10">
        <v>-430.29804087666662</v>
      </c>
      <c r="AH6" s="9">
        <v>-582.4</v>
      </c>
      <c r="AI6" s="9">
        <v>-575.32754234666663</v>
      </c>
      <c r="AJ6" s="10">
        <v>-144.99999999999997</v>
      </c>
      <c r="AK6" s="12">
        <v>-147.1</v>
      </c>
      <c r="AL6" s="12">
        <v>-163.30000000000001</v>
      </c>
      <c r="AM6" s="12">
        <v>-155.5</v>
      </c>
      <c r="AN6" s="12">
        <v>-293.70000000000005</v>
      </c>
      <c r="AO6" s="10">
        <v>-456.99999999999994</v>
      </c>
      <c r="AP6" s="177">
        <v>-610.9</v>
      </c>
      <c r="AQ6" s="12">
        <v>-150.19999999999999</v>
      </c>
    </row>
    <row r="7" spans="1:43" x14ac:dyDescent="0.25">
      <c r="A7" s="33" t="s">
        <v>99</v>
      </c>
      <c r="B7" s="10">
        <v>4.4000000000000004</v>
      </c>
      <c r="C7" s="10">
        <v>4.3</v>
      </c>
      <c r="D7" s="10"/>
      <c r="E7" s="34">
        <v>15.6</v>
      </c>
      <c r="F7" s="9">
        <v>19.899999999999999</v>
      </c>
      <c r="G7" s="10">
        <v>8.6</v>
      </c>
      <c r="H7" s="10">
        <v>6.7</v>
      </c>
      <c r="I7" s="12">
        <v>8</v>
      </c>
      <c r="J7" s="10">
        <v>8.1</v>
      </c>
      <c r="K7" s="9">
        <v>15.3</v>
      </c>
      <c r="L7" s="10">
        <v>23.3</v>
      </c>
      <c r="M7" s="9">
        <v>31.4</v>
      </c>
      <c r="N7" s="10">
        <v>8.1</v>
      </c>
      <c r="O7" s="10">
        <v>9.1</v>
      </c>
      <c r="P7" s="10">
        <v>10.5</v>
      </c>
      <c r="Q7" s="10">
        <v>10.4</v>
      </c>
      <c r="R7" s="9">
        <v>17.3</v>
      </c>
      <c r="S7" s="9">
        <v>27.8</v>
      </c>
      <c r="T7" s="9">
        <v>38.200000000000003</v>
      </c>
      <c r="U7" s="10">
        <v>10</v>
      </c>
      <c r="V7" s="10">
        <v>10.1</v>
      </c>
      <c r="W7" s="10">
        <v>10.199999999999999</v>
      </c>
      <c r="X7" s="10">
        <v>10.7</v>
      </c>
      <c r="Y7" s="9">
        <v>20.100000000000001</v>
      </c>
      <c r="Z7" s="9">
        <v>30.3</v>
      </c>
      <c r="AA7" s="9">
        <v>41</v>
      </c>
      <c r="AB7" s="10">
        <v>4.9000000000000004</v>
      </c>
      <c r="AC7" s="10">
        <v>4.7</v>
      </c>
      <c r="AD7" s="12">
        <v>4.5704985299999903</v>
      </c>
      <c r="AE7" s="10">
        <v>3</v>
      </c>
      <c r="AF7" s="10">
        <v>9.6000000000000014</v>
      </c>
      <c r="AG7" s="10">
        <v>14.170498529999993</v>
      </c>
      <c r="AH7" s="9" t="e">
        <f>-#REF!</f>
        <v>#REF!</v>
      </c>
      <c r="AI7" s="9">
        <v>11.8</v>
      </c>
      <c r="AJ7" s="10">
        <v>3.1</v>
      </c>
      <c r="AK7" s="12">
        <v>4.9000000000000004</v>
      </c>
      <c r="AL7" s="12">
        <v>4.8</v>
      </c>
      <c r="AM7" s="168">
        <v>3.3</v>
      </c>
      <c r="AN7" s="12">
        <v>9.6</v>
      </c>
      <c r="AO7" s="10">
        <v>14.4</v>
      </c>
      <c r="AP7" s="177">
        <v>16.100000000000001</v>
      </c>
      <c r="AQ7" s="12">
        <v>3.3</v>
      </c>
    </row>
    <row r="8" spans="1:43" x14ac:dyDescent="0.25">
      <c r="A8" s="33" t="s">
        <v>100</v>
      </c>
      <c r="B8" s="10"/>
      <c r="C8" s="9"/>
      <c r="D8" s="9"/>
      <c r="E8" s="10"/>
      <c r="F8" s="178">
        <v>7.7</v>
      </c>
      <c r="G8" s="10"/>
      <c r="H8" s="10"/>
      <c r="I8" s="10"/>
      <c r="J8" s="10"/>
      <c r="K8" s="9"/>
      <c r="L8" s="10"/>
      <c r="M8" s="9"/>
      <c r="N8" s="10"/>
      <c r="O8" s="10"/>
      <c r="P8" s="10"/>
      <c r="Q8" s="10"/>
      <c r="R8" s="9"/>
      <c r="S8" s="9"/>
      <c r="T8" s="9"/>
      <c r="U8" s="10">
        <v>1.8</v>
      </c>
      <c r="V8" s="12">
        <v>2</v>
      </c>
      <c r="W8" s="10">
        <v>1.3</v>
      </c>
      <c r="X8" s="10"/>
      <c r="Y8" s="9">
        <v>3.8</v>
      </c>
      <c r="Z8" s="9">
        <v>5.0999999999999996</v>
      </c>
      <c r="AA8" s="9"/>
      <c r="AB8" s="10"/>
      <c r="AC8" s="10"/>
      <c r="AD8" s="12"/>
      <c r="AE8" s="12"/>
      <c r="AF8" s="10"/>
      <c r="AG8" s="10"/>
      <c r="AH8" s="9"/>
      <c r="AI8" s="9"/>
      <c r="AJ8" s="12"/>
      <c r="AK8" s="12"/>
      <c r="AL8" s="12"/>
      <c r="AM8" s="12"/>
      <c r="AN8" s="12"/>
      <c r="AO8" s="10"/>
      <c r="AP8" s="177"/>
      <c r="AQ8" s="12"/>
    </row>
    <row r="9" spans="1:43" x14ac:dyDescent="0.25">
      <c r="A9" s="169" t="s">
        <v>4</v>
      </c>
      <c r="B9" s="170">
        <v>61.899999999999956</v>
      </c>
      <c r="C9" s="170">
        <v>31.9</v>
      </c>
      <c r="D9" s="170"/>
      <c r="E9" s="170">
        <v>172.99999999999991</v>
      </c>
      <c r="F9" s="170">
        <v>213.4999999999998</v>
      </c>
      <c r="G9" s="170">
        <v>56.600000000000058</v>
      </c>
      <c r="H9" s="170">
        <v>68.800000000000011</v>
      </c>
      <c r="I9" s="170">
        <v>71.100000000000023</v>
      </c>
      <c r="J9" s="170">
        <v>61.800000000000004</v>
      </c>
      <c r="K9" s="170">
        <v>125.50000000000013</v>
      </c>
      <c r="L9" s="170">
        <v>196.60000000000019</v>
      </c>
      <c r="M9" s="170">
        <v>258.40000000000009</v>
      </c>
      <c r="N9" s="170">
        <v>69.499999999999972</v>
      </c>
      <c r="O9" s="170">
        <v>63.700000000000124</v>
      </c>
      <c r="P9" s="170">
        <v>68.000000000000043</v>
      </c>
      <c r="Q9" s="170">
        <v>62.800000000000004</v>
      </c>
      <c r="R9" s="170">
        <v>133.40000000000003</v>
      </c>
      <c r="S9" s="170">
        <v>201.4</v>
      </c>
      <c r="T9" s="170">
        <v>264.20000000000005</v>
      </c>
      <c r="U9" s="170">
        <v>73.69999999999996</v>
      </c>
      <c r="V9" s="170">
        <v>108.69999999999999</v>
      </c>
      <c r="W9" s="170">
        <v>105.00000000000006</v>
      </c>
      <c r="X9" s="170">
        <v>88.800000000000082</v>
      </c>
      <c r="Y9" s="170">
        <v>182.40000000000006</v>
      </c>
      <c r="Z9" s="170">
        <v>287.40000000000003</v>
      </c>
      <c r="AA9" s="170">
        <v>376.20000000000005</v>
      </c>
      <c r="AB9" s="170">
        <v>119.60000000000005</v>
      </c>
      <c r="AC9" s="170">
        <v>125.80000000000005</v>
      </c>
      <c r="AD9" s="170">
        <v>126.7902168133334</v>
      </c>
      <c r="AE9" s="170">
        <v>97.000000000000114</v>
      </c>
      <c r="AF9" s="170">
        <v>245.40000000000006</v>
      </c>
      <c r="AG9" s="170">
        <v>372.19021681333339</v>
      </c>
      <c r="AH9" s="170">
        <v>469.19021681333339</v>
      </c>
      <c r="AI9" s="170">
        <v>469.19021681333339</v>
      </c>
      <c r="AJ9" s="170">
        <v>101.4</v>
      </c>
      <c r="AK9" s="170">
        <v>115.11472909009569</v>
      </c>
      <c r="AL9" s="170">
        <v>134.19999999999993</v>
      </c>
      <c r="AM9" s="170">
        <v>115.60000000000001</v>
      </c>
      <c r="AN9" s="170">
        <v>216.49163561075002</v>
      </c>
      <c r="AO9" s="170">
        <v>350.69163561075032</v>
      </c>
      <c r="AP9" s="170">
        <v>466.31472909009562</v>
      </c>
      <c r="AQ9" s="170">
        <v>114.00000000000004</v>
      </c>
    </row>
    <row r="10" spans="1:43" x14ac:dyDescent="0.25">
      <c r="A10" s="171" t="s">
        <v>101</v>
      </c>
      <c r="B10" s="172">
        <v>0.19205708966801105</v>
      </c>
      <c r="C10" s="172">
        <v>9.8003072196620578E-2</v>
      </c>
      <c r="D10" s="172"/>
      <c r="E10" s="174">
        <v>0.19333929369691544</v>
      </c>
      <c r="F10" s="175">
        <v>0.17495697779234598</v>
      </c>
      <c r="G10" s="172">
        <v>0.18299385709667004</v>
      </c>
      <c r="H10" s="172">
        <v>0.2</v>
      </c>
      <c r="I10" s="172">
        <v>0.20783396667641046</v>
      </c>
      <c r="J10" s="172">
        <v>0.17636986301369864</v>
      </c>
      <c r="K10" s="175">
        <v>0.19210163783866538</v>
      </c>
      <c r="L10" s="172">
        <v>0.19750853928069134</v>
      </c>
      <c r="M10" s="175">
        <v>0.19200475553574087</v>
      </c>
      <c r="N10" s="172">
        <v>0.19402568397543266</v>
      </c>
      <c r="O10" s="172">
        <v>0.17413887370147652</v>
      </c>
      <c r="P10" s="172">
        <v>0.17726798748696568</v>
      </c>
      <c r="Q10" s="172">
        <v>0.15715715715715717</v>
      </c>
      <c r="R10" s="175">
        <v>0.18425414364640888</v>
      </c>
      <c r="S10" s="175">
        <v>0.18183459732755508</v>
      </c>
      <c r="T10" s="175">
        <v>0.17529193205944801</v>
      </c>
      <c r="U10" s="172">
        <v>0.17589498806682571</v>
      </c>
      <c r="V10" s="172">
        <v>0.19133955289561694</v>
      </c>
      <c r="W10" s="172">
        <v>0.17123287671232884</v>
      </c>
      <c r="X10" s="172">
        <v>0.14994934143870328</v>
      </c>
      <c r="Y10" s="175">
        <v>0.18478370985715739</v>
      </c>
      <c r="Z10" s="175">
        <v>0.1795913266262576</v>
      </c>
      <c r="AA10" s="175">
        <v>0.17158494868871155</v>
      </c>
      <c r="AB10" s="172">
        <v>0.20953048353188514</v>
      </c>
      <c r="AC10" s="172">
        <v>0.21093226022803496</v>
      </c>
      <c r="AD10" s="172">
        <v>0.20894282492464519</v>
      </c>
      <c r="AE10" s="172">
        <v>0.16901899285589841</v>
      </c>
      <c r="AF10" s="172">
        <v>0.21024674434544213</v>
      </c>
      <c r="AG10" s="172">
        <v>0.20980072769371033</v>
      </c>
      <c r="AH10" s="175">
        <v>0.19983247495908574</v>
      </c>
      <c r="AI10" s="175">
        <v>0.19983247495908574</v>
      </c>
      <c r="AJ10" s="172">
        <v>0.18042704626334521</v>
      </c>
      <c r="AK10" s="172">
        <v>0.19379856918647212</v>
      </c>
      <c r="AL10" s="172">
        <v>0.20523015751643972</v>
      </c>
      <c r="AM10" s="172">
        <v>0.18230563002680966</v>
      </c>
      <c r="AN10" s="172">
        <v>0.18727785646681608</v>
      </c>
      <c r="AO10" s="172">
        <v>0.19376388547837506</v>
      </c>
      <c r="AP10" s="175">
        <v>0.19080046031890949</v>
      </c>
      <c r="AQ10" s="172">
        <v>0.17614338689740425</v>
      </c>
    </row>
    <row r="11" spans="1:43" x14ac:dyDescent="0.25">
      <c r="A11" s="173" t="s">
        <v>102</v>
      </c>
      <c r="B11" s="14">
        <v>0</v>
      </c>
      <c r="C11" s="13">
        <v>0</v>
      </c>
      <c r="D11" s="13"/>
      <c r="E11" s="176">
        <v>-0.19999999999990337</v>
      </c>
      <c r="F11" s="13">
        <v>0</v>
      </c>
      <c r="G11" s="14">
        <v>-6.3948846218409017E-14</v>
      </c>
      <c r="H11" s="14">
        <v>0</v>
      </c>
      <c r="I11" s="14">
        <v>0</v>
      </c>
      <c r="J11" s="14">
        <v>0</v>
      </c>
      <c r="K11" s="13">
        <v>-1.4210854715202004E-13</v>
      </c>
      <c r="L11" s="14">
        <v>0</v>
      </c>
      <c r="M11" s="13">
        <v>0</v>
      </c>
      <c r="N11" s="14">
        <v>0</v>
      </c>
      <c r="O11" s="14">
        <v>-1.2079226507921703E-13</v>
      </c>
      <c r="P11" s="14">
        <v>0</v>
      </c>
      <c r="Q11" s="14">
        <v>0</v>
      </c>
      <c r="R11" s="13">
        <v>0</v>
      </c>
      <c r="S11" s="13">
        <v>0</v>
      </c>
      <c r="T11" s="13">
        <v>0</v>
      </c>
      <c r="U11" s="14">
        <v>0</v>
      </c>
      <c r="V11" s="14">
        <v>0</v>
      </c>
      <c r="W11" s="14">
        <v>0</v>
      </c>
      <c r="X11" s="14">
        <v>0</v>
      </c>
      <c r="Y11" s="13">
        <v>0</v>
      </c>
      <c r="Z11" s="13">
        <v>0</v>
      </c>
      <c r="AA11" s="13">
        <v>0</v>
      </c>
      <c r="AB11" s="14">
        <v>0</v>
      </c>
      <c r="AC11" s="14">
        <v>0</v>
      </c>
      <c r="AD11" s="14">
        <v>0</v>
      </c>
      <c r="AE11" s="14">
        <v>-1.1368683772161603E-13</v>
      </c>
      <c r="AF11" s="14">
        <v>0</v>
      </c>
      <c r="AG11" s="14">
        <v>8.726430000081109E-3</v>
      </c>
      <c r="AH11" s="13">
        <v>9.7831866662545508E-3</v>
      </c>
      <c r="AI11" s="13">
        <v>9.7831866662545508E-3</v>
      </c>
      <c r="AJ11" s="14">
        <v>0</v>
      </c>
      <c r="AK11" s="14">
        <v>-1.4729090095684683E-2</v>
      </c>
      <c r="AL11" s="14">
        <v>-3.0000000000001137E-2</v>
      </c>
      <c r="AM11" s="14">
        <v>0</v>
      </c>
      <c r="AN11" s="14">
        <v>8.3643892499480899E-3</v>
      </c>
      <c r="AO11" s="13">
        <v>8.3643892496638728E-3</v>
      </c>
      <c r="AP11" s="13">
        <v>-4.472909009570003E-2</v>
      </c>
      <c r="AQ11" s="14">
        <v>0</v>
      </c>
    </row>
  </sheetData>
  <pageMargins left="0.511811024" right="0.511811024" top="0.78740157499999996" bottom="0.78740157499999996" header="0.31496062000000002" footer="0.31496062000000002"/>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3">
    <tabColor rgb="FFFFFF00"/>
  </sheetPr>
  <dimension ref="A1:Z39"/>
  <sheetViews>
    <sheetView showGridLines="0" zoomScale="80" zoomScaleNormal="80" workbookViewId="0">
      <pane xSplit="1" ySplit="1" topLeftCell="B2" activePane="bottomRight" state="frozen"/>
      <selection activeCell="H32" sqref="H32"/>
      <selection pane="topRight" activeCell="H32" sqref="H32"/>
      <selection pane="bottomLeft" activeCell="H32" sqref="H32"/>
      <selection pane="bottomRight" activeCell="E11" sqref="E11"/>
    </sheetView>
  </sheetViews>
  <sheetFormatPr defaultRowHeight="15" x14ac:dyDescent="0.25"/>
  <cols>
    <col min="1" max="1" width="42" style="5" bestFit="1" customWidth="1"/>
    <col min="2" max="8" width="7.42578125" style="5" bestFit="1" customWidth="1"/>
    <col min="9" max="10" width="9.140625" style="5" bestFit="1" customWidth="1"/>
    <col min="11" max="22" width="7.42578125" style="5" bestFit="1" customWidth="1"/>
    <col min="23" max="23" width="7.42578125" style="188" bestFit="1" customWidth="1"/>
    <col min="24" max="25" width="7.42578125" style="5" bestFit="1" customWidth="1"/>
    <col min="26" max="26" width="15.42578125" style="5" bestFit="1" customWidth="1"/>
    <col min="27" max="16384" width="9.140625" style="5"/>
  </cols>
  <sheetData>
    <row r="1" spans="1:25" ht="15.75" x14ac:dyDescent="0.25">
      <c r="A1" s="192" t="s">
        <v>131</v>
      </c>
      <c r="B1" s="192" t="s">
        <v>33</v>
      </c>
      <c r="C1" s="192" t="s">
        <v>32</v>
      </c>
      <c r="D1" s="192" t="s">
        <v>29</v>
      </c>
      <c r="E1" s="192" t="s">
        <v>28</v>
      </c>
      <c r="F1" s="192" t="s">
        <v>27</v>
      </c>
      <c r="G1" s="192" t="s">
        <v>26</v>
      </c>
      <c r="H1" s="192" t="s">
        <v>18</v>
      </c>
      <c r="I1" s="192" t="s">
        <v>19</v>
      </c>
      <c r="J1" s="192" t="s">
        <v>20</v>
      </c>
      <c r="K1" s="192" t="s">
        <v>21</v>
      </c>
      <c r="L1" s="192" t="s">
        <v>17</v>
      </c>
      <c r="M1" s="192" t="s">
        <v>16</v>
      </c>
      <c r="N1" s="192" t="s">
        <v>15</v>
      </c>
      <c r="O1" s="192" t="s">
        <v>14</v>
      </c>
      <c r="P1" s="192" t="s">
        <v>7</v>
      </c>
      <c r="Q1" s="192" t="s">
        <v>8</v>
      </c>
      <c r="R1" s="192" t="s">
        <v>9</v>
      </c>
      <c r="S1" s="192" t="s">
        <v>11</v>
      </c>
      <c r="T1" s="192" t="s">
        <v>57</v>
      </c>
      <c r="U1" s="192" t="s">
        <v>117</v>
      </c>
      <c r="V1" s="192" t="s">
        <v>118</v>
      </c>
      <c r="W1" s="192" t="s">
        <v>119</v>
      </c>
      <c r="X1" s="192" t="s">
        <v>127</v>
      </c>
      <c r="Y1" s="192" t="s">
        <v>128</v>
      </c>
    </row>
    <row r="2" spans="1:25" s="3" customFormat="1" x14ac:dyDescent="0.25">
      <c r="A2" s="208" t="s">
        <v>41</v>
      </c>
      <c r="B2" s="214">
        <v>315.7</v>
      </c>
      <c r="C2" s="214">
        <v>302</v>
      </c>
      <c r="D2" s="214">
        <v>280.2</v>
      </c>
      <c r="E2" s="214">
        <v>257.8</v>
      </c>
      <c r="F2" s="214">
        <v>247.3</v>
      </c>
      <c r="G2" s="214">
        <v>259</v>
      </c>
      <c r="H2" s="214">
        <v>169.4</v>
      </c>
      <c r="I2" s="214">
        <v>708.4</v>
      </c>
      <c r="J2" s="214">
        <v>617.70000000000005</v>
      </c>
      <c r="K2" s="214">
        <v>583</v>
      </c>
      <c r="L2" s="214">
        <v>511.89999999999992</v>
      </c>
      <c r="M2" s="214">
        <v>518.29999999999995</v>
      </c>
      <c r="N2" s="214">
        <v>452.6</v>
      </c>
      <c r="O2" s="214">
        <v>444.3</v>
      </c>
      <c r="P2" s="214">
        <v>382.1</v>
      </c>
      <c r="Q2" s="214">
        <v>392.90000000000003</v>
      </c>
      <c r="R2" s="214">
        <v>347.79999999999995</v>
      </c>
      <c r="S2" s="214">
        <v>271.79999999999995</v>
      </c>
      <c r="T2" s="214">
        <v>279.20000000000005</v>
      </c>
      <c r="U2" s="214">
        <v>309.29999999999995</v>
      </c>
      <c r="V2" s="214">
        <v>306.8</v>
      </c>
      <c r="W2" s="213">
        <v>559.9</v>
      </c>
      <c r="X2" s="213">
        <v>506.79999999999995</v>
      </c>
      <c r="Y2" s="213">
        <v>681.5</v>
      </c>
    </row>
    <row r="3" spans="1:25" s="3" customFormat="1" x14ac:dyDescent="0.25">
      <c r="A3" s="195" t="s">
        <v>112</v>
      </c>
      <c r="B3" s="211">
        <v>35.6</v>
      </c>
      <c r="C3" s="214">
        <v>37.1</v>
      </c>
      <c r="D3" s="210" t="s">
        <v>36</v>
      </c>
      <c r="E3" s="210" t="s">
        <v>36</v>
      </c>
      <c r="F3" s="210" t="s">
        <v>36</v>
      </c>
      <c r="G3" s="210" t="s">
        <v>36</v>
      </c>
      <c r="H3" s="210" t="s">
        <v>36</v>
      </c>
      <c r="I3" s="210" t="s">
        <v>36</v>
      </c>
      <c r="J3" s="210" t="s">
        <v>36</v>
      </c>
      <c r="K3" s="210" t="s">
        <v>36</v>
      </c>
      <c r="L3" s="210" t="s">
        <v>36</v>
      </c>
      <c r="M3" s="210" t="s">
        <v>36</v>
      </c>
      <c r="N3" s="210" t="s">
        <v>36</v>
      </c>
      <c r="O3" s="210" t="s">
        <v>36</v>
      </c>
      <c r="P3" s="210" t="s">
        <v>36</v>
      </c>
      <c r="Q3" s="210" t="s">
        <v>36</v>
      </c>
      <c r="R3" s="210" t="s">
        <v>36</v>
      </c>
      <c r="S3" s="210" t="s">
        <v>36</v>
      </c>
      <c r="T3" s="210" t="s">
        <v>36</v>
      </c>
      <c r="U3" s="210" t="s">
        <v>36</v>
      </c>
      <c r="V3" s="210" t="s">
        <v>36</v>
      </c>
      <c r="W3" s="210" t="s">
        <v>36</v>
      </c>
      <c r="X3" s="210" t="s">
        <v>36</v>
      </c>
      <c r="Y3" s="210" t="s">
        <v>36</v>
      </c>
    </row>
    <row r="4" spans="1:25" x14ac:dyDescent="0.25">
      <c r="A4" s="195" t="s">
        <v>42</v>
      </c>
      <c r="B4" s="211">
        <v>55.6</v>
      </c>
      <c r="C4" s="210" t="s">
        <v>36</v>
      </c>
      <c r="D4" s="211">
        <v>36.200000000000003</v>
      </c>
      <c r="E4" s="211">
        <v>36.200000000000003</v>
      </c>
      <c r="F4" s="211">
        <v>34.9</v>
      </c>
      <c r="G4" s="211">
        <v>33.299999999999997</v>
      </c>
      <c r="H4" s="211">
        <v>31.1</v>
      </c>
      <c r="I4" s="211">
        <v>28.2</v>
      </c>
      <c r="J4" s="211">
        <v>28.4</v>
      </c>
      <c r="K4" s="211">
        <v>25.2</v>
      </c>
      <c r="L4" s="211">
        <v>24</v>
      </c>
      <c r="M4" s="211">
        <v>27.6</v>
      </c>
      <c r="N4" s="211">
        <v>31.3</v>
      </c>
      <c r="O4" s="211">
        <v>29</v>
      </c>
      <c r="P4" s="211">
        <v>26.4</v>
      </c>
      <c r="Q4" s="211">
        <v>23.6</v>
      </c>
      <c r="R4" s="211">
        <v>21.7</v>
      </c>
      <c r="S4" s="211">
        <v>16</v>
      </c>
      <c r="T4" s="211">
        <v>14</v>
      </c>
      <c r="U4" s="211">
        <v>12.4</v>
      </c>
      <c r="V4" s="211">
        <v>10.3</v>
      </c>
      <c r="W4" s="211">
        <v>11.8</v>
      </c>
      <c r="X4" s="211">
        <v>10.1</v>
      </c>
      <c r="Y4" s="211">
        <v>9</v>
      </c>
    </row>
    <row r="5" spans="1:25" x14ac:dyDescent="0.25">
      <c r="A5" s="195" t="s">
        <v>113</v>
      </c>
      <c r="B5" s="211">
        <v>1.2</v>
      </c>
      <c r="C5" s="211">
        <v>0.5</v>
      </c>
      <c r="D5" s="210" t="s">
        <v>36</v>
      </c>
      <c r="E5" s="210" t="s">
        <v>36</v>
      </c>
      <c r="F5" s="210" t="s">
        <v>36</v>
      </c>
      <c r="G5" s="210" t="s">
        <v>36</v>
      </c>
      <c r="H5" s="210" t="s">
        <v>36</v>
      </c>
      <c r="I5" s="210" t="s">
        <v>36</v>
      </c>
      <c r="J5" s="210" t="s">
        <v>36</v>
      </c>
      <c r="K5" s="210" t="s">
        <v>36</v>
      </c>
      <c r="L5" s="210" t="s">
        <v>36</v>
      </c>
      <c r="M5" s="210" t="s">
        <v>36</v>
      </c>
      <c r="N5" s="210" t="s">
        <v>36</v>
      </c>
      <c r="O5" s="210" t="s">
        <v>36</v>
      </c>
      <c r="P5" s="210" t="s">
        <v>36</v>
      </c>
      <c r="Q5" s="210" t="s">
        <v>36</v>
      </c>
      <c r="R5" s="210" t="s">
        <v>36</v>
      </c>
      <c r="S5" s="210" t="s">
        <v>36</v>
      </c>
      <c r="T5" s="210" t="s">
        <v>36</v>
      </c>
      <c r="U5" s="210" t="s">
        <v>36</v>
      </c>
      <c r="V5" s="210" t="s">
        <v>36</v>
      </c>
      <c r="W5" s="210" t="s">
        <v>36</v>
      </c>
      <c r="X5" s="210" t="s">
        <v>36</v>
      </c>
      <c r="Y5" s="210" t="s">
        <v>36</v>
      </c>
    </row>
    <row r="6" spans="1:25" x14ac:dyDescent="0.25">
      <c r="A6" s="195" t="s">
        <v>51</v>
      </c>
      <c r="B6" s="210" t="s">
        <v>36</v>
      </c>
      <c r="C6" s="211">
        <v>50.5</v>
      </c>
      <c r="D6" s="211">
        <v>45.2</v>
      </c>
      <c r="E6" s="211">
        <v>39.799999999999997</v>
      </c>
      <c r="F6" s="211">
        <v>34.5</v>
      </c>
      <c r="G6" s="211">
        <v>29.3</v>
      </c>
      <c r="H6" s="211">
        <v>24.1</v>
      </c>
      <c r="I6" s="211">
        <v>18.899999999999999</v>
      </c>
      <c r="J6" s="211">
        <v>14.1</v>
      </c>
      <c r="K6" s="211">
        <v>0</v>
      </c>
      <c r="L6" s="211">
        <v>3.9</v>
      </c>
      <c r="M6" s="211">
        <v>0.1</v>
      </c>
      <c r="N6" s="211">
        <v>0.4</v>
      </c>
      <c r="O6" s="211">
        <v>0.5</v>
      </c>
      <c r="P6" s="211">
        <v>0.9</v>
      </c>
      <c r="Q6" s="211">
        <v>0.9</v>
      </c>
      <c r="R6" s="211">
        <v>0.8</v>
      </c>
      <c r="S6" s="211">
        <v>0.7</v>
      </c>
      <c r="T6" s="211">
        <v>0.7</v>
      </c>
      <c r="U6" s="211">
        <v>0.7</v>
      </c>
      <c r="V6" s="211">
        <v>0.6</v>
      </c>
      <c r="W6" s="211">
        <v>0.5</v>
      </c>
      <c r="X6" s="211">
        <v>0.5</v>
      </c>
      <c r="Y6" s="211">
        <v>0.5</v>
      </c>
    </row>
    <row r="7" spans="1:25" x14ac:dyDescent="0.25">
      <c r="A7" s="195" t="s">
        <v>51</v>
      </c>
      <c r="B7" s="210" t="s">
        <v>36</v>
      </c>
      <c r="C7" s="210" t="s">
        <v>36</v>
      </c>
      <c r="D7" s="210" t="s">
        <v>36</v>
      </c>
      <c r="E7" s="210" t="s">
        <v>36</v>
      </c>
      <c r="F7" s="210" t="s">
        <v>36</v>
      </c>
      <c r="G7" s="210" t="s">
        <v>36</v>
      </c>
      <c r="H7" s="210" t="s">
        <v>36</v>
      </c>
      <c r="I7" s="210" t="s">
        <v>36</v>
      </c>
      <c r="J7" s="210" t="s">
        <v>36</v>
      </c>
      <c r="K7" s="210" t="s">
        <v>36</v>
      </c>
      <c r="L7" s="210" t="s">
        <v>36</v>
      </c>
      <c r="M7" s="210" t="s">
        <v>36</v>
      </c>
      <c r="N7" s="210" t="s">
        <v>36</v>
      </c>
      <c r="O7" s="210" t="s">
        <v>36</v>
      </c>
      <c r="P7" s="210" t="s">
        <v>36</v>
      </c>
      <c r="Q7" s="210" t="s">
        <v>36</v>
      </c>
      <c r="R7" s="210" t="s">
        <v>36</v>
      </c>
      <c r="S7" s="210" t="s">
        <v>36</v>
      </c>
      <c r="T7" s="210" t="s">
        <v>36</v>
      </c>
      <c r="U7" s="210" t="s">
        <v>36</v>
      </c>
      <c r="V7" s="210" t="s">
        <v>36</v>
      </c>
      <c r="W7" s="211">
        <v>0.2</v>
      </c>
      <c r="X7" s="210" t="s">
        <v>36</v>
      </c>
      <c r="Y7" s="211">
        <v>0.2</v>
      </c>
    </row>
    <row r="8" spans="1:25" x14ac:dyDescent="0.25">
      <c r="A8" s="195" t="s">
        <v>56</v>
      </c>
      <c r="B8" s="210" t="s">
        <v>36</v>
      </c>
      <c r="C8" s="210" t="s">
        <v>36</v>
      </c>
      <c r="D8" s="210" t="s">
        <v>36</v>
      </c>
      <c r="E8" s="210" t="s">
        <v>36</v>
      </c>
      <c r="F8" s="210" t="s">
        <v>36</v>
      </c>
      <c r="G8" s="210" t="s">
        <v>36</v>
      </c>
      <c r="H8" s="210" t="s">
        <v>36</v>
      </c>
      <c r="I8" s="210" t="s">
        <v>36</v>
      </c>
      <c r="J8" s="210" t="s">
        <v>36</v>
      </c>
      <c r="K8" s="211">
        <v>9.1</v>
      </c>
      <c r="L8" s="211">
        <v>0</v>
      </c>
      <c r="M8" s="211">
        <v>0</v>
      </c>
      <c r="N8" s="211">
        <v>0</v>
      </c>
      <c r="O8" s="211">
        <v>0</v>
      </c>
      <c r="P8" s="211">
        <v>0</v>
      </c>
      <c r="Q8" s="211">
        <v>0</v>
      </c>
      <c r="R8" s="211">
        <v>0</v>
      </c>
      <c r="S8" s="211">
        <v>0</v>
      </c>
      <c r="T8" s="211">
        <v>0</v>
      </c>
      <c r="U8" s="211">
        <v>0</v>
      </c>
      <c r="V8" s="211">
        <v>0</v>
      </c>
      <c r="W8" s="211">
        <v>0</v>
      </c>
      <c r="X8" s="211">
        <v>0</v>
      </c>
      <c r="Y8" s="211">
        <v>0</v>
      </c>
    </row>
    <row r="9" spans="1:25" x14ac:dyDescent="0.25">
      <c r="A9" s="195" t="s">
        <v>43</v>
      </c>
      <c r="B9" s="210" t="s">
        <v>36</v>
      </c>
      <c r="C9" s="210" t="s">
        <v>36</v>
      </c>
      <c r="D9" s="210" t="s">
        <v>36</v>
      </c>
      <c r="E9" s="210" t="s">
        <v>36</v>
      </c>
      <c r="F9" s="210" t="s">
        <v>36</v>
      </c>
      <c r="G9" s="210" t="s">
        <v>36</v>
      </c>
      <c r="H9" s="210" t="s">
        <v>36</v>
      </c>
      <c r="I9" s="210" t="s">
        <v>36</v>
      </c>
      <c r="J9" s="210" t="s">
        <v>36</v>
      </c>
      <c r="K9" s="210" t="s">
        <v>36</v>
      </c>
      <c r="L9" s="210" t="s">
        <v>36</v>
      </c>
      <c r="M9" s="210" t="s">
        <v>36</v>
      </c>
      <c r="N9" s="211">
        <v>0</v>
      </c>
      <c r="O9" s="211">
        <v>3</v>
      </c>
      <c r="P9" s="211">
        <v>14.9</v>
      </c>
      <c r="Q9" s="211">
        <v>29.7</v>
      </c>
      <c r="R9" s="211">
        <v>37.9</v>
      </c>
      <c r="S9" s="211">
        <v>46.3</v>
      </c>
      <c r="T9" s="211">
        <v>58.4</v>
      </c>
      <c r="U9" s="211">
        <v>68.900000000000006</v>
      </c>
      <c r="V9" s="211">
        <v>73.3</v>
      </c>
      <c r="W9" s="211">
        <v>94.8</v>
      </c>
      <c r="X9" s="211">
        <v>97.8</v>
      </c>
      <c r="Y9" s="211">
        <v>102.9</v>
      </c>
    </row>
    <row r="10" spans="1:25" x14ac:dyDescent="0.25">
      <c r="A10" s="195" t="s">
        <v>43</v>
      </c>
      <c r="B10" s="210" t="s">
        <v>36</v>
      </c>
      <c r="C10" s="210" t="s">
        <v>36</v>
      </c>
      <c r="D10" s="210" t="s">
        <v>36</v>
      </c>
      <c r="E10" s="210" t="s">
        <v>36</v>
      </c>
      <c r="F10" s="210" t="s">
        <v>36</v>
      </c>
      <c r="G10" s="210" t="s">
        <v>36</v>
      </c>
      <c r="H10" s="210" t="s">
        <v>36</v>
      </c>
      <c r="I10" s="210" t="s">
        <v>36</v>
      </c>
      <c r="J10" s="210" t="s">
        <v>36</v>
      </c>
      <c r="K10" s="210" t="s">
        <v>36</v>
      </c>
      <c r="L10" s="210" t="s">
        <v>36</v>
      </c>
      <c r="M10" s="210" t="s">
        <v>36</v>
      </c>
      <c r="N10" s="210" t="s">
        <v>36</v>
      </c>
      <c r="O10" s="210" t="s">
        <v>36</v>
      </c>
      <c r="P10" s="210" t="s">
        <v>36</v>
      </c>
      <c r="Q10" s="210" t="s">
        <v>36</v>
      </c>
      <c r="R10" s="210" t="s">
        <v>36</v>
      </c>
      <c r="S10" s="210" t="s">
        <v>36</v>
      </c>
      <c r="T10" s="210" t="s">
        <v>36</v>
      </c>
      <c r="U10" s="210" t="s">
        <v>36</v>
      </c>
      <c r="V10" s="210" t="s">
        <v>36</v>
      </c>
      <c r="W10" s="211">
        <v>1.5</v>
      </c>
      <c r="X10" s="211">
        <v>1.7</v>
      </c>
      <c r="Y10" s="211">
        <v>1.7</v>
      </c>
    </row>
    <row r="11" spans="1:25" x14ac:dyDescent="0.25">
      <c r="A11" s="195" t="s">
        <v>109</v>
      </c>
      <c r="B11" s="210" t="s">
        <v>36</v>
      </c>
      <c r="C11" s="211">
        <v>1.9</v>
      </c>
      <c r="D11" s="211">
        <v>1.3</v>
      </c>
      <c r="E11" s="211">
        <v>1.9</v>
      </c>
      <c r="F11" s="211">
        <v>1.3</v>
      </c>
      <c r="G11" s="211">
        <v>0.7</v>
      </c>
      <c r="H11" s="210" t="s">
        <v>36</v>
      </c>
      <c r="I11" s="210" t="s">
        <v>36</v>
      </c>
      <c r="J11" s="210" t="s">
        <v>36</v>
      </c>
      <c r="K11" s="210" t="s">
        <v>36</v>
      </c>
      <c r="L11" s="210" t="s">
        <v>36</v>
      </c>
      <c r="M11" s="210" t="s">
        <v>36</v>
      </c>
      <c r="N11" s="210" t="s">
        <v>36</v>
      </c>
      <c r="O11" s="210" t="s">
        <v>36</v>
      </c>
      <c r="P11" s="210" t="s">
        <v>36</v>
      </c>
      <c r="Q11" s="210" t="s">
        <v>36</v>
      </c>
      <c r="R11" s="210" t="s">
        <v>36</v>
      </c>
      <c r="S11" s="210" t="s">
        <v>36</v>
      </c>
      <c r="T11" s="210" t="s">
        <v>36</v>
      </c>
      <c r="U11" s="210" t="s">
        <v>36</v>
      </c>
      <c r="V11" s="210" t="s">
        <v>36</v>
      </c>
      <c r="W11" s="210" t="s">
        <v>36</v>
      </c>
      <c r="X11" s="210" t="s">
        <v>36</v>
      </c>
      <c r="Y11" s="210" t="s">
        <v>36</v>
      </c>
    </row>
    <row r="12" spans="1:25" x14ac:dyDescent="0.25">
      <c r="A12" s="195" t="s">
        <v>44</v>
      </c>
      <c r="B12" s="215">
        <v>30</v>
      </c>
      <c r="C12" s="211">
        <v>24.2</v>
      </c>
      <c r="D12" s="211">
        <v>18.399999999999999</v>
      </c>
      <c r="E12" s="211">
        <v>12.2</v>
      </c>
      <c r="F12" s="211">
        <v>3.1</v>
      </c>
      <c r="G12" s="211">
        <v>0.2</v>
      </c>
      <c r="H12" s="210" t="s">
        <v>36</v>
      </c>
      <c r="I12" s="210" t="s">
        <v>36</v>
      </c>
      <c r="J12" s="210" t="s">
        <v>36</v>
      </c>
      <c r="K12" s="210" t="s">
        <v>36</v>
      </c>
      <c r="L12" s="210" t="s">
        <v>36</v>
      </c>
      <c r="M12" s="210" t="s">
        <v>36</v>
      </c>
      <c r="N12" s="210" t="s">
        <v>36</v>
      </c>
      <c r="O12" s="210" t="s">
        <v>36</v>
      </c>
      <c r="P12" s="210" t="s">
        <v>36</v>
      </c>
      <c r="Q12" s="210" t="s">
        <v>36</v>
      </c>
      <c r="R12" s="210" t="s">
        <v>36</v>
      </c>
      <c r="S12" s="210" t="s">
        <v>36</v>
      </c>
      <c r="T12" s="210" t="s">
        <v>36</v>
      </c>
      <c r="U12" s="210" t="s">
        <v>36</v>
      </c>
      <c r="V12" s="210" t="s">
        <v>36</v>
      </c>
      <c r="W12" s="210" t="s">
        <v>36</v>
      </c>
      <c r="X12" s="210" t="s">
        <v>36</v>
      </c>
      <c r="Y12" s="210" t="s">
        <v>36</v>
      </c>
    </row>
    <row r="13" spans="1:25" x14ac:dyDescent="0.25">
      <c r="A13" s="195" t="s">
        <v>44</v>
      </c>
      <c r="B13" s="215">
        <v>49.6</v>
      </c>
      <c r="C13" s="211">
        <v>39.5</v>
      </c>
      <c r="D13" s="211">
        <v>50</v>
      </c>
      <c r="E13" s="211">
        <v>52.5</v>
      </c>
      <c r="F13" s="211">
        <v>63.5</v>
      </c>
      <c r="G13" s="211">
        <v>77.5</v>
      </c>
      <c r="H13" s="211">
        <v>20.399999999999999</v>
      </c>
      <c r="I13" s="211">
        <v>23.1</v>
      </c>
      <c r="J13" s="211">
        <v>25.2</v>
      </c>
      <c r="K13" s="211">
        <v>22.6</v>
      </c>
      <c r="L13" s="211">
        <v>20.2</v>
      </c>
      <c r="M13" s="211">
        <v>20</v>
      </c>
      <c r="N13" s="211">
        <v>18.3</v>
      </c>
      <c r="O13" s="211">
        <v>16.7</v>
      </c>
      <c r="P13" s="211">
        <v>17.2</v>
      </c>
      <c r="Q13" s="211">
        <v>17.100000000000001</v>
      </c>
      <c r="R13" s="211">
        <v>16.899999999999999</v>
      </c>
      <c r="S13" s="211">
        <v>15.9</v>
      </c>
      <c r="T13" s="211">
        <v>16.899999999999999</v>
      </c>
      <c r="U13" s="211">
        <v>16.600000000000001</v>
      </c>
      <c r="V13" s="211">
        <v>17.399999999999999</v>
      </c>
      <c r="W13" s="211">
        <v>17.899999999999999</v>
      </c>
      <c r="X13" s="211">
        <v>19.100000000000001</v>
      </c>
      <c r="Y13" s="211">
        <v>20.2</v>
      </c>
    </row>
    <row r="14" spans="1:25" x14ac:dyDescent="0.25">
      <c r="A14" s="195" t="s">
        <v>45</v>
      </c>
      <c r="B14" s="210" t="s">
        <v>36</v>
      </c>
      <c r="C14" s="211">
        <v>18.3</v>
      </c>
      <c r="D14" s="211">
        <v>19.5</v>
      </c>
      <c r="E14" s="211">
        <v>22.2</v>
      </c>
      <c r="F14" s="211">
        <v>23.6</v>
      </c>
      <c r="G14" s="211">
        <v>26.6</v>
      </c>
      <c r="H14" s="211">
        <v>4</v>
      </c>
      <c r="I14" s="211">
        <v>3.9</v>
      </c>
      <c r="J14" s="211">
        <v>4.3</v>
      </c>
      <c r="K14" s="211">
        <v>3.6</v>
      </c>
      <c r="L14" s="211">
        <v>3.3</v>
      </c>
      <c r="M14" s="211">
        <v>3</v>
      </c>
      <c r="N14" s="211">
        <v>3.5</v>
      </c>
      <c r="O14" s="211">
        <v>2.8</v>
      </c>
      <c r="P14" s="211">
        <v>2.8</v>
      </c>
      <c r="Q14" s="211">
        <v>3</v>
      </c>
      <c r="R14" s="211">
        <v>2.8</v>
      </c>
      <c r="S14" s="211">
        <v>3</v>
      </c>
      <c r="T14" s="211">
        <v>3.2</v>
      </c>
      <c r="U14" s="211">
        <v>3.2</v>
      </c>
      <c r="V14" s="211">
        <v>4</v>
      </c>
      <c r="W14" s="211">
        <v>4</v>
      </c>
      <c r="X14" s="211">
        <v>4</v>
      </c>
      <c r="Y14" s="211">
        <v>3.9</v>
      </c>
    </row>
    <row r="15" spans="1:25" x14ac:dyDescent="0.25">
      <c r="A15" s="195" t="s">
        <v>46</v>
      </c>
      <c r="B15" s="211">
        <v>85.2</v>
      </c>
      <c r="C15" s="211">
        <v>84.6</v>
      </c>
      <c r="D15" s="211">
        <v>80.5</v>
      </c>
      <c r="E15" s="211">
        <v>78.8</v>
      </c>
      <c r="F15" s="211">
        <v>78</v>
      </c>
      <c r="G15" s="211">
        <v>75.5</v>
      </c>
      <c r="H15" s="211">
        <v>71.7</v>
      </c>
      <c r="I15" s="211">
        <v>120.4</v>
      </c>
      <c r="J15" s="211">
        <v>117.6</v>
      </c>
      <c r="K15" s="211">
        <v>111.9</v>
      </c>
      <c r="L15" s="211">
        <v>106.3</v>
      </c>
      <c r="M15" s="211">
        <v>100.7</v>
      </c>
      <c r="N15" s="211">
        <v>97.8</v>
      </c>
      <c r="O15" s="211">
        <v>91.9</v>
      </c>
      <c r="P15" s="211">
        <v>86.4</v>
      </c>
      <c r="Q15" s="211">
        <v>80.900000000000006</v>
      </c>
      <c r="R15" s="211">
        <v>100.5</v>
      </c>
      <c r="S15" s="211">
        <v>95.6</v>
      </c>
      <c r="T15" s="211">
        <v>90.1</v>
      </c>
      <c r="U15" s="211">
        <v>84.6</v>
      </c>
      <c r="V15" s="211">
        <v>79.2</v>
      </c>
      <c r="W15" s="211">
        <v>95.3</v>
      </c>
      <c r="X15" s="211">
        <v>107.7</v>
      </c>
      <c r="Y15" s="211">
        <v>118.4</v>
      </c>
    </row>
    <row r="16" spans="1:25" x14ac:dyDescent="0.25">
      <c r="A16" s="195" t="s">
        <v>47</v>
      </c>
      <c r="B16" s="211">
        <v>1.2</v>
      </c>
      <c r="C16" s="211">
        <v>1.9</v>
      </c>
      <c r="D16" s="211">
        <v>1.8</v>
      </c>
      <c r="E16" s="211">
        <v>1.7</v>
      </c>
      <c r="F16" s="211">
        <v>1.5</v>
      </c>
      <c r="G16" s="211">
        <v>2</v>
      </c>
      <c r="H16" s="211">
        <v>1.3</v>
      </c>
      <c r="I16" s="211">
        <v>1.1000000000000001</v>
      </c>
      <c r="J16" s="211">
        <v>1</v>
      </c>
      <c r="K16" s="211">
        <v>0.8</v>
      </c>
      <c r="L16" s="211">
        <v>0.7</v>
      </c>
      <c r="M16" s="211">
        <v>0.5</v>
      </c>
      <c r="N16" s="211">
        <v>0.4</v>
      </c>
      <c r="O16" s="211">
        <v>0.2</v>
      </c>
      <c r="P16" s="211">
        <v>0.1</v>
      </c>
      <c r="Q16" s="211">
        <v>0</v>
      </c>
      <c r="R16" s="211">
        <v>0</v>
      </c>
      <c r="S16" s="211">
        <v>0</v>
      </c>
      <c r="T16" s="211">
        <v>0</v>
      </c>
      <c r="U16" s="211">
        <v>0</v>
      </c>
      <c r="V16" s="211">
        <v>0</v>
      </c>
      <c r="W16" s="211">
        <v>0</v>
      </c>
      <c r="X16" s="211">
        <v>0</v>
      </c>
      <c r="Y16" s="211">
        <v>0</v>
      </c>
    </row>
    <row r="17" spans="1:26" x14ac:dyDescent="0.25">
      <c r="A17" s="195" t="s">
        <v>48</v>
      </c>
      <c r="B17" s="210" t="s">
        <v>36</v>
      </c>
      <c r="C17" s="210" t="s">
        <v>36</v>
      </c>
      <c r="D17" s="210" t="s">
        <v>36</v>
      </c>
      <c r="E17" s="210" t="s">
        <v>36</v>
      </c>
      <c r="F17" s="210" t="s">
        <v>36</v>
      </c>
      <c r="G17" s="210" t="s">
        <v>36</v>
      </c>
      <c r="H17" s="211">
        <v>3.3</v>
      </c>
      <c r="I17" s="211">
        <v>5</v>
      </c>
      <c r="J17" s="211">
        <v>5.0999999999999996</v>
      </c>
      <c r="K17" s="211">
        <v>4.9000000000000004</v>
      </c>
      <c r="L17" s="211">
        <v>4.7</v>
      </c>
      <c r="M17" s="211">
        <v>4.4000000000000004</v>
      </c>
      <c r="N17" s="211">
        <v>4.2</v>
      </c>
      <c r="O17" s="211">
        <v>4</v>
      </c>
      <c r="P17" s="211">
        <v>3.7</v>
      </c>
      <c r="Q17" s="211">
        <v>3.4</v>
      </c>
      <c r="R17" s="211">
        <v>3</v>
      </c>
      <c r="S17" s="211">
        <v>2.7</v>
      </c>
      <c r="T17" s="211">
        <v>2.4</v>
      </c>
      <c r="U17" s="211">
        <v>2</v>
      </c>
      <c r="V17" s="211">
        <v>1.7</v>
      </c>
      <c r="W17" s="211">
        <v>1.7</v>
      </c>
      <c r="X17" s="211">
        <v>1.3</v>
      </c>
      <c r="Y17" s="211">
        <v>0.9</v>
      </c>
    </row>
    <row r="18" spans="1:26" x14ac:dyDescent="0.25">
      <c r="A18" s="195" t="s">
        <v>110</v>
      </c>
      <c r="B18" s="211">
        <v>53.6</v>
      </c>
      <c r="C18" s="211">
        <v>37.6</v>
      </c>
      <c r="D18" s="211">
        <v>21.5</v>
      </c>
      <c r="E18" s="211">
        <v>5.4</v>
      </c>
      <c r="F18" s="210" t="s">
        <v>36</v>
      </c>
      <c r="G18" s="210" t="s">
        <v>36</v>
      </c>
      <c r="H18" s="210" t="s">
        <v>36</v>
      </c>
      <c r="I18" s="210" t="s">
        <v>36</v>
      </c>
      <c r="J18" s="210" t="s">
        <v>36</v>
      </c>
      <c r="K18" s="210" t="s">
        <v>36</v>
      </c>
      <c r="L18" s="210" t="s">
        <v>36</v>
      </c>
      <c r="M18" s="210" t="s">
        <v>36</v>
      </c>
      <c r="N18" s="210" t="s">
        <v>36</v>
      </c>
      <c r="O18" s="210" t="s">
        <v>36</v>
      </c>
      <c r="P18" s="210" t="s">
        <v>36</v>
      </c>
      <c r="Q18" s="210" t="s">
        <v>36</v>
      </c>
      <c r="R18" s="210" t="s">
        <v>36</v>
      </c>
      <c r="S18" s="210" t="s">
        <v>36</v>
      </c>
      <c r="T18" s="210" t="s">
        <v>36</v>
      </c>
      <c r="U18" s="210" t="s">
        <v>36</v>
      </c>
      <c r="V18" s="210" t="s">
        <v>36</v>
      </c>
      <c r="W18" s="210" t="s">
        <v>36</v>
      </c>
      <c r="X18" s="210" t="s">
        <v>36</v>
      </c>
      <c r="Y18" s="210" t="s">
        <v>36</v>
      </c>
    </row>
    <row r="19" spans="1:26" x14ac:dyDescent="0.25">
      <c r="A19" s="195" t="s">
        <v>114</v>
      </c>
      <c r="B19" s="211">
        <v>3.7</v>
      </c>
      <c r="C19" s="210" t="s">
        <v>36</v>
      </c>
      <c r="D19" s="210" t="s">
        <v>36</v>
      </c>
      <c r="E19" s="210" t="s">
        <v>36</v>
      </c>
      <c r="F19" s="210" t="s">
        <v>36</v>
      </c>
      <c r="G19" s="210" t="s">
        <v>36</v>
      </c>
      <c r="H19" s="210" t="s">
        <v>36</v>
      </c>
      <c r="I19" s="210" t="s">
        <v>36</v>
      </c>
      <c r="J19" s="210" t="s">
        <v>36</v>
      </c>
      <c r="K19" s="210" t="s">
        <v>36</v>
      </c>
      <c r="L19" s="210" t="s">
        <v>36</v>
      </c>
      <c r="M19" s="210" t="s">
        <v>36</v>
      </c>
      <c r="N19" s="210" t="s">
        <v>36</v>
      </c>
      <c r="O19" s="210" t="s">
        <v>36</v>
      </c>
      <c r="P19" s="210" t="s">
        <v>36</v>
      </c>
      <c r="Q19" s="210" t="s">
        <v>36</v>
      </c>
      <c r="R19" s="210" t="s">
        <v>36</v>
      </c>
      <c r="S19" s="210" t="s">
        <v>36</v>
      </c>
      <c r="T19" s="210" t="s">
        <v>36</v>
      </c>
      <c r="U19" s="210" t="s">
        <v>36</v>
      </c>
      <c r="V19" s="210" t="s">
        <v>36</v>
      </c>
      <c r="W19" s="210" t="s">
        <v>36</v>
      </c>
      <c r="X19" s="210" t="s">
        <v>36</v>
      </c>
      <c r="Y19" s="210" t="s">
        <v>36</v>
      </c>
    </row>
    <row r="20" spans="1:26" x14ac:dyDescent="0.25">
      <c r="A20" s="195" t="s">
        <v>49</v>
      </c>
      <c r="B20" s="210" t="s">
        <v>36</v>
      </c>
      <c r="C20" s="211">
        <v>5.9</v>
      </c>
      <c r="D20" s="211">
        <v>5.8</v>
      </c>
      <c r="E20" s="211">
        <v>7.1</v>
      </c>
      <c r="F20" s="211">
        <v>6.9</v>
      </c>
      <c r="G20" s="211">
        <v>6.5</v>
      </c>
      <c r="H20" s="211">
        <v>6</v>
      </c>
      <c r="I20" s="211">
        <v>5.6</v>
      </c>
      <c r="J20" s="211">
        <v>5.0999999999999996</v>
      </c>
      <c r="K20" s="211">
        <v>4.7</v>
      </c>
      <c r="L20" s="211">
        <v>4.2</v>
      </c>
      <c r="M20" s="211">
        <v>3.8</v>
      </c>
      <c r="N20" s="211">
        <v>3.4</v>
      </c>
      <c r="O20" s="211">
        <v>2.9</v>
      </c>
      <c r="P20" s="211">
        <v>2.5</v>
      </c>
      <c r="Q20" s="211">
        <v>2.1</v>
      </c>
      <c r="R20" s="211">
        <v>1.7</v>
      </c>
      <c r="S20" s="211">
        <v>1.2</v>
      </c>
      <c r="T20" s="211">
        <v>0.79999999999999993</v>
      </c>
      <c r="U20" s="211">
        <v>0.3</v>
      </c>
      <c r="V20" s="211">
        <v>0</v>
      </c>
      <c r="W20" s="211">
        <v>0</v>
      </c>
      <c r="X20" s="210" t="s">
        <v>36</v>
      </c>
      <c r="Y20" s="210" t="s">
        <v>36</v>
      </c>
    </row>
    <row r="21" spans="1:26" x14ac:dyDescent="0.25">
      <c r="A21" s="195" t="s">
        <v>50</v>
      </c>
      <c r="B21" s="210" t="s">
        <v>36</v>
      </c>
      <c r="C21" s="210" t="s">
        <v>36</v>
      </c>
      <c r="D21" s="210" t="s">
        <v>36</v>
      </c>
      <c r="E21" s="210" t="s">
        <v>36</v>
      </c>
      <c r="F21" s="210" t="s">
        <v>36</v>
      </c>
      <c r="G21" s="211">
        <v>7.4</v>
      </c>
      <c r="H21" s="211">
        <v>7.5</v>
      </c>
      <c r="I21" s="211">
        <v>10.1</v>
      </c>
      <c r="J21" s="211">
        <v>13.8</v>
      </c>
      <c r="K21" s="211">
        <v>3.6</v>
      </c>
      <c r="L21" s="211">
        <v>2.7</v>
      </c>
      <c r="M21" s="211">
        <v>8.1999999999999993</v>
      </c>
      <c r="N21" s="211">
        <v>5.6</v>
      </c>
      <c r="O21" s="211">
        <v>0</v>
      </c>
      <c r="P21" s="211">
        <v>0</v>
      </c>
      <c r="Q21" s="211">
        <v>0</v>
      </c>
      <c r="R21" s="211">
        <v>0</v>
      </c>
      <c r="S21" s="211">
        <v>0</v>
      </c>
      <c r="T21" s="211">
        <v>0</v>
      </c>
      <c r="U21" s="211">
        <v>0</v>
      </c>
      <c r="V21" s="211">
        <v>0</v>
      </c>
      <c r="W21" s="211">
        <v>0</v>
      </c>
      <c r="X21" s="211">
        <v>0</v>
      </c>
      <c r="Y21" s="211">
        <v>0</v>
      </c>
    </row>
    <row r="22" spans="1:26" x14ac:dyDescent="0.25">
      <c r="A22" s="195" t="s">
        <v>122</v>
      </c>
      <c r="B22" s="210" t="s">
        <v>36</v>
      </c>
      <c r="C22" s="210" t="s">
        <v>36</v>
      </c>
      <c r="D22" s="210" t="s">
        <v>36</v>
      </c>
      <c r="E22" s="210" t="s">
        <v>36</v>
      </c>
      <c r="F22" s="210" t="s">
        <v>36</v>
      </c>
      <c r="G22" s="210" t="s">
        <v>36</v>
      </c>
      <c r="H22" s="210" t="s">
        <v>36</v>
      </c>
      <c r="I22" s="210" t="s">
        <v>36</v>
      </c>
      <c r="J22" s="210" t="s">
        <v>36</v>
      </c>
      <c r="K22" s="210" t="s">
        <v>36</v>
      </c>
      <c r="L22" s="210" t="s">
        <v>36</v>
      </c>
      <c r="M22" s="210" t="s">
        <v>36</v>
      </c>
      <c r="N22" s="210" t="s">
        <v>36</v>
      </c>
      <c r="O22" s="210" t="s">
        <v>36</v>
      </c>
      <c r="P22" s="210" t="s">
        <v>36</v>
      </c>
      <c r="Q22" s="210" t="s">
        <v>36</v>
      </c>
      <c r="R22" s="210" t="s">
        <v>36</v>
      </c>
      <c r="S22" s="210" t="s">
        <v>36</v>
      </c>
      <c r="T22" s="210" t="s">
        <v>36</v>
      </c>
      <c r="U22" s="210" t="s">
        <v>36</v>
      </c>
      <c r="V22" s="210" t="s">
        <v>36</v>
      </c>
      <c r="W22" s="211">
        <v>18.5</v>
      </c>
      <c r="X22" s="211">
        <v>9.1</v>
      </c>
      <c r="Y22" s="211">
        <v>0</v>
      </c>
    </row>
    <row r="23" spans="1:26" x14ac:dyDescent="0.25">
      <c r="A23" s="195" t="s">
        <v>123</v>
      </c>
      <c r="B23" s="210" t="s">
        <v>36</v>
      </c>
      <c r="C23" s="210" t="s">
        <v>36</v>
      </c>
      <c r="D23" s="210" t="s">
        <v>36</v>
      </c>
      <c r="E23" s="210" t="s">
        <v>36</v>
      </c>
      <c r="F23" s="210" t="s">
        <v>36</v>
      </c>
      <c r="G23" s="210" t="s">
        <v>36</v>
      </c>
      <c r="H23" s="210" t="s">
        <v>36</v>
      </c>
      <c r="I23" s="210" t="s">
        <v>36</v>
      </c>
      <c r="J23" s="210" t="s">
        <v>36</v>
      </c>
      <c r="K23" s="210" t="s">
        <v>36</v>
      </c>
      <c r="L23" s="210" t="s">
        <v>36</v>
      </c>
      <c r="M23" s="210" t="s">
        <v>36</v>
      </c>
      <c r="N23" s="210" t="s">
        <v>36</v>
      </c>
      <c r="O23" s="210" t="s">
        <v>36</v>
      </c>
      <c r="P23" s="210" t="s">
        <v>36</v>
      </c>
      <c r="Q23" s="210" t="s">
        <v>36</v>
      </c>
      <c r="R23" s="210" t="s">
        <v>36</v>
      </c>
      <c r="S23" s="210" t="s">
        <v>36</v>
      </c>
      <c r="T23" s="210" t="s">
        <v>36</v>
      </c>
      <c r="U23" s="210" t="s">
        <v>36</v>
      </c>
      <c r="V23" s="210" t="s">
        <v>36</v>
      </c>
      <c r="W23" s="211">
        <v>27.7</v>
      </c>
      <c r="X23" s="211">
        <v>3.9</v>
      </c>
      <c r="Y23" s="211">
        <v>0</v>
      </c>
    </row>
    <row r="24" spans="1:26" x14ac:dyDescent="0.25">
      <c r="A24" s="195" t="s">
        <v>124</v>
      </c>
      <c r="B24" s="210" t="s">
        <v>36</v>
      </c>
      <c r="C24" s="210" t="s">
        <v>36</v>
      </c>
      <c r="D24" s="210" t="s">
        <v>36</v>
      </c>
      <c r="E24" s="210" t="s">
        <v>36</v>
      </c>
      <c r="F24" s="210" t="s">
        <v>36</v>
      </c>
      <c r="G24" s="210" t="s">
        <v>36</v>
      </c>
      <c r="H24" s="210" t="s">
        <v>36</v>
      </c>
      <c r="I24" s="210" t="s">
        <v>36</v>
      </c>
      <c r="J24" s="210" t="s">
        <v>36</v>
      </c>
      <c r="K24" s="210" t="s">
        <v>36</v>
      </c>
      <c r="L24" s="210" t="s">
        <v>36</v>
      </c>
      <c r="M24" s="210" t="s">
        <v>36</v>
      </c>
      <c r="N24" s="210" t="s">
        <v>36</v>
      </c>
      <c r="O24" s="210" t="s">
        <v>36</v>
      </c>
      <c r="P24" s="210" t="s">
        <v>36</v>
      </c>
      <c r="Q24" s="210" t="s">
        <v>36</v>
      </c>
      <c r="R24" s="210" t="s">
        <v>36</v>
      </c>
      <c r="S24" s="210" t="s">
        <v>36</v>
      </c>
      <c r="T24" s="210" t="s">
        <v>36</v>
      </c>
      <c r="U24" s="210" t="s">
        <v>36</v>
      </c>
      <c r="V24" s="210" t="s">
        <v>36</v>
      </c>
      <c r="W24" s="211">
        <v>10.9</v>
      </c>
      <c r="X24" s="211">
        <v>7</v>
      </c>
      <c r="Y24" s="211">
        <v>0</v>
      </c>
    </row>
    <row r="25" spans="1:26" x14ac:dyDescent="0.25">
      <c r="A25" s="195" t="s">
        <v>125</v>
      </c>
      <c r="B25" s="210" t="s">
        <v>36</v>
      </c>
      <c r="C25" s="210" t="s">
        <v>36</v>
      </c>
      <c r="D25" s="210" t="s">
        <v>36</v>
      </c>
      <c r="E25" s="210" t="s">
        <v>36</v>
      </c>
      <c r="F25" s="210" t="s">
        <v>36</v>
      </c>
      <c r="G25" s="210" t="s">
        <v>36</v>
      </c>
      <c r="H25" s="210" t="s">
        <v>36</v>
      </c>
      <c r="I25" s="210" t="s">
        <v>36</v>
      </c>
      <c r="J25" s="210" t="s">
        <v>36</v>
      </c>
      <c r="K25" s="210" t="s">
        <v>36</v>
      </c>
      <c r="L25" s="210" t="s">
        <v>36</v>
      </c>
      <c r="M25" s="210" t="s">
        <v>36</v>
      </c>
      <c r="N25" s="210" t="s">
        <v>36</v>
      </c>
      <c r="O25" s="210" t="s">
        <v>36</v>
      </c>
      <c r="P25" s="210" t="s">
        <v>36</v>
      </c>
      <c r="Q25" s="210" t="s">
        <v>36</v>
      </c>
      <c r="R25" s="210" t="s">
        <v>36</v>
      </c>
      <c r="S25" s="210" t="s">
        <v>36</v>
      </c>
      <c r="T25" s="210" t="s">
        <v>36</v>
      </c>
      <c r="U25" s="210" t="s">
        <v>36</v>
      </c>
      <c r="V25" s="210" t="s">
        <v>36</v>
      </c>
      <c r="W25" s="211">
        <v>1.5</v>
      </c>
      <c r="X25" s="211">
        <v>0</v>
      </c>
      <c r="Y25" s="211">
        <v>0</v>
      </c>
    </row>
    <row r="26" spans="1:26" x14ac:dyDescent="0.25">
      <c r="A26" s="195" t="s">
        <v>126</v>
      </c>
      <c r="B26" s="210" t="s">
        <v>36</v>
      </c>
      <c r="C26" s="210" t="s">
        <v>36</v>
      </c>
      <c r="D26" s="210" t="s">
        <v>36</v>
      </c>
      <c r="E26" s="210" t="s">
        <v>36</v>
      </c>
      <c r="F26" s="210" t="s">
        <v>36</v>
      </c>
      <c r="G26" s="210" t="s">
        <v>36</v>
      </c>
      <c r="H26" s="210" t="s">
        <v>36</v>
      </c>
      <c r="I26" s="210" t="s">
        <v>36</v>
      </c>
      <c r="J26" s="210" t="s">
        <v>36</v>
      </c>
      <c r="K26" s="210" t="s">
        <v>36</v>
      </c>
      <c r="L26" s="210" t="s">
        <v>36</v>
      </c>
      <c r="M26" s="210" t="s">
        <v>36</v>
      </c>
      <c r="N26" s="210" t="s">
        <v>36</v>
      </c>
      <c r="O26" s="210" t="s">
        <v>36</v>
      </c>
      <c r="P26" s="210" t="s">
        <v>36</v>
      </c>
      <c r="Q26" s="210" t="s">
        <v>36</v>
      </c>
      <c r="R26" s="210" t="s">
        <v>36</v>
      </c>
      <c r="S26" s="210" t="s">
        <v>36</v>
      </c>
      <c r="T26" s="210" t="s">
        <v>36</v>
      </c>
      <c r="U26" s="210" t="s">
        <v>36</v>
      </c>
      <c r="V26" s="210" t="s">
        <v>36</v>
      </c>
      <c r="W26" s="211">
        <v>10</v>
      </c>
      <c r="X26" s="211">
        <v>0</v>
      </c>
      <c r="Y26" s="211">
        <v>0</v>
      </c>
    </row>
    <row r="27" spans="1:26" x14ac:dyDescent="0.25">
      <c r="A27" s="195" t="s">
        <v>51</v>
      </c>
      <c r="B27" s="210" t="s">
        <v>36</v>
      </c>
      <c r="C27" s="210" t="s">
        <v>36</v>
      </c>
      <c r="D27" s="210" t="s">
        <v>36</v>
      </c>
      <c r="E27" s="210" t="s">
        <v>36</v>
      </c>
      <c r="F27" s="210" t="s">
        <v>36</v>
      </c>
      <c r="G27" s="210" t="s">
        <v>36</v>
      </c>
      <c r="H27" s="210" t="s">
        <v>36</v>
      </c>
      <c r="I27" s="210" t="s">
        <v>36</v>
      </c>
      <c r="J27" s="210" t="s">
        <v>36</v>
      </c>
      <c r="K27" s="210" t="s">
        <v>36</v>
      </c>
      <c r="L27" s="210" t="s">
        <v>36</v>
      </c>
      <c r="M27" s="210" t="s">
        <v>36</v>
      </c>
      <c r="N27" s="211">
        <v>0.2</v>
      </c>
      <c r="O27" s="211">
        <v>0.2</v>
      </c>
      <c r="P27" s="211">
        <v>0.4</v>
      </c>
      <c r="Q27" s="211">
        <v>0.4</v>
      </c>
      <c r="R27" s="211">
        <v>0.3</v>
      </c>
      <c r="S27" s="211">
        <v>0.3</v>
      </c>
      <c r="T27" s="211">
        <v>0.3</v>
      </c>
      <c r="U27" s="211">
        <v>0.2</v>
      </c>
      <c r="V27" s="211">
        <v>0.2</v>
      </c>
      <c r="W27" s="211">
        <v>0.2</v>
      </c>
      <c r="X27" s="211">
        <v>0.2</v>
      </c>
      <c r="Y27" s="211">
        <v>0.2</v>
      </c>
    </row>
    <row r="28" spans="1:26" x14ac:dyDescent="0.25">
      <c r="A28" s="195" t="s">
        <v>52</v>
      </c>
      <c r="B28" s="210" t="s">
        <v>36</v>
      </c>
      <c r="C28" s="210" t="s">
        <v>36</v>
      </c>
      <c r="D28" s="210" t="s">
        <v>36</v>
      </c>
      <c r="E28" s="210" t="s">
        <v>36</v>
      </c>
      <c r="F28" s="210" t="s">
        <v>36</v>
      </c>
      <c r="G28" s="210" t="s">
        <v>36</v>
      </c>
      <c r="H28" s="210" t="s">
        <v>36</v>
      </c>
      <c r="I28" s="211">
        <v>492.1</v>
      </c>
      <c r="J28" s="211">
        <v>403.1</v>
      </c>
      <c r="K28" s="211">
        <v>396.6</v>
      </c>
      <c r="L28" s="211">
        <v>341.9</v>
      </c>
      <c r="M28" s="211">
        <v>350</v>
      </c>
      <c r="N28" s="211">
        <v>287.5</v>
      </c>
      <c r="O28" s="211">
        <v>293.10000000000002</v>
      </c>
      <c r="P28" s="211">
        <v>226.8</v>
      </c>
      <c r="Q28" s="211">
        <v>231.8</v>
      </c>
      <c r="R28" s="211">
        <v>162.19999999999999</v>
      </c>
      <c r="S28" s="211">
        <v>90.1</v>
      </c>
      <c r="T28" s="212">
        <v>92.4</v>
      </c>
      <c r="U28" s="211">
        <v>95</v>
      </c>
      <c r="V28" s="211">
        <v>97.8</v>
      </c>
      <c r="W28" s="211">
        <v>100.4</v>
      </c>
      <c r="X28" s="215">
        <v>102.9</v>
      </c>
      <c r="Y28" s="215">
        <v>105.2</v>
      </c>
      <c r="Z28" s="193"/>
    </row>
    <row r="29" spans="1:26" x14ac:dyDescent="0.25">
      <c r="A29" s="195" t="s">
        <v>120</v>
      </c>
      <c r="B29" s="210" t="s">
        <v>36</v>
      </c>
      <c r="C29" s="210" t="s">
        <v>36</v>
      </c>
      <c r="D29" s="210" t="s">
        <v>36</v>
      </c>
      <c r="E29" s="210" t="s">
        <v>36</v>
      </c>
      <c r="F29" s="210" t="s">
        <v>36</v>
      </c>
      <c r="G29" s="210" t="s">
        <v>36</v>
      </c>
      <c r="H29" s="210" t="s">
        <v>36</v>
      </c>
      <c r="I29" s="210" t="s">
        <v>36</v>
      </c>
      <c r="J29" s="210" t="s">
        <v>36</v>
      </c>
      <c r="K29" s="210" t="s">
        <v>36</v>
      </c>
      <c r="L29" s="210" t="s">
        <v>36</v>
      </c>
      <c r="M29" s="210" t="s">
        <v>36</v>
      </c>
      <c r="N29" s="210" t="s">
        <v>36</v>
      </c>
      <c r="O29" s="210" t="s">
        <v>36</v>
      </c>
      <c r="P29" s="210" t="s">
        <v>36</v>
      </c>
      <c r="Q29" s="210" t="s">
        <v>36</v>
      </c>
      <c r="R29" s="210" t="s">
        <v>36</v>
      </c>
      <c r="S29" s="210" t="s">
        <v>36</v>
      </c>
      <c r="T29" s="210" t="s">
        <v>36</v>
      </c>
      <c r="U29" s="211">
        <v>25.4</v>
      </c>
      <c r="V29" s="212">
        <v>22.3</v>
      </c>
      <c r="W29" s="211">
        <v>22.7</v>
      </c>
      <c r="X29" s="211">
        <v>23.3</v>
      </c>
      <c r="Y29" s="211">
        <v>23.8</v>
      </c>
      <c r="Z29" s="196"/>
    </row>
    <row r="30" spans="1:26" x14ac:dyDescent="0.25">
      <c r="A30" s="195" t="s">
        <v>121</v>
      </c>
      <c r="B30" s="210" t="s">
        <v>36</v>
      </c>
      <c r="C30" s="210" t="s">
        <v>36</v>
      </c>
      <c r="D30" s="210" t="s">
        <v>36</v>
      </c>
      <c r="E30" s="210" t="s">
        <v>36</v>
      </c>
      <c r="F30" s="210" t="s">
        <v>36</v>
      </c>
      <c r="G30" s="210" t="s">
        <v>36</v>
      </c>
      <c r="H30" s="210" t="s">
        <v>36</v>
      </c>
      <c r="I30" s="210" t="s">
        <v>36</v>
      </c>
      <c r="J30" s="210" t="s">
        <v>36</v>
      </c>
      <c r="K30" s="210" t="s">
        <v>36</v>
      </c>
      <c r="L30" s="210" t="s">
        <v>36</v>
      </c>
      <c r="M30" s="210" t="s">
        <v>36</v>
      </c>
      <c r="N30" s="210" t="s">
        <v>36</v>
      </c>
      <c r="O30" s="210" t="s">
        <v>36</v>
      </c>
      <c r="P30" s="210" t="s">
        <v>36</v>
      </c>
      <c r="Q30" s="210" t="s">
        <v>36</v>
      </c>
      <c r="R30" s="210" t="s">
        <v>36</v>
      </c>
      <c r="S30" s="210" t="s">
        <v>36</v>
      </c>
      <c r="T30" s="210" t="s">
        <v>36</v>
      </c>
      <c r="U30" s="210" t="s">
        <v>36</v>
      </c>
      <c r="V30" s="210" t="s">
        <v>36</v>
      </c>
      <c r="W30" s="211">
        <v>140.30000000000001</v>
      </c>
      <c r="X30" s="211">
        <v>118.2</v>
      </c>
      <c r="Y30" s="211">
        <v>94.5</v>
      </c>
      <c r="Z30" s="197"/>
    </row>
    <row r="31" spans="1:26" x14ac:dyDescent="0.25">
      <c r="A31" s="195" t="s">
        <v>130</v>
      </c>
      <c r="B31" s="210" t="s">
        <v>36</v>
      </c>
      <c r="C31" s="210" t="s">
        <v>36</v>
      </c>
      <c r="D31" s="210" t="s">
        <v>36</v>
      </c>
      <c r="E31" s="210" t="s">
        <v>36</v>
      </c>
      <c r="F31" s="210" t="s">
        <v>36</v>
      </c>
      <c r="G31" s="210" t="s">
        <v>36</v>
      </c>
      <c r="H31" s="210" t="s">
        <v>36</v>
      </c>
      <c r="I31" s="210" t="s">
        <v>36</v>
      </c>
      <c r="J31" s="210" t="s">
        <v>36</v>
      </c>
      <c r="K31" s="210" t="s">
        <v>36</v>
      </c>
      <c r="L31" s="210" t="s">
        <v>36</v>
      </c>
      <c r="M31" s="210" t="s">
        <v>36</v>
      </c>
      <c r="N31" s="210" t="s">
        <v>36</v>
      </c>
      <c r="O31" s="210" t="s">
        <v>36</v>
      </c>
      <c r="P31" s="210" t="s">
        <v>36</v>
      </c>
      <c r="Q31" s="210" t="s">
        <v>36</v>
      </c>
      <c r="R31" s="210" t="s">
        <v>36</v>
      </c>
      <c r="S31" s="210" t="s">
        <v>36</v>
      </c>
      <c r="T31" s="210" t="s">
        <v>36</v>
      </c>
      <c r="U31" s="210" t="s">
        <v>36</v>
      </c>
      <c r="V31" s="210" t="s">
        <v>36</v>
      </c>
      <c r="W31" s="210" t="s">
        <v>36</v>
      </c>
      <c r="X31" s="210" t="s">
        <v>36</v>
      </c>
      <c r="Y31" s="211">
        <v>45.4</v>
      </c>
      <c r="Z31" s="197"/>
    </row>
    <row r="32" spans="1:26" x14ac:dyDescent="0.25">
      <c r="A32" s="195" t="s">
        <v>129</v>
      </c>
      <c r="B32" s="210" t="s">
        <v>36</v>
      </c>
      <c r="C32" s="210" t="s">
        <v>36</v>
      </c>
      <c r="D32" s="210" t="s">
        <v>36</v>
      </c>
      <c r="E32" s="210" t="s">
        <v>36</v>
      </c>
      <c r="F32" s="210" t="s">
        <v>36</v>
      </c>
      <c r="G32" s="210" t="s">
        <v>36</v>
      </c>
      <c r="H32" s="210" t="s">
        <v>36</v>
      </c>
      <c r="I32" s="210" t="s">
        <v>36</v>
      </c>
      <c r="J32" s="210" t="s">
        <v>36</v>
      </c>
      <c r="K32" s="210" t="s">
        <v>36</v>
      </c>
      <c r="L32" s="210" t="s">
        <v>36</v>
      </c>
      <c r="M32" s="210" t="s">
        <v>36</v>
      </c>
      <c r="N32" s="210" t="s">
        <v>36</v>
      </c>
      <c r="O32" s="210" t="s">
        <v>36</v>
      </c>
      <c r="P32" s="210" t="s">
        <v>36</v>
      </c>
      <c r="Q32" s="210" t="s">
        <v>36</v>
      </c>
      <c r="R32" s="210" t="s">
        <v>36</v>
      </c>
      <c r="S32" s="210" t="s">
        <v>36</v>
      </c>
      <c r="T32" s="210" t="s">
        <v>36</v>
      </c>
      <c r="U32" s="210" t="s">
        <v>36</v>
      </c>
      <c r="V32" s="210" t="s">
        <v>36</v>
      </c>
      <c r="W32" s="210" t="s">
        <v>36</v>
      </c>
      <c r="X32" s="210" t="s">
        <v>36</v>
      </c>
      <c r="Y32" s="211">
        <v>154.70000000000002</v>
      </c>
      <c r="Z32" s="197"/>
    </row>
    <row r="33" spans="1:25" s="3" customFormat="1" x14ac:dyDescent="0.25">
      <c r="A33" s="208" t="s">
        <v>53</v>
      </c>
      <c r="B33" s="213">
        <v>312.3</v>
      </c>
      <c r="C33" s="213">
        <v>246.10000000000002</v>
      </c>
      <c r="D33" s="213">
        <v>279.39999999999998</v>
      </c>
      <c r="E33" s="213">
        <v>303.39999999999998</v>
      </c>
      <c r="F33" s="213">
        <v>267.2</v>
      </c>
      <c r="G33" s="213">
        <v>270.5</v>
      </c>
      <c r="H33" s="213">
        <v>377.59999999999997</v>
      </c>
      <c r="I33" s="213">
        <v>368</v>
      </c>
      <c r="J33" s="213">
        <v>426.7</v>
      </c>
      <c r="K33" s="213">
        <v>350.5</v>
      </c>
      <c r="L33" s="213">
        <v>348</v>
      </c>
      <c r="M33" s="213">
        <v>201.3</v>
      </c>
      <c r="N33" s="213">
        <v>178</v>
      </c>
      <c r="O33" s="213">
        <v>61.599999999999994</v>
      </c>
      <c r="P33" s="213">
        <v>82.2</v>
      </c>
      <c r="Q33" s="213">
        <v>70.7</v>
      </c>
      <c r="R33" s="213">
        <v>47.3</v>
      </c>
      <c r="S33" s="213">
        <v>4.4000000000000004</v>
      </c>
      <c r="T33" s="213">
        <v>117.6</v>
      </c>
      <c r="U33" s="213">
        <v>108.4</v>
      </c>
      <c r="V33" s="213">
        <v>74.5</v>
      </c>
      <c r="W33" s="213">
        <v>15.600000000000001</v>
      </c>
      <c r="X33" s="213">
        <v>66.8</v>
      </c>
      <c r="Y33" s="213">
        <v>73.8</v>
      </c>
    </row>
    <row r="34" spans="1:25" x14ac:dyDescent="0.25">
      <c r="A34" s="195" t="s">
        <v>54</v>
      </c>
      <c r="B34" s="211">
        <v>276.10000000000002</v>
      </c>
      <c r="C34" s="211">
        <v>212.5</v>
      </c>
      <c r="D34" s="211">
        <v>247.3</v>
      </c>
      <c r="E34" s="211">
        <v>275</v>
      </c>
      <c r="F34" s="211">
        <v>260.7</v>
      </c>
      <c r="G34" s="211">
        <v>266.10000000000002</v>
      </c>
      <c r="H34" s="211">
        <v>373.4</v>
      </c>
      <c r="I34" s="211">
        <v>365.7</v>
      </c>
      <c r="J34" s="211">
        <v>424.2</v>
      </c>
      <c r="K34" s="211">
        <v>349.5</v>
      </c>
      <c r="L34" s="211">
        <v>347.3</v>
      </c>
      <c r="M34" s="211">
        <v>201</v>
      </c>
      <c r="N34" s="211">
        <v>177.8</v>
      </c>
      <c r="O34" s="211">
        <v>56.3</v>
      </c>
      <c r="P34" s="211">
        <v>76.900000000000006</v>
      </c>
      <c r="Q34" s="211">
        <v>66</v>
      </c>
      <c r="R34" s="211">
        <v>42.4</v>
      </c>
      <c r="S34" s="211">
        <v>0</v>
      </c>
      <c r="T34" s="211">
        <v>113.1</v>
      </c>
      <c r="U34" s="211">
        <v>104.4</v>
      </c>
      <c r="V34" s="211">
        <v>70</v>
      </c>
      <c r="W34" s="211">
        <v>11.3</v>
      </c>
      <c r="X34" s="211">
        <v>63</v>
      </c>
      <c r="Y34" s="211">
        <v>70.5</v>
      </c>
    </row>
    <row r="35" spans="1:25" x14ac:dyDescent="0.25">
      <c r="A35" s="195" t="s">
        <v>55</v>
      </c>
      <c r="B35" s="211">
        <v>11.2</v>
      </c>
      <c r="C35" s="211">
        <v>8.8000000000000007</v>
      </c>
      <c r="D35" s="211">
        <v>8.6999999999999993</v>
      </c>
      <c r="E35" s="211">
        <v>6.2</v>
      </c>
      <c r="F35" s="211">
        <v>6</v>
      </c>
      <c r="G35" s="211">
        <v>4</v>
      </c>
      <c r="H35" s="211">
        <v>3.8</v>
      </c>
      <c r="I35" s="211">
        <v>2.1</v>
      </c>
      <c r="J35" s="211">
        <v>2.2999999999999998</v>
      </c>
      <c r="K35" s="211">
        <v>1</v>
      </c>
      <c r="L35" s="211">
        <v>0.7</v>
      </c>
      <c r="M35" s="211">
        <v>0.3</v>
      </c>
      <c r="N35" s="211">
        <v>0.2</v>
      </c>
      <c r="O35" s="211">
        <v>0</v>
      </c>
      <c r="P35" s="211">
        <v>0</v>
      </c>
      <c r="Q35" s="211">
        <v>0</v>
      </c>
      <c r="R35" s="211">
        <v>0</v>
      </c>
      <c r="S35" s="211">
        <v>0</v>
      </c>
      <c r="T35" s="211">
        <v>0</v>
      </c>
      <c r="U35" s="211">
        <v>0</v>
      </c>
      <c r="V35" s="211">
        <v>0</v>
      </c>
      <c r="W35" s="211">
        <v>0.6</v>
      </c>
      <c r="X35" s="211">
        <v>0</v>
      </c>
      <c r="Y35" s="211">
        <v>0</v>
      </c>
    </row>
    <row r="36" spans="1:25" x14ac:dyDescent="0.25">
      <c r="A36" s="195" t="s">
        <v>55</v>
      </c>
      <c r="B36" s="210" t="s">
        <v>36</v>
      </c>
      <c r="C36" s="211">
        <v>0.8</v>
      </c>
      <c r="D36" s="211">
        <v>0.7</v>
      </c>
      <c r="E36" s="211">
        <v>0.5</v>
      </c>
      <c r="F36" s="211">
        <v>0.5</v>
      </c>
      <c r="G36" s="211">
        <v>0.4</v>
      </c>
      <c r="H36" s="211">
        <v>0.4</v>
      </c>
      <c r="I36" s="211">
        <v>0.2</v>
      </c>
      <c r="J36" s="211">
        <v>0.2</v>
      </c>
      <c r="K36" s="211">
        <v>0</v>
      </c>
      <c r="L36" s="211">
        <v>0</v>
      </c>
      <c r="M36" s="211">
        <v>0</v>
      </c>
      <c r="N36" s="211">
        <v>0</v>
      </c>
      <c r="O36" s="211">
        <v>5.3</v>
      </c>
      <c r="P36" s="211">
        <v>5.3</v>
      </c>
      <c r="Q36" s="211">
        <v>4.7</v>
      </c>
      <c r="R36" s="211">
        <v>4.9000000000000004</v>
      </c>
      <c r="S36" s="211">
        <v>4.4000000000000004</v>
      </c>
      <c r="T36" s="211">
        <v>4.5</v>
      </c>
      <c r="U36" s="211">
        <v>4</v>
      </c>
      <c r="V36" s="211">
        <v>4.5</v>
      </c>
      <c r="W36" s="211">
        <v>3.7</v>
      </c>
      <c r="X36" s="211">
        <v>3.8</v>
      </c>
      <c r="Y36" s="211">
        <v>3.3</v>
      </c>
    </row>
    <row r="37" spans="1:25" x14ac:dyDescent="0.25">
      <c r="A37" s="195" t="s">
        <v>111</v>
      </c>
      <c r="B37" s="211">
        <v>24.1</v>
      </c>
      <c r="C37" s="211">
        <v>24</v>
      </c>
      <c r="D37" s="211">
        <v>22.7</v>
      </c>
      <c r="E37" s="211">
        <v>21.7</v>
      </c>
      <c r="F37" s="210" t="s">
        <v>36</v>
      </c>
      <c r="G37" s="210" t="s">
        <v>36</v>
      </c>
      <c r="H37" s="210" t="s">
        <v>36</v>
      </c>
      <c r="I37" s="210" t="s">
        <v>36</v>
      </c>
      <c r="J37" s="210" t="s">
        <v>36</v>
      </c>
      <c r="K37" s="210" t="s">
        <v>36</v>
      </c>
      <c r="L37" s="210" t="s">
        <v>36</v>
      </c>
      <c r="M37" s="210" t="s">
        <v>36</v>
      </c>
      <c r="N37" s="210" t="s">
        <v>36</v>
      </c>
      <c r="O37" s="210" t="s">
        <v>36</v>
      </c>
      <c r="P37" s="210" t="s">
        <v>36</v>
      </c>
      <c r="Q37" s="210" t="s">
        <v>36</v>
      </c>
      <c r="R37" s="210" t="s">
        <v>36</v>
      </c>
      <c r="S37" s="210" t="s">
        <v>36</v>
      </c>
      <c r="T37" s="210" t="s">
        <v>36</v>
      </c>
      <c r="U37" s="210" t="s">
        <v>36</v>
      </c>
      <c r="V37" s="210" t="s">
        <v>36</v>
      </c>
      <c r="W37" s="210" t="s">
        <v>36</v>
      </c>
      <c r="X37" s="210" t="s">
        <v>36</v>
      </c>
      <c r="Y37" s="210" t="s">
        <v>36</v>
      </c>
    </row>
    <row r="38" spans="1:25" x14ac:dyDescent="0.25">
      <c r="A38" s="195" t="s">
        <v>115</v>
      </c>
      <c r="B38" s="211">
        <v>0.9</v>
      </c>
      <c r="C38" s="210" t="s">
        <v>36</v>
      </c>
      <c r="D38" s="210" t="s">
        <v>36</v>
      </c>
      <c r="E38" s="210" t="s">
        <v>36</v>
      </c>
      <c r="F38" s="210" t="s">
        <v>36</v>
      </c>
      <c r="G38" s="210" t="s">
        <v>36</v>
      </c>
      <c r="H38" s="210" t="s">
        <v>36</v>
      </c>
      <c r="I38" s="210" t="s">
        <v>36</v>
      </c>
      <c r="J38" s="210" t="s">
        <v>36</v>
      </c>
      <c r="K38" s="210" t="s">
        <v>36</v>
      </c>
      <c r="L38" s="210" t="s">
        <v>36</v>
      </c>
      <c r="M38" s="210" t="s">
        <v>36</v>
      </c>
      <c r="N38" s="210" t="s">
        <v>36</v>
      </c>
      <c r="O38" s="210" t="s">
        <v>36</v>
      </c>
      <c r="P38" s="210" t="s">
        <v>36</v>
      </c>
      <c r="Q38" s="210" t="s">
        <v>36</v>
      </c>
      <c r="R38" s="210" t="s">
        <v>36</v>
      </c>
      <c r="S38" s="210" t="s">
        <v>36</v>
      </c>
      <c r="T38" s="210" t="s">
        <v>36</v>
      </c>
      <c r="U38" s="210" t="s">
        <v>36</v>
      </c>
      <c r="V38" s="210" t="s">
        <v>36</v>
      </c>
      <c r="W38" s="210" t="s">
        <v>36</v>
      </c>
      <c r="X38" s="210" t="s">
        <v>36</v>
      </c>
      <c r="Y38" s="210" t="s">
        <v>36</v>
      </c>
    </row>
    <row r="39" spans="1:25" s="3" customFormat="1" x14ac:dyDescent="0.25">
      <c r="A39" s="209" t="s">
        <v>2</v>
      </c>
      <c r="B39" s="213">
        <v>628</v>
      </c>
      <c r="C39" s="213">
        <v>548.1</v>
      </c>
      <c r="D39" s="213">
        <v>559.59999999999991</v>
      </c>
      <c r="E39" s="213">
        <v>561.20000000000005</v>
      </c>
      <c r="F39" s="213">
        <v>514.5</v>
      </c>
      <c r="G39" s="213">
        <v>529.5</v>
      </c>
      <c r="H39" s="213">
        <v>547</v>
      </c>
      <c r="I39" s="213">
        <v>1076.4000000000001</v>
      </c>
      <c r="J39" s="213">
        <v>1044.4000000000001</v>
      </c>
      <c r="K39" s="213">
        <v>933.5</v>
      </c>
      <c r="L39" s="213">
        <v>859.89999999999986</v>
      </c>
      <c r="M39" s="213">
        <v>719.59999999999991</v>
      </c>
      <c r="N39" s="213">
        <v>630.6</v>
      </c>
      <c r="O39" s="213">
        <v>505.9</v>
      </c>
      <c r="P39" s="213">
        <v>464.3</v>
      </c>
      <c r="Q39" s="213">
        <v>463.6</v>
      </c>
      <c r="R39" s="213">
        <v>395.09999999999997</v>
      </c>
      <c r="S39" s="213">
        <v>276.19999999999993</v>
      </c>
      <c r="T39" s="213">
        <v>396.80000000000007</v>
      </c>
      <c r="U39" s="213">
        <v>417.69999999999993</v>
      </c>
      <c r="V39" s="213">
        <v>381.3</v>
      </c>
      <c r="W39" s="213">
        <v>575.5</v>
      </c>
      <c r="X39" s="213">
        <v>573.59999999999991</v>
      </c>
      <c r="Y39" s="213">
        <v>755.3</v>
      </c>
    </row>
  </sheetData>
  <pageMargins left="0.511811024" right="0.511811024" top="0.78740157499999996" bottom="0.78740157499999996" header="0.31496062000000002" footer="0.3149606200000000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29"/>
  <sheetViews>
    <sheetView showGridLines="0" zoomScale="80" zoomScaleNormal="80" workbookViewId="0">
      <pane xSplit="1" ySplit="1" topLeftCell="B2" activePane="bottomRight" state="frozen"/>
      <selection activeCell="H32" sqref="H32"/>
      <selection pane="topRight" activeCell="H32" sqref="H32"/>
      <selection pane="bottomLeft" activeCell="H32" sqref="H32"/>
      <selection pane="bottomRight"/>
    </sheetView>
  </sheetViews>
  <sheetFormatPr defaultRowHeight="15" x14ac:dyDescent="0.25"/>
  <cols>
    <col min="1" max="1" width="52.140625" style="5" bestFit="1" customWidth="1"/>
    <col min="2" max="8" width="7.42578125" style="5" bestFit="1" customWidth="1"/>
    <col min="9" max="10" width="9.140625" style="5" bestFit="1" customWidth="1"/>
    <col min="11" max="22" width="7.42578125" style="5" bestFit="1" customWidth="1"/>
    <col min="23" max="23" width="7.42578125" style="188" bestFit="1" customWidth="1"/>
    <col min="24" max="25" width="7.42578125" style="5" bestFit="1" customWidth="1"/>
    <col min="26" max="26" width="15.42578125" style="5" bestFit="1" customWidth="1"/>
    <col min="27" max="16384" width="9.140625" style="5"/>
  </cols>
  <sheetData>
    <row r="1" spans="1:25" ht="15.75" x14ac:dyDescent="0.25">
      <c r="A1" s="192" t="s">
        <v>131</v>
      </c>
      <c r="B1" s="192" t="s">
        <v>33</v>
      </c>
      <c r="C1" s="192" t="s">
        <v>32</v>
      </c>
      <c r="D1" s="192" t="s">
        <v>29</v>
      </c>
      <c r="E1" s="192" t="s">
        <v>28</v>
      </c>
      <c r="F1" s="192" t="s">
        <v>27</v>
      </c>
      <c r="G1" s="192" t="s">
        <v>26</v>
      </c>
      <c r="H1" s="192" t="s">
        <v>18</v>
      </c>
      <c r="I1" s="192" t="s">
        <v>19</v>
      </c>
      <c r="J1" s="192" t="s">
        <v>20</v>
      </c>
      <c r="K1" s="192" t="s">
        <v>21</v>
      </c>
      <c r="L1" s="192" t="s">
        <v>17</v>
      </c>
      <c r="M1" s="192" t="s">
        <v>16</v>
      </c>
      <c r="N1" s="192" t="s">
        <v>15</v>
      </c>
      <c r="O1" s="192" t="s">
        <v>14</v>
      </c>
      <c r="P1" s="192" t="s">
        <v>7</v>
      </c>
      <c r="Q1" s="192" t="s">
        <v>8</v>
      </c>
      <c r="R1" s="192" t="s">
        <v>9</v>
      </c>
      <c r="S1" s="192" t="s">
        <v>11</v>
      </c>
      <c r="T1" s="192" t="s">
        <v>57</v>
      </c>
      <c r="U1" s="192" t="s">
        <v>117</v>
      </c>
      <c r="V1" s="192" t="s">
        <v>118</v>
      </c>
      <c r="W1" s="192" t="s">
        <v>119</v>
      </c>
      <c r="X1" s="192" t="s">
        <v>127</v>
      </c>
      <c r="Y1" s="192" t="s">
        <v>128</v>
      </c>
    </row>
    <row r="2" spans="1:25" s="3" customFormat="1" x14ac:dyDescent="0.25">
      <c r="A2" s="208" t="s">
        <v>41</v>
      </c>
      <c r="B2" s="214">
        <v>315.7</v>
      </c>
      <c r="C2" s="214">
        <v>302</v>
      </c>
      <c r="D2" s="214">
        <v>280.2</v>
      </c>
      <c r="E2" s="214">
        <v>257.8</v>
      </c>
      <c r="F2" s="214">
        <v>247.3</v>
      </c>
      <c r="G2" s="214">
        <v>259</v>
      </c>
      <c r="H2" s="214">
        <v>169.4</v>
      </c>
      <c r="I2" s="214">
        <v>708.4</v>
      </c>
      <c r="J2" s="214">
        <v>617.70000000000005</v>
      </c>
      <c r="K2" s="214">
        <v>583</v>
      </c>
      <c r="L2" s="214">
        <v>511.89999999999992</v>
      </c>
      <c r="M2" s="214">
        <v>518.29999999999995</v>
      </c>
      <c r="N2" s="214">
        <v>452.6</v>
      </c>
      <c r="O2" s="214">
        <v>444.3</v>
      </c>
      <c r="P2" s="214">
        <v>382.1</v>
      </c>
      <c r="Q2" s="214">
        <v>392.90000000000003</v>
      </c>
      <c r="R2" s="214">
        <v>347.79999999999995</v>
      </c>
      <c r="S2" s="214">
        <v>271.79999999999995</v>
      </c>
      <c r="T2" s="214">
        <v>279.20000000000005</v>
      </c>
      <c r="U2" s="214">
        <v>309.29999999999995</v>
      </c>
      <c r="V2" s="214">
        <v>306.8</v>
      </c>
      <c r="W2" s="213">
        <v>559.9</v>
      </c>
      <c r="X2" s="213">
        <v>506.79999999999995</v>
      </c>
      <c r="Y2" s="213">
        <v>681.5</v>
      </c>
    </row>
    <row r="3" spans="1:25" x14ac:dyDescent="0.25">
      <c r="A3" s="195" t="s">
        <v>42</v>
      </c>
      <c r="B3" s="211">
        <v>91.2</v>
      </c>
      <c r="C3" s="210">
        <v>37.1</v>
      </c>
      <c r="D3" s="211">
        <v>36.200000000000003</v>
      </c>
      <c r="E3" s="211">
        <v>36.200000000000003</v>
      </c>
      <c r="F3" s="211">
        <v>34.9</v>
      </c>
      <c r="G3" s="211">
        <v>33.299999999999997</v>
      </c>
      <c r="H3" s="211">
        <v>31.1</v>
      </c>
      <c r="I3" s="211">
        <v>28.2</v>
      </c>
      <c r="J3" s="211">
        <v>28.4</v>
      </c>
      <c r="K3" s="211">
        <v>25.2</v>
      </c>
      <c r="L3" s="211">
        <v>24</v>
      </c>
      <c r="M3" s="211">
        <v>27.6</v>
      </c>
      <c r="N3" s="211">
        <v>31.3</v>
      </c>
      <c r="O3" s="211">
        <v>29</v>
      </c>
      <c r="P3" s="211">
        <v>26.4</v>
      </c>
      <c r="Q3" s="211">
        <v>23.6</v>
      </c>
      <c r="R3" s="211">
        <v>21.7</v>
      </c>
      <c r="S3" s="211">
        <v>16</v>
      </c>
      <c r="T3" s="211">
        <v>14</v>
      </c>
      <c r="U3" s="211">
        <v>12.4</v>
      </c>
      <c r="V3" s="211">
        <v>10.3</v>
      </c>
      <c r="W3" s="211">
        <v>11.8</v>
      </c>
      <c r="X3" s="211">
        <v>10.1</v>
      </c>
      <c r="Y3" s="211">
        <v>9</v>
      </c>
    </row>
    <row r="4" spans="1:25" x14ac:dyDescent="0.25">
      <c r="A4" s="195" t="s">
        <v>113</v>
      </c>
      <c r="B4" s="211">
        <v>1.2</v>
      </c>
      <c r="C4" s="211">
        <v>0.5</v>
      </c>
      <c r="D4" s="210" t="s">
        <v>36</v>
      </c>
      <c r="E4" s="210" t="s">
        <v>36</v>
      </c>
      <c r="F4" s="210" t="s">
        <v>36</v>
      </c>
      <c r="G4" s="210" t="s">
        <v>36</v>
      </c>
      <c r="H4" s="210" t="s">
        <v>36</v>
      </c>
      <c r="I4" s="210" t="s">
        <v>36</v>
      </c>
      <c r="J4" s="210" t="s">
        <v>36</v>
      </c>
      <c r="K4" s="210" t="s">
        <v>36</v>
      </c>
      <c r="L4" s="210" t="s">
        <v>36</v>
      </c>
      <c r="M4" s="210" t="s">
        <v>36</v>
      </c>
      <c r="N4" s="210" t="s">
        <v>36</v>
      </c>
      <c r="O4" s="210" t="s">
        <v>36</v>
      </c>
      <c r="P4" s="210" t="s">
        <v>36</v>
      </c>
      <c r="Q4" s="210" t="s">
        <v>36</v>
      </c>
      <c r="R4" s="210" t="s">
        <v>36</v>
      </c>
      <c r="S4" s="210" t="s">
        <v>36</v>
      </c>
      <c r="T4" s="210" t="s">
        <v>36</v>
      </c>
      <c r="U4" s="210" t="s">
        <v>36</v>
      </c>
      <c r="V4" s="210" t="s">
        <v>36</v>
      </c>
      <c r="W4" s="210" t="s">
        <v>36</v>
      </c>
      <c r="X4" s="210" t="s">
        <v>36</v>
      </c>
      <c r="Y4" s="210" t="s">
        <v>36</v>
      </c>
    </row>
    <row r="5" spans="1:25" x14ac:dyDescent="0.25">
      <c r="A5" s="195" t="s">
        <v>51</v>
      </c>
      <c r="B5" s="210" t="s">
        <v>36</v>
      </c>
      <c r="C5" s="211">
        <v>50.5</v>
      </c>
      <c r="D5" s="211">
        <v>45.2</v>
      </c>
      <c r="E5" s="211">
        <v>39.799999999999997</v>
      </c>
      <c r="F5" s="211">
        <v>34.5</v>
      </c>
      <c r="G5" s="211">
        <v>29.3</v>
      </c>
      <c r="H5" s="211">
        <v>24.1</v>
      </c>
      <c r="I5" s="211">
        <v>18.899999999999999</v>
      </c>
      <c r="J5" s="211">
        <v>14.1</v>
      </c>
      <c r="K5" s="211">
        <v>0</v>
      </c>
      <c r="L5" s="211">
        <v>3.9</v>
      </c>
      <c r="M5" s="211">
        <v>0.1</v>
      </c>
      <c r="N5" s="211">
        <v>0.6</v>
      </c>
      <c r="O5" s="211">
        <v>0.7</v>
      </c>
      <c r="P5" s="211">
        <v>1.3</v>
      </c>
      <c r="Q5" s="211">
        <v>1.3</v>
      </c>
      <c r="R5" s="211">
        <v>1.1000000000000001</v>
      </c>
      <c r="S5" s="211">
        <v>1</v>
      </c>
      <c r="T5" s="211">
        <v>1</v>
      </c>
      <c r="U5" s="211">
        <v>0.9</v>
      </c>
      <c r="V5" s="211">
        <v>0.8</v>
      </c>
      <c r="W5" s="211">
        <v>0.9</v>
      </c>
      <c r="X5" s="211">
        <v>0.7</v>
      </c>
      <c r="Y5" s="211">
        <v>0.9</v>
      </c>
    </row>
    <row r="6" spans="1:25" x14ac:dyDescent="0.25">
      <c r="A6" s="195" t="s">
        <v>56</v>
      </c>
      <c r="B6" s="210" t="s">
        <v>36</v>
      </c>
      <c r="C6" s="210" t="s">
        <v>36</v>
      </c>
      <c r="D6" s="210" t="s">
        <v>36</v>
      </c>
      <c r="E6" s="210" t="s">
        <v>36</v>
      </c>
      <c r="F6" s="210" t="s">
        <v>36</v>
      </c>
      <c r="G6" s="210" t="s">
        <v>36</v>
      </c>
      <c r="H6" s="210" t="s">
        <v>36</v>
      </c>
      <c r="I6" s="210" t="s">
        <v>36</v>
      </c>
      <c r="J6" s="210" t="s">
        <v>36</v>
      </c>
      <c r="K6" s="211">
        <v>9.1</v>
      </c>
      <c r="L6" s="211">
        <v>0</v>
      </c>
      <c r="M6" s="211">
        <v>0</v>
      </c>
      <c r="N6" s="211">
        <v>0</v>
      </c>
      <c r="O6" s="211">
        <v>0</v>
      </c>
      <c r="P6" s="211">
        <v>0</v>
      </c>
      <c r="Q6" s="211">
        <v>0</v>
      </c>
      <c r="R6" s="211">
        <v>0</v>
      </c>
      <c r="S6" s="211">
        <v>0</v>
      </c>
      <c r="T6" s="211">
        <v>0</v>
      </c>
      <c r="U6" s="211">
        <v>0</v>
      </c>
      <c r="V6" s="211">
        <v>0</v>
      </c>
      <c r="W6" s="211">
        <v>0</v>
      </c>
      <c r="X6" s="211">
        <v>0</v>
      </c>
      <c r="Y6" s="211">
        <v>0</v>
      </c>
    </row>
    <row r="7" spans="1:25" x14ac:dyDescent="0.25">
      <c r="A7" s="195" t="s">
        <v>43</v>
      </c>
      <c r="B7" s="210" t="s">
        <v>36</v>
      </c>
      <c r="C7" s="210" t="s">
        <v>36</v>
      </c>
      <c r="D7" s="210" t="s">
        <v>36</v>
      </c>
      <c r="E7" s="210" t="s">
        <v>36</v>
      </c>
      <c r="F7" s="210" t="s">
        <v>36</v>
      </c>
      <c r="G7" s="210" t="s">
        <v>36</v>
      </c>
      <c r="H7" s="210" t="s">
        <v>36</v>
      </c>
      <c r="I7" s="210" t="s">
        <v>36</v>
      </c>
      <c r="J7" s="210" t="s">
        <v>36</v>
      </c>
      <c r="K7" s="210" t="s">
        <v>36</v>
      </c>
      <c r="L7" s="210" t="s">
        <v>36</v>
      </c>
      <c r="M7" s="210" t="s">
        <v>36</v>
      </c>
      <c r="N7" s="211">
        <v>0</v>
      </c>
      <c r="O7" s="211">
        <v>3</v>
      </c>
      <c r="P7" s="211">
        <v>14.9</v>
      </c>
      <c r="Q7" s="211">
        <v>29.7</v>
      </c>
      <c r="R7" s="211">
        <v>37.9</v>
      </c>
      <c r="S7" s="211">
        <v>46.3</v>
      </c>
      <c r="T7" s="211">
        <v>58.4</v>
      </c>
      <c r="U7" s="211">
        <v>68.900000000000006</v>
      </c>
      <c r="V7" s="211">
        <v>73.3</v>
      </c>
      <c r="W7" s="211">
        <v>96.3</v>
      </c>
      <c r="X7" s="211">
        <v>99.5</v>
      </c>
      <c r="Y7" s="211">
        <v>104.6</v>
      </c>
    </row>
    <row r="8" spans="1:25" x14ac:dyDescent="0.25">
      <c r="A8" s="195" t="s">
        <v>109</v>
      </c>
      <c r="B8" s="210" t="s">
        <v>36</v>
      </c>
      <c r="C8" s="211">
        <v>1.9</v>
      </c>
      <c r="D8" s="211">
        <v>1.3</v>
      </c>
      <c r="E8" s="211">
        <v>1.9</v>
      </c>
      <c r="F8" s="211">
        <v>1.3</v>
      </c>
      <c r="G8" s="211">
        <v>0.7</v>
      </c>
      <c r="H8" s="210" t="s">
        <v>36</v>
      </c>
      <c r="I8" s="210" t="s">
        <v>36</v>
      </c>
      <c r="J8" s="210" t="s">
        <v>36</v>
      </c>
      <c r="K8" s="210" t="s">
        <v>36</v>
      </c>
      <c r="L8" s="210" t="s">
        <v>36</v>
      </c>
      <c r="M8" s="210" t="s">
        <v>36</v>
      </c>
      <c r="N8" s="210" t="s">
        <v>36</v>
      </c>
      <c r="O8" s="210" t="s">
        <v>36</v>
      </c>
      <c r="P8" s="210" t="s">
        <v>36</v>
      </c>
      <c r="Q8" s="210" t="s">
        <v>36</v>
      </c>
      <c r="R8" s="210" t="s">
        <v>36</v>
      </c>
      <c r="S8" s="210" t="s">
        <v>36</v>
      </c>
      <c r="T8" s="210" t="s">
        <v>36</v>
      </c>
      <c r="U8" s="210" t="s">
        <v>36</v>
      </c>
      <c r="V8" s="210" t="s">
        <v>36</v>
      </c>
      <c r="W8" s="210" t="s">
        <v>36</v>
      </c>
      <c r="X8" s="210" t="s">
        <v>36</v>
      </c>
      <c r="Y8" s="210" t="s">
        <v>36</v>
      </c>
    </row>
    <row r="9" spans="1:25" x14ac:dyDescent="0.25">
      <c r="A9" s="195" t="s">
        <v>44</v>
      </c>
      <c r="B9" s="215">
        <v>79.599999999999994</v>
      </c>
      <c r="C9" s="211">
        <v>63.7</v>
      </c>
      <c r="D9" s="211">
        <v>68.400000000000006</v>
      </c>
      <c r="E9" s="211">
        <v>64.7</v>
      </c>
      <c r="F9" s="211">
        <v>66.599999999999994</v>
      </c>
      <c r="G9" s="211">
        <v>77.7</v>
      </c>
      <c r="H9" s="211">
        <v>20.399999999999999</v>
      </c>
      <c r="I9" s="211">
        <v>23.1</v>
      </c>
      <c r="J9" s="211">
        <v>25.2</v>
      </c>
      <c r="K9" s="211">
        <v>22.6</v>
      </c>
      <c r="L9" s="211">
        <v>20.2</v>
      </c>
      <c r="M9" s="211">
        <v>20</v>
      </c>
      <c r="N9" s="211">
        <v>18.3</v>
      </c>
      <c r="O9" s="211">
        <v>16.7</v>
      </c>
      <c r="P9" s="211">
        <v>17.2</v>
      </c>
      <c r="Q9" s="211">
        <v>17.100000000000001</v>
      </c>
      <c r="R9" s="211">
        <v>16.899999999999999</v>
      </c>
      <c r="S9" s="211">
        <v>15.9</v>
      </c>
      <c r="T9" s="211">
        <v>16.899999999999999</v>
      </c>
      <c r="U9" s="211">
        <v>16.600000000000001</v>
      </c>
      <c r="V9" s="211">
        <v>17.399999999999999</v>
      </c>
      <c r="W9" s="211">
        <v>17.899999999999999</v>
      </c>
      <c r="X9" s="211">
        <v>19.100000000000001</v>
      </c>
      <c r="Y9" s="211">
        <v>20.2</v>
      </c>
    </row>
    <row r="10" spans="1:25" x14ac:dyDescent="0.25">
      <c r="A10" s="195" t="s">
        <v>45</v>
      </c>
      <c r="B10" s="210" t="s">
        <v>36</v>
      </c>
      <c r="C10" s="211">
        <v>18.3</v>
      </c>
      <c r="D10" s="211">
        <v>19.5</v>
      </c>
      <c r="E10" s="211">
        <v>22.2</v>
      </c>
      <c r="F10" s="211">
        <v>23.6</v>
      </c>
      <c r="G10" s="211">
        <v>26.6</v>
      </c>
      <c r="H10" s="211">
        <v>4</v>
      </c>
      <c r="I10" s="211">
        <v>3.9</v>
      </c>
      <c r="J10" s="211">
        <v>4.3</v>
      </c>
      <c r="K10" s="211">
        <v>3.6</v>
      </c>
      <c r="L10" s="211">
        <v>3.3</v>
      </c>
      <c r="M10" s="211">
        <v>3</v>
      </c>
      <c r="N10" s="211">
        <v>3.5</v>
      </c>
      <c r="O10" s="211">
        <v>2.8</v>
      </c>
      <c r="P10" s="211">
        <v>2.8</v>
      </c>
      <c r="Q10" s="211">
        <v>3</v>
      </c>
      <c r="R10" s="211">
        <v>2.8</v>
      </c>
      <c r="S10" s="211">
        <v>3</v>
      </c>
      <c r="T10" s="211">
        <v>3.2</v>
      </c>
      <c r="U10" s="211">
        <v>3.2</v>
      </c>
      <c r="V10" s="211">
        <v>4</v>
      </c>
      <c r="W10" s="211">
        <v>4</v>
      </c>
      <c r="X10" s="211">
        <v>4</v>
      </c>
      <c r="Y10" s="211">
        <v>3.9</v>
      </c>
    </row>
    <row r="11" spans="1:25" x14ac:dyDescent="0.25">
      <c r="A11" s="195" t="s">
        <v>46</v>
      </c>
      <c r="B11" s="211">
        <v>85.2</v>
      </c>
      <c r="C11" s="211">
        <v>84.6</v>
      </c>
      <c r="D11" s="211">
        <v>80.5</v>
      </c>
      <c r="E11" s="211">
        <v>78.8</v>
      </c>
      <c r="F11" s="211">
        <v>78</v>
      </c>
      <c r="G11" s="211">
        <v>75.5</v>
      </c>
      <c r="H11" s="211">
        <v>71.7</v>
      </c>
      <c r="I11" s="211">
        <v>120.4</v>
      </c>
      <c r="J11" s="211">
        <v>117.6</v>
      </c>
      <c r="K11" s="211">
        <v>111.9</v>
      </c>
      <c r="L11" s="211">
        <v>106.3</v>
      </c>
      <c r="M11" s="211">
        <v>100.7</v>
      </c>
      <c r="N11" s="211">
        <v>97.8</v>
      </c>
      <c r="O11" s="211">
        <v>91.9</v>
      </c>
      <c r="P11" s="211">
        <v>86.4</v>
      </c>
      <c r="Q11" s="211">
        <v>80.900000000000006</v>
      </c>
      <c r="R11" s="211">
        <v>100.5</v>
      </c>
      <c r="S11" s="211">
        <v>95.6</v>
      </c>
      <c r="T11" s="211">
        <v>90.1</v>
      </c>
      <c r="U11" s="211">
        <v>84.6</v>
      </c>
      <c r="V11" s="211">
        <v>79.2</v>
      </c>
      <c r="W11" s="211">
        <v>95.3</v>
      </c>
      <c r="X11" s="211">
        <v>107.7</v>
      </c>
      <c r="Y11" s="211">
        <v>118.4</v>
      </c>
    </row>
    <row r="12" spans="1:25" x14ac:dyDescent="0.25">
      <c r="A12" s="195" t="s">
        <v>47</v>
      </c>
      <c r="B12" s="211">
        <v>1.2</v>
      </c>
      <c r="C12" s="211">
        <v>1.9</v>
      </c>
      <c r="D12" s="211">
        <v>1.8</v>
      </c>
      <c r="E12" s="211">
        <v>1.7</v>
      </c>
      <c r="F12" s="211">
        <v>1.5</v>
      </c>
      <c r="G12" s="211">
        <v>2</v>
      </c>
      <c r="H12" s="211">
        <v>4.5999999999999996</v>
      </c>
      <c r="I12" s="211">
        <v>6.1</v>
      </c>
      <c r="J12" s="211">
        <v>6.1</v>
      </c>
      <c r="K12" s="211">
        <v>5.7</v>
      </c>
      <c r="L12" s="211">
        <v>5.7</v>
      </c>
      <c r="M12" s="211">
        <v>4.9000000000000004</v>
      </c>
      <c r="N12" s="211">
        <v>4.5999999999999996</v>
      </c>
      <c r="O12" s="211">
        <v>4.2</v>
      </c>
      <c r="P12" s="211">
        <v>3.8</v>
      </c>
      <c r="Q12" s="211">
        <v>3.4</v>
      </c>
      <c r="R12" s="211">
        <v>3</v>
      </c>
      <c r="S12" s="211">
        <v>2.7</v>
      </c>
      <c r="T12" s="211">
        <v>2.4</v>
      </c>
      <c r="U12" s="211">
        <v>2</v>
      </c>
      <c r="V12" s="211">
        <v>1.7</v>
      </c>
      <c r="W12" s="211">
        <v>1.7</v>
      </c>
      <c r="X12" s="211">
        <v>1.3</v>
      </c>
      <c r="Y12" s="211">
        <v>0.9</v>
      </c>
    </row>
    <row r="13" spans="1:25" x14ac:dyDescent="0.25">
      <c r="A13" s="195" t="s">
        <v>110</v>
      </c>
      <c r="B13" s="211">
        <v>53.6</v>
      </c>
      <c r="C13" s="211">
        <v>37.6</v>
      </c>
      <c r="D13" s="211">
        <v>21.5</v>
      </c>
      <c r="E13" s="211">
        <v>5.4</v>
      </c>
      <c r="F13" s="210" t="s">
        <v>36</v>
      </c>
      <c r="G13" s="210" t="s">
        <v>36</v>
      </c>
      <c r="H13" s="210" t="s">
        <v>36</v>
      </c>
      <c r="I13" s="210" t="s">
        <v>36</v>
      </c>
      <c r="J13" s="210" t="s">
        <v>36</v>
      </c>
      <c r="K13" s="210" t="s">
        <v>36</v>
      </c>
      <c r="L13" s="210" t="s">
        <v>36</v>
      </c>
      <c r="M13" s="210" t="s">
        <v>36</v>
      </c>
      <c r="N13" s="210" t="s">
        <v>36</v>
      </c>
      <c r="O13" s="210" t="s">
        <v>36</v>
      </c>
      <c r="P13" s="210" t="s">
        <v>36</v>
      </c>
      <c r="Q13" s="210" t="s">
        <v>36</v>
      </c>
      <c r="R13" s="210" t="s">
        <v>36</v>
      </c>
      <c r="S13" s="210" t="s">
        <v>36</v>
      </c>
      <c r="T13" s="210" t="s">
        <v>36</v>
      </c>
      <c r="U13" s="210" t="s">
        <v>36</v>
      </c>
      <c r="V13" s="210" t="s">
        <v>36</v>
      </c>
      <c r="W13" s="210" t="s">
        <v>36</v>
      </c>
      <c r="X13" s="210" t="s">
        <v>36</v>
      </c>
      <c r="Y13" s="210" t="s">
        <v>36</v>
      </c>
    </row>
    <row r="14" spans="1:25" x14ac:dyDescent="0.25">
      <c r="A14" s="195" t="s">
        <v>114</v>
      </c>
      <c r="B14" s="211">
        <v>3.7</v>
      </c>
      <c r="C14" s="210" t="s">
        <v>36</v>
      </c>
      <c r="D14" s="210" t="s">
        <v>36</v>
      </c>
      <c r="E14" s="210" t="s">
        <v>36</v>
      </c>
      <c r="F14" s="210" t="s">
        <v>36</v>
      </c>
      <c r="G14" s="210" t="s">
        <v>36</v>
      </c>
      <c r="H14" s="210" t="s">
        <v>36</v>
      </c>
      <c r="I14" s="210" t="s">
        <v>36</v>
      </c>
      <c r="J14" s="210" t="s">
        <v>36</v>
      </c>
      <c r="K14" s="210" t="s">
        <v>36</v>
      </c>
      <c r="L14" s="210" t="s">
        <v>36</v>
      </c>
      <c r="M14" s="210" t="s">
        <v>36</v>
      </c>
      <c r="N14" s="210" t="s">
        <v>36</v>
      </c>
      <c r="O14" s="210" t="s">
        <v>36</v>
      </c>
      <c r="P14" s="210" t="s">
        <v>36</v>
      </c>
      <c r="Q14" s="210" t="s">
        <v>36</v>
      </c>
      <c r="R14" s="210" t="s">
        <v>36</v>
      </c>
      <c r="S14" s="210" t="s">
        <v>36</v>
      </c>
      <c r="T14" s="210" t="s">
        <v>36</v>
      </c>
      <c r="U14" s="210" t="s">
        <v>36</v>
      </c>
      <c r="V14" s="210" t="s">
        <v>36</v>
      </c>
      <c r="W14" s="210" t="s">
        <v>36</v>
      </c>
      <c r="X14" s="210" t="s">
        <v>36</v>
      </c>
      <c r="Y14" s="210" t="s">
        <v>36</v>
      </c>
    </row>
    <row r="15" spans="1:25" x14ac:dyDescent="0.25">
      <c r="A15" s="195" t="s">
        <v>49</v>
      </c>
      <c r="B15" s="210" t="s">
        <v>36</v>
      </c>
      <c r="C15" s="211">
        <v>5.9</v>
      </c>
      <c r="D15" s="211">
        <v>5.8</v>
      </c>
      <c r="E15" s="211">
        <v>7.1</v>
      </c>
      <c r="F15" s="211">
        <v>6.9</v>
      </c>
      <c r="G15" s="211">
        <v>6.5</v>
      </c>
      <c r="H15" s="211">
        <v>6</v>
      </c>
      <c r="I15" s="211">
        <v>5.6</v>
      </c>
      <c r="J15" s="211">
        <v>5.0999999999999996</v>
      </c>
      <c r="K15" s="211">
        <v>4.7</v>
      </c>
      <c r="L15" s="211">
        <v>4.2</v>
      </c>
      <c r="M15" s="211">
        <v>3.8</v>
      </c>
      <c r="N15" s="211">
        <v>3.4</v>
      </c>
      <c r="O15" s="211">
        <v>2.9</v>
      </c>
      <c r="P15" s="211">
        <v>2.5</v>
      </c>
      <c r="Q15" s="211">
        <v>2.1</v>
      </c>
      <c r="R15" s="211">
        <v>1.7</v>
      </c>
      <c r="S15" s="211">
        <v>1.2</v>
      </c>
      <c r="T15" s="211">
        <v>0.79999999999999993</v>
      </c>
      <c r="U15" s="211">
        <v>0.3</v>
      </c>
      <c r="V15" s="211">
        <v>0</v>
      </c>
      <c r="W15" s="211">
        <v>0</v>
      </c>
      <c r="X15" s="210" t="s">
        <v>36</v>
      </c>
      <c r="Y15" s="210" t="s">
        <v>36</v>
      </c>
    </row>
    <row r="16" spans="1:25" x14ac:dyDescent="0.25">
      <c r="A16" s="195" t="s">
        <v>50</v>
      </c>
      <c r="B16" s="210" t="s">
        <v>36</v>
      </c>
      <c r="C16" s="210" t="s">
        <v>36</v>
      </c>
      <c r="D16" s="210" t="s">
        <v>36</v>
      </c>
      <c r="E16" s="210" t="s">
        <v>36</v>
      </c>
      <c r="F16" s="210" t="s">
        <v>36</v>
      </c>
      <c r="G16" s="211">
        <v>7.4</v>
      </c>
      <c r="H16" s="211">
        <v>7.5</v>
      </c>
      <c r="I16" s="211">
        <v>10.1</v>
      </c>
      <c r="J16" s="211">
        <v>13.8</v>
      </c>
      <c r="K16" s="211">
        <v>3.6</v>
      </c>
      <c r="L16" s="211">
        <v>2.7</v>
      </c>
      <c r="M16" s="211">
        <v>8.1999999999999993</v>
      </c>
      <c r="N16" s="211">
        <v>5.6</v>
      </c>
      <c r="O16" s="211">
        <v>0</v>
      </c>
      <c r="P16" s="211">
        <v>0</v>
      </c>
      <c r="Q16" s="211">
        <v>0</v>
      </c>
      <c r="R16" s="211">
        <v>0</v>
      </c>
      <c r="S16" s="211">
        <v>0</v>
      </c>
      <c r="T16" s="211">
        <v>0</v>
      </c>
      <c r="U16" s="211">
        <v>0</v>
      </c>
      <c r="V16" s="211">
        <v>0</v>
      </c>
      <c r="W16" s="211">
        <v>0</v>
      </c>
      <c r="X16" s="211">
        <v>0</v>
      </c>
      <c r="Y16" s="211">
        <v>0</v>
      </c>
    </row>
    <row r="17" spans="1:26" x14ac:dyDescent="0.25">
      <c r="A17" s="195" t="s">
        <v>132</v>
      </c>
      <c r="B17" s="210" t="s">
        <v>36</v>
      </c>
      <c r="C17" s="210" t="s">
        <v>36</v>
      </c>
      <c r="D17" s="210" t="s">
        <v>36</v>
      </c>
      <c r="E17" s="210" t="s">
        <v>36</v>
      </c>
      <c r="F17" s="210" t="s">
        <v>36</v>
      </c>
      <c r="G17" s="210" t="s">
        <v>36</v>
      </c>
      <c r="H17" s="210" t="s">
        <v>36</v>
      </c>
      <c r="I17" s="210" t="s">
        <v>36</v>
      </c>
      <c r="J17" s="210" t="s">
        <v>36</v>
      </c>
      <c r="K17" s="210" t="s">
        <v>36</v>
      </c>
      <c r="L17" s="210" t="s">
        <v>36</v>
      </c>
      <c r="M17" s="210" t="s">
        <v>36</v>
      </c>
      <c r="N17" s="210" t="s">
        <v>36</v>
      </c>
      <c r="O17" s="210" t="s">
        <v>36</v>
      </c>
      <c r="P17" s="210" t="s">
        <v>36</v>
      </c>
      <c r="Q17" s="210" t="s">
        <v>36</v>
      </c>
      <c r="R17" s="210" t="s">
        <v>36</v>
      </c>
      <c r="S17" s="210" t="s">
        <v>36</v>
      </c>
      <c r="T17" s="210" t="s">
        <v>36</v>
      </c>
      <c r="U17" s="210" t="s">
        <v>36</v>
      </c>
      <c r="V17" s="210" t="s">
        <v>36</v>
      </c>
      <c r="W17" s="211">
        <v>46.2</v>
      </c>
      <c r="X17" s="211">
        <v>13</v>
      </c>
      <c r="Y17" s="211">
        <v>0</v>
      </c>
    </row>
    <row r="18" spans="1:26" x14ac:dyDescent="0.25">
      <c r="A18" s="195" t="s">
        <v>124</v>
      </c>
      <c r="B18" s="210" t="s">
        <v>36</v>
      </c>
      <c r="C18" s="210" t="s">
        <v>36</v>
      </c>
      <c r="D18" s="210" t="s">
        <v>36</v>
      </c>
      <c r="E18" s="210" t="s">
        <v>36</v>
      </c>
      <c r="F18" s="210" t="s">
        <v>36</v>
      </c>
      <c r="G18" s="210" t="s">
        <v>36</v>
      </c>
      <c r="H18" s="210" t="s">
        <v>36</v>
      </c>
      <c r="I18" s="210" t="s">
        <v>36</v>
      </c>
      <c r="J18" s="210" t="s">
        <v>36</v>
      </c>
      <c r="K18" s="210" t="s">
        <v>36</v>
      </c>
      <c r="L18" s="210" t="s">
        <v>36</v>
      </c>
      <c r="M18" s="210" t="s">
        <v>36</v>
      </c>
      <c r="N18" s="210" t="s">
        <v>36</v>
      </c>
      <c r="O18" s="210" t="s">
        <v>36</v>
      </c>
      <c r="P18" s="210" t="s">
        <v>36</v>
      </c>
      <c r="Q18" s="210" t="s">
        <v>36</v>
      </c>
      <c r="R18" s="210" t="s">
        <v>36</v>
      </c>
      <c r="S18" s="210" t="s">
        <v>36</v>
      </c>
      <c r="T18" s="210" t="s">
        <v>36</v>
      </c>
      <c r="U18" s="210" t="s">
        <v>36</v>
      </c>
      <c r="V18" s="210" t="s">
        <v>36</v>
      </c>
      <c r="W18" s="211">
        <v>10.9</v>
      </c>
      <c r="X18" s="211">
        <v>7</v>
      </c>
      <c r="Y18" s="211">
        <v>0</v>
      </c>
    </row>
    <row r="19" spans="1:26" x14ac:dyDescent="0.25">
      <c r="A19" s="195" t="s">
        <v>133</v>
      </c>
      <c r="B19" s="210" t="s">
        <v>36</v>
      </c>
      <c r="C19" s="210" t="s">
        <v>36</v>
      </c>
      <c r="D19" s="210" t="s">
        <v>36</v>
      </c>
      <c r="E19" s="210" t="s">
        <v>36</v>
      </c>
      <c r="F19" s="210" t="s">
        <v>36</v>
      </c>
      <c r="G19" s="210" t="s">
        <v>36</v>
      </c>
      <c r="H19" s="210" t="s">
        <v>36</v>
      </c>
      <c r="I19" s="210" t="s">
        <v>36</v>
      </c>
      <c r="J19" s="210" t="s">
        <v>36</v>
      </c>
      <c r="K19" s="210" t="s">
        <v>36</v>
      </c>
      <c r="L19" s="210" t="s">
        <v>36</v>
      </c>
      <c r="M19" s="210" t="s">
        <v>36</v>
      </c>
      <c r="N19" s="210" t="s">
        <v>36</v>
      </c>
      <c r="O19" s="210" t="s">
        <v>36</v>
      </c>
      <c r="P19" s="210" t="s">
        <v>36</v>
      </c>
      <c r="Q19" s="210" t="s">
        <v>36</v>
      </c>
      <c r="R19" s="210" t="s">
        <v>36</v>
      </c>
      <c r="S19" s="210" t="s">
        <v>36</v>
      </c>
      <c r="T19" s="210" t="s">
        <v>36</v>
      </c>
      <c r="U19" s="210" t="s">
        <v>36</v>
      </c>
      <c r="V19" s="210" t="s">
        <v>36</v>
      </c>
      <c r="W19" s="211">
        <v>11.5</v>
      </c>
      <c r="X19" s="211">
        <v>0</v>
      </c>
      <c r="Y19" s="211">
        <v>0</v>
      </c>
    </row>
    <row r="20" spans="1:26" x14ac:dyDescent="0.25">
      <c r="A20" s="195" t="s">
        <v>52</v>
      </c>
      <c r="B20" s="210" t="s">
        <v>36</v>
      </c>
      <c r="C20" s="210" t="s">
        <v>36</v>
      </c>
      <c r="D20" s="210" t="s">
        <v>36</v>
      </c>
      <c r="E20" s="210" t="s">
        <v>36</v>
      </c>
      <c r="F20" s="210" t="s">
        <v>36</v>
      </c>
      <c r="G20" s="210" t="s">
        <v>36</v>
      </c>
      <c r="H20" s="210" t="s">
        <v>36</v>
      </c>
      <c r="I20" s="211">
        <v>492.1</v>
      </c>
      <c r="J20" s="211">
        <v>403.1</v>
      </c>
      <c r="K20" s="211">
        <v>396.6</v>
      </c>
      <c r="L20" s="211">
        <v>341.9</v>
      </c>
      <c r="M20" s="211">
        <v>350</v>
      </c>
      <c r="N20" s="211">
        <v>287.5</v>
      </c>
      <c r="O20" s="211">
        <v>293.10000000000002</v>
      </c>
      <c r="P20" s="211">
        <v>226.8</v>
      </c>
      <c r="Q20" s="211">
        <v>231.8</v>
      </c>
      <c r="R20" s="211">
        <v>162.19999999999999</v>
      </c>
      <c r="S20" s="211">
        <v>90.1</v>
      </c>
      <c r="T20" s="212">
        <v>92.4</v>
      </c>
      <c r="U20" s="211">
        <v>95</v>
      </c>
      <c r="V20" s="211">
        <v>97.8</v>
      </c>
      <c r="W20" s="211">
        <v>100.4</v>
      </c>
      <c r="X20" s="215">
        <v>102.9</v>
      </c>
      <c r="Y20" s="215">
        <v>105.2</v>
      </c>
      <c r="Z20" s="193"/>
    </row>
    <row r="21" spans="1:26" x14ac:dyDescent="0.25">
      <c r="A21" s="195" t="s">
        <v>120</v>
      </c>
      <c r="B21" s="210" t="s">
        <v>36</v>
      </c>
      <c r="C21" s="210" t="s">
        <v>36</v>
      </c>
      <c r="D21" s="210" t="s">
        <v>36</v>
      </c>
      <c r="E21" s="210" t="s">
        <v>36</v>
      </c>
      <c r="F21" s="210" t="s">
        <v>36</v>
      </c>
      <c r="G21" s="210" t="s">
        <v>36</v>
      </c>
      <c r="H21" s="210" t="s">
        <v>36</v>
      </c>
      <c r="I21" s="210" t="s">
        <v>36</v>
      </c>
      <c r="J21" s="210" t="s">
        <v>36</v>
      </c>
      <c r="K21" s="210" t="s">
        <v>36</v>
      </c>
      <c r="L21" s="210" t="s">
        <v>36</v>
      </c>
      <c r="M21" s="210" t="s">
        <v>36</v>
      </c>
      <c r="N21" s="210" t="s">
        <v>36</v>
      </c>
      <c r="O21" s="210" t="s">
        <v>36</v>
      </c>
      <c r="P21" s="210" t="s">
        <v>36</v>
      </c>
      <c r="Q21" s="210" t="s">
        <v>36</v>
      </c>
      <c r="R21" s="210" t="s">
        <v>36</v>
      </c>
      <c r="S21" s="210" t="s">
        <v>36</v>
      </c>
      <c r="T21" s="210" t="s">
        <v>36</v>
      </c>
      <c r="U21" s="211">
        <v>25.4</v>
      </c>
      <c r="V21" s="212">
        <v>22.3</v>
      </c>
      <c r="W21" s="211">
        <v>22.7</v>
      </c>
      <c r="X21" s="211">
        <v>23.3</v>
      </c>
      <c r="Y21" s="211">
        <v>23.8</v>
      </c>
      <c r="Z21" s="196"/>
    </row>
    <row r="22" spans="1:26" x14ac:dyDescent="0.25">
      <c r="A22" s="195" t="s">
        <v>121</v>
      </c>
      <c r="B22" s="210" t="s">
        <v>36</v>
      </c>
      <c r="C22" s="210" t="s">
        <v>36</v>
      </c>
      <c r="D22" s="210" t="s">
        <v>36</v>
      </c>
      <c r="E22" s="210" t="s">
        <v>36</v>
      </c>
      <c r="F22" s="210" t="s">
        <v>36</v>
      </c>
      <c r="G22" s="210" t="s">
        <v>36</v>
      </c>
      <c r="H22" s="210" t="s">
        <v>36</v>
      </c>
      <c r="I22" s="210" t="s">
        <v>36</v>
      </c>
      <c r="J22" s="210" t="s">
        <v>36</v>
      </c>
      <c r="K22" s="210" t="s">
        <v>36</v>
      </c>
      <c r="L22" s="210" t="s">
        <v>36</v>
      </c>
      <c r="M22" s="210" t="s">
        <v>36</v>
      </c>
      <c r="N22" s="210" t="s">
        <v>36</v>
      </c>
      <c r="O22" s="210" t="s">
        <v>36</v>
      </c>
      <c r="P22" s="210" t="s">
        <v>36</v>
      </c>
      <c r="Q22" s="210" t="s">
        <v>36</v>
      </c>
      <c r="R22" s="210" t="s">
        <v>36</v>
      </c>
      <c r="S22" s="210" t="s">
        <v>36</v>
      </c>
      <c r="T22" s="210" t="s">
        <v>36</v>
      </c>
      <c r="U22" s="210" t="s">
        <v>36</v>
      </c>
      <c r="V22" s="210" t="s">
        <v>36</v>
      </c>
      <c r="W22" s="211">
        <v>140.30000000000001</v>
      </c>
      <c r="X22" s="211">
        <v>118.2</v>
      </c>
      <c r="Y22" s="211">
        <v>94.5</v>
      </c>
      <c r="Z22" s="197"/>
    </row>
    <row r="23" spans="1:26" x14ac:dyDescent="0.25">
      <c r="A23" s="195" t="s">
        <v>134</v>
      </c>
      <c r="B23" s="210" t="s">
        <v>36</v>
      </c>
      <c r="C23" s="210" t="s">
        <v>36</v>
      </c>
      <c r="D23" s="210" t="s">
        <v>36</v>
      </c>
      <c r="E23" s="210" t="s">
        <v>36</v>
      </c>
      <c r="F23" s="210" t="s">
        <v>36</v>
      </c>
      <c r="G23" s="210" t="s">
        <v>36</v>
      </c>
      <c r="H23" s="210" t="s">
        <v>36</v>
      </c>
      <c r="I23" s="210" t="s">
        <v>36</v>
      </c>
      <c r="J23" s="210" t="s">
        <v>36</v>
      </c>
      <c r="K23" s="210" t="s">
        <v>36</v>
      </c>
      <c r="L23" s="210" t="s">
        <v>36</v>
      </c>
      <c r="M23" s="210" t="s">
        <v>36</v>
      </c>
      <c r="N23" s="210" t="s">
        <v>36</v>
      </c>
      <c r="O23" s="210" t="s">
        <v>36</v>
      </c>
      <c r="P23" s="210" t="s">
        <v>36</v>
      </c>
      <c r="Q23" s="210" t="s">
        <v>36</v>
      </c>
      <c r="R23" s="210" t="s">
        <v>36</v>
      </c>
      <c r="S23" s="210" t="s">
        <v>36</v>
      </c>
      <c r="T23" s="210" t="s">
        <v>36</v>
      </c>
      <c r="U23" s="210" t="s">
        <v>36</v>
      </c>
      <c r="V23" s="210" t="s">
        <v>36</v>
      </c>
      <c r="W23" s="210" t="s">
        <v>36</v>
      </c>
      <c r="X23" s="210" t="s">
        <v>36</v>
      </c>
      <c r="Y23" s="211">
        <v>45.4</v>
      </c>
      <c r="Z23" s="197"/>
    </row>
    <row r="24" spans="1:26" x14ac:dyDescent="0.25">
      <c r="A24" s="195" t="s">
        <v>129</v>
      </c>
      <c r="B24" s="210" t="s">
        <v>36</v>
      </c>
      <c r="C24" s="210" t="s">
        <v>36</v>
      </c>
      <c r="D24" s="210" t="s">
        <v>36</v>
      </c>
      <c r="E24" s="210" t="s">
        <v>36</v>
      </c>
      <c r="F24" s="210" t="s">
        <v>36</v>
      </c>
      <c r="G24" s="210" t="s">
        <v>36</v>
      </c>
      <c r="H24" s="210" t="s">
        <v>36</v>
      </c>
      <c r="I24" s="210" t="s">
        <v>36</v>
      </c>
      <c r="J24" s="210" t="s">
        <v>36</v>
      </c>
      <c r="K24" s="210" t="s">
        <v>36</v>
      </c>
      <c r="L24" s="210" t="s">
        <v>36</v>
      </c>
      <c r="M24" s="210" t="s">
        <v>36</v>
      </c>
      <c r="N24" s="210" t="s">
        <v>36</v>
      </c>
      <c r="O24" s="210" t="s">
        <v>36</v>
      </c>
      <c r="P24" s="210" t="s">
        <v>36</v>
      </c>
      <c r="Q24" s="210" t="s">
        <v>36</v>
      </c>
      <c r="R24" s="210" t="s">
        <v>36</v>
      </c>
      <c r="S24" s="210" t="s">
        <v>36</v>
      </c>
      <c r="T24" s="210" t="s">
        <v>36</v>
      </c>
      <c r="U24" s="210" t="s">
        <v>36</v>
      </c>
      <c r="V24" s="210" t="s">
        <v>36</v>
      </c>
      <c r="W24" s="210" t="s">
        <v>36</v>
      </c>
      <c r="X24" s="210" t="s">
        <v>36</v>
      </c>
      <c r="Y24" s="211">
        <v>154.70000000000002</v>
      </c>
      <c r="Z24" s="197"/>
    </row>
    <row r="25" spans="1:26" s="3" customFormat="1" x14ac:dyDescent="0.25">
      <c r="A25" s="208" t="s">
        <v>53</v>
      </c>
      <c r="B25" s="213">
        <v>312.3</v>
      </c>
      <c r="C25" s="213">
        <v>246.10000000000002</v>
      </c>
      <c r="D25" s="213">
        <v>279.39999999999998</v>
      </c>
      <c r="E25" s="213">
        <v>303.39999999999998</v>
      </c>
      <c r="F25" s="213">
        <v>267.2</v>
      </c>
      <c r="G25" s="213">
        <v>270.5</v>
      </c>
      <c r="H25" s="213">
        <v>377.59999999999997</v>
      </c>
      <c r="I25" s="213">
        <v>368</v>
      </c>
      <c r="J25" s="213">
        <v>426.7</v>
      </c>
      <c r="K25" s="213">
        <v>350.5</v>
      </c>
      <c r="L25" s="213">
        <v>348</v>
      </c>
      <c r="M25" s="213">
        <v>201.3</v>
      </c>
      <c r="N25" s="213">
        <v>178</v>
      </c>
      <c r="O25" s="213">
        <v>61.599999999999994</v>
      </c>
      <c r="P25" s="213">
        <v>82.2</v>
      </c>
      <c r="Q25" s="213">
        <v>70.7</v>
      </c>
      <c r="R25" s="213">
        <v>47.3</v>
      </c>
      <c r="S25" s="213">
        <v>4.4000000000000004</v>
      </c>
      <c r="T25" s="213">
        <v>117.6</v>
      </c>
      <c r="U25" s="213">
        <v>108.4</v>
      </c>
      <c r="V25" s="213">
        <v>74.5</v>
      </c>
      <c r="W25" s="213">
        <v>15.600000000000001</v>
      </c>
      <c r="X25" s="213">
        <v>66.8</v>
      </c>
      <c r="Y25" s="213">
        <v>73.8</v>
      </c>
    </row>
    <row r="26" spans="1:26" x14ac:dyDescent="0.25">
      <c r="A26" s="195" t="s">
        <v>54</v>
      </c>
      <c r="B26" s="211">
        <v>276.10000000000002</v>
      </c>
      <c r="C26" s="211">
        <v>212.5</v>
      </c>
      <c r="D26" s="211">
        <v>247.3</v>
      </c>
      <c r="E26" s="211">
        <v>275</v>
      </c>
      <c r="F26" s="211">
        <v>260.7</v>
      </c>
      <c r="G26" s="211">
        <v>266.10000000000002</v>
      </c>
      <c r="H26" s="211">
        <v>373.4</v>
      </c>
      <c r="I26" s="211">
        <v>365.7</v>
      </c>
      <c r="J26" s="211">
        <v>424.2</v>
      </c>
      <c r="K26" s="211">
        <v>349.5</v>
      </c>
      <c r="L26" s="211">
        <v>347.3</v>
      </c>
      <c r="M26" s="211">
        <v>201</v>
      </c>
      <c r="N26" s="211">
        <v>177.8</v>
      </c>
      <c r="O26" s="211">
        <v>56.3</v>
      </c>
      <c r="P26" s="211">
        <v>76.900000000000006</v>
      </c>
      <c r="Q26" s="211">
        <v>66</v>
      </c>
      <c r="R26" s="211">
        <v>42.4</v>
      </c>
      <c r="S26" s="211">
        <v>0</v>
      </c>
      <c r="T26" s="211">
        <v>113.1</v>
      </c>
      <c r="U26" s="211">
        <v>104.4</v>
      </c>
      <c r="V26" s="211">
        <v>70</v>
      </c>
      <c r="W26" s="211">
        <v>11.3</v>
      </c>
      <c r="X26" s="211">
        <v>63</v>
      </c>
      <c r="Y26" s="211">
        <v>70.5</v>
      </c>
    </row>
    <row r="27" spans="1:26" x14ac:dyDescent="0.25">
      <c r="A27" s="195" t="s">
        <v>55</v>
      </c>
      <c r="B27" s="211">
        <v>12.1</v>
      </c>
      <c r="C27" s="211">
        <v>9.6</v>
      </c>
      <c r="D27" s="211">
        <v>9.4</v>
      </c>
      <c r="E27" s="211">
        <v>6.7</v>
      </c>
      <c r="F27" s="211">
        <v>6.5</v>
      </c>
      <c r="G27" s="211">
        <v>4.4000000000000004</v>
      </c>
      <c r="H27" s="211">
        <v>4.2</v>
      </c>
      <c r="I27" s="211">
        <v>2.2999999999999998</v>
      </c>
      <c r="J27" s="211">
        <v>2.5</v>
      </c>
      <c r="K27" s="211">
        <v>1</v>
      </c>
      <c r="L27" s="211">
        <v>0.7</v>
      </c>
      <c r="M27" s="211">
        <v>0.3</v>
      </c>
      <c r="N27" s="211">
        <v>0.2</v>
      </c>
      <c r="O27" s="211">
        <v>5.3</v>
      </c>
      <c r="P27" s="211">
        <v>5.3</v>
      </c>
      <c r="Q27" s="211">
        <v>4.7</v>
      </c>
      <c r="R27" s="211">
        <v>4.9000000000000004</v>
      </c>
      <c r="S27" s="211">
        <v>4.4000000000000004</v>
      </c>
      <c r="T27" s="211">
        <v>4.5</v>
      </c>
      <c r="U27" s="211">
        <v>4</v>
      </c>
      <c r="V27" s="211">
        <v>4.5</v>
      </c>
      <c r="W27" s="211">
        <v>4.3</v>
      </c>
      <c r="X27" s="211">
        <v>3.8</v>
      </c>
      <c r="Y27" s="211">
        <v>3.3</v>
      </c>
    </row>
    <row r="28" spans="1:26" x14ac:dyDescent="0.25">
      <c r="A28" s="195" t="s">
        <v>111</v>
      </c>
      <c r="B28" s="211">
        <v>24.1</v>
      </c>
      <c r="C28" s="211">
        <v>24</v>
      </c>
      <c r="D28" s="211">
        <v>22.7</v>
      </c>
      <c r="E28" s="211">
        <v>21.7</v>
      </c>
      <c r="F28" s="210" t="s">
        <v>36</v>
      </c>
      <c r="G28" s="210" t="s">
        <v>36</v>
      </c>
      <c r="H28" s="210" t="s">
        <v>36</v>
      </c>
      <c r="I28" s="210" t="s">
        <v>36</v>
      </c>
      <c r="J28" s="210" t="s">
        <v>36</v>
      </c>
      <c r="K28" s="210" t="s">
        <v>36</v>
      </c>
      <c r="L28" s="210" t="s">
        <v>36</v>
      </c>
      <c r="M28" s="210" t="s">
        <v>36</v>
      </c>
      <c r="N28" s="210" t="s">
        <v>36</v>
      </c>
      <c r="O28" s="210" t="s">
        <v>36</v>
      </c>
      <c r="P28" s="210" t="s">
        <v>36</v>
      </c>
      <c r="Q28" s="210" t="s">
        <v>36</v>
      </c>
      <c r="R28" s="210" t="s">
        <v>36</v>
      </c>
      <c r="S28" s="210" t="s">
        <v>36</v>
      </c>
      <c r="T28" s="210" t="s">
        <v>36</v>
      </c>
      <c r="U28" s="210" t="s">
        <v>36</v>
      </c>
      <c r="V28" s="210" t="s">
        <v>36</v>
      </c>
      <c r="W28" s="210" t="s">
        <v>36</v>
      </c>
      <c r="X28" s="210" t="s">
        <v>36</v>
      </c>
      <c r="Y28" s="210" t="s">
        <v>36</v>
      </c>
    </row>
    <row r="29" spans="1:26" s="3" customFormat="1" x14ac:dyDescent="0.25">
      <c r="A29" s="209" t="s">
        <v>2</v>
      </c>
      <c r="B29" s="213">
        <v>628</v>
      </c>
      <c r="C29" s="213">
        <v>548.1</v>
      </c>
      <c r="D29" s="213">
        <v>559.59999999999991</v>
      </c>
      <c r="E29" s="213">
        <v>561.20000000000005</v>
      </c>
      <c r="F29" s="213">
        <v>514.5</v>
      </c>
      <c r="G29" s="213">
        <v>529.5</v>
      </c>
      <c r="H29" s="213">
        <v>547</v>
      </c>
      <c r="I29" s="213">
        <v>1076.4000000000001</v>
      </c>
      <c r="J29" s="213">
        <v>1044.4000000000001</v>
      </c>
      <c r="K29" s="213">
        <v>933.5</v>
      </c>
      <c r="L29" s="213">
        <v>859.89999999999986</v>
      </c>
      <c r="M29" s="213">
        <v>719.59999999999991</v>
      </c>
      <c r="N29" s="213">
        <v>630.6</v>
      </c>
      <c r="O29" s="213">
        <v>505.9</v>
      </c>
      <c r="P29" s="213">
        <v>464.3</v>
      </c>
      <c r="Q29" s="213">
        <v>463.6</v>
      </c>
      <c r="R29" s="213">
        <v>395.09999999999997</v>
      </c>
      <c r="S29" s="213">
        <v>276.19999999999993</v>
      </c>
      <c r="T29" s="213">
        <v>396.80000000000007</v>
      </c>
      <c r="U29" s="213">
        <v>417.69999999999993</v>
      </c>
      <c r="V29" s="213">
        <v>381.3</v>
      </c>
      <c r="W29" s="213">
        <v>575.5</v>
      </c>
      <c r="X29" s="213">
        <v>573.59999999999991</v>
      </c>
      <c r="Y29" s="213">
        <v>755.3</v>
      </c>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5"/>
  <sheetViews>
    <sheetView topLeftCell="V1" workbookViewId="0">
      <selection activeCell="AP5" sqref="AP5"/>
    </sheetView>
  </sheetViews>
  <sheetFormatPr defaultRowHeight="15" x14ac:dyDescent="0.25"/>
  <cols>
    <col min="1" max="1" width="26.28515625" bestFit="1" customWidth="1"/>
  </cols>
  <sheetData>
    <row r="1" spans="1:42" x14ac:dyDescent="0.25">
      <c r="A1" s="8" t="s">
        <v>104</v>
      </c>
      <c r="B1" s="8" t="s">
        <v>40</v>
      </c>
      <c r="C1" s="8" t="s">
        <v>39</v>
      </c>
      <c r="D1" s="8" t="s">
        <v>38</v>
      </c>
      <c r="E1" s="8" t="s">
        <v>37</v>
      </c>
      <c r="F1" s="8">
        <v>2005</v>
      </c>
      <c r="G1" s="8" t="s">
        <v>35</v>
      </c>
      <c r="H1" s="8" t="s">
        <v>34</v>
      </c>
      <c r="I1" s="8" t="s">
        <v>33</v>
      </c>
      <c r="J1" s="8" t="s">
        <v>32</v>
      </c>
      <c r="K1" s="8" t="s">
        <v>31</v>
      </c>
      <c r="L1" s="8" t="s">
        <v>30</v>
      </c>
      <c r="M1" s="8">
        <v>2006</v>
      </c>
      <c r="N1" s="8" t="s">
        <v>29</v>
      </c>
      <c r="O1" s="8" t="s">
        <v>28</v>
      </c>
      <c r="P1" s="8" t="s">
        <v>27</v>
      </c>
      <c r="Q1" s="8" t="s">
        <v>26</v>
      </c>
      <c r="R1" s="8" t="s">
        <v>25</v>
      </c>
      <c r="S1" s="8" t="s">
        <v>24</v>
      </c>
      <c r="T1" s="8">
        <v>2007</v>
      </c>
      <c r="U1" s="8" t="s">
        <v>18</v>
      </c>
      <c r="V1" s="8" t="s">
        <v>19</v>
      </c>
      <c r="W1" s="8" t="s">
        <v>20</v>
      </c>
      <c r="X1" s="8" t="s">
        <v>21</v>
      </c>
      <c r="Y1" s="8" t="s">
        <v>22</v>
      </c>
      <c r="Z1" s="8" t="s">
        <v>23</v>
      </c>
      <c r="AA1" s="8">
        <v>2008</v>
      </c>
      <c r="AB1" s="8" t="s">
        <v>17</v>
      </c>
      <c r="AC1" s="8" t="s">
        <v>16</v>
      </c>
      <c r="AD1" s="8" t="s">
        <v>15</v>
      </c>
      <c r="AE1" s="8" t="s">
        <v>14</v>
      </c>
      <c r="AF1" s="8" t="s">
        <v>13</v>
      </c>
      <c r="AG1" s="8" t="s">
        <v>12</v>
      </c>
      <c r="AH1" s="8">
        <v>2009</v>
      </c>
      <c r="AI1" s="8" t="s">
        <v>7</v>
      </c>
      <c r="AJ1" s="8" t="s">
        <v>8</v>
      </c>
      <c r="AK1" s="8" t="s">
        <v>9</v>
      </c>
      <c r="AL1" s="8" t="s">
        <v>11</v>
      </c>
      <c r="AM1" s="8" t="s">
        <v>10</v>
      </c>
      <c r="AN1" s="8" t="s">
        <v>0</v>
      </c>
      <c r="AO1" s="8">
        <v>2010</v>
      </c>
      <c r="AP1" s="8" t="s">
        <v>57</v>
      </c>
    </row>
    <row r="2" spans="1:42" x14ac:dyDescent="0.25">
      <c r="A2" s="33" t="s">
        <v>105</v>
      </c>
      <c r="B2" s="180">
        <v>0.96</v>
      </c>
      <c r="C2" s="12">
        <v>0.85</v>
      </c>
      <c r="D2" s="12"/>
      <c r="E2" s="12"/>
      <c r="F2" s="12">
        <v>0.9</v>
      </c>
      <c r="G2" s="12">
        <v>0.9</v>
      </c>
      <c r="H2" s="12">
        <v>0.8</v>
      </c>
      <c r="I2" s="12">
        <v>0.62</v>
      </c>
      <c r="J2" s="12">
        <v>0.4</v>
      </c>
      <c r="K2" s="12">
        <v>0.8</v>
      </c>
      <c r="L2" s="12">
        <v>0.7</v>
      </c>
      <c r="M2" s="12">
        <v>0.4</v>
      </c>
      <c r="N2" s="12">
        <v>0.5</v>
      </c>
      <c r="O2" s="12">
        <v>0.5</v>
      </c>
      <c r="P2" s="12">
        <v>0.3</v>
      </c>
      <c r="Q2" s="12">
        <v>0.4</v>
      </c>
      <c r="R2" s="12">
        <v>0.5</v>
      </c>
      <c r="S2" s="12">
        <v>0.3</v>
      </c>
      <c r="T2" s="12">
        <v>0.4</v>
      </c>
      <c r="U2" s="12">
        <v>0.2</v>
      </c>
      <c r="V2" s="12">
        <v>2.6</v>
      </c>
      <c r="W2" s="12">
        <v>2.1</v>
      </c>
      <c r="X2" s="12">
        <v>1.9</v>
      </c>
      <c r="Y2" s="12">
        <v>2.6</v>
      </c>
      <c r="Z2" s="12">
        <v>2.1</v>
      </c>
      <c r="AA2" s="12">
        <v>1.9</v>
      </c>
      <c r="AB2" s="12">
        <v>1.5</v>
      </c>
      <c r="AC2" s="12">
        <v>1.2</v>
      </c>
      <c r="AD2" s="12">
        <v>1</v>
      </c>
      <c r="AE2" s="24">
        <v>0.8</v>
      </c>
      <c r="AF2" s="12">
        <v>1.2</v>
      </c>
      <c r="AG2" s="12">
        <v>1</v>
      </c>
      <c r="AH2" s="12">
        <v>0.8</v>
      </c>
      <c r="AI2" s="12">
        <v>0.7</v>
      </c>
      <c r="AJ2" s="12">
        <v>0.8</v>
      </c>
      <c r="AK2" s="12">
        <v>0.5</v>
      </c>
      <c r="AL2" s="12">
        <v>0.5</v>
      </c>
      <c r="AM2" s="12">
        <v>0.8</v>
      </c>
      <c r="AN2" s="12">
        <v>0.5</v>
      </c>
      <c r="AO2" s="12">
        <v>0.45291299378878191</v>
      </c>
      <c r="AP2" s="12">
        <v>0.4</v>
      </c>
    </row>
    <row r="3" spans="1:42" x14ac:dyDescent="0.25">
      <c r="A3" s="33" t="s">
        <v>106</v>
      </c>
      <c r="B3" s="172">
        <v>0.27700000000000002</v>
      </c>
      <c r="C3" s="172">
        <v>0.216</v>
      </c>
      <c r="D3" s="172"/>
      <c r="E3" s="172"/>
      <c r="F3" s="172">
        <v>0.216</v>
      </c>
      <c r="G3" s="172">
        <v>0.24399999999999999</v>
      </c>
      <c r="H3" s="172">
        <v>0.23200000000000001</v>
      </c>
      <c r="I3" s="172">
        <v>0.20599999999999999</v>
      </c>
      <c r="J3" s="172">
        <v>0.126</v>
      </c>
      <c r="K3" s="172">
        <v>0.23200000000000001</v>
      </c>
      <c r="L3" s="172">
        <v>0.20599999999999999</v>
      </c>
      <c r="M3" s="172">
        <v>0.126</v>
      </c>
      <c r="N3" s="172">
        <v>0.156</v>
      </c>
      <c r="O3" s="172">
        <v>0.13900000000000001</v>
      </c>
      <c r="P3" s="172">
        <v>9.5000000000000001E-2</v>
      </c>
      <c r="Q3" s="172">
        <v>0.11700000000000001</v>
      </c>
      <c r="R3" s="172">
        <v>0.13900000000000001</v>
      </c>
      <c r="S3" s="172">
        <v>9.5000000000000001E-2</v>
      </c>
      <c r="T3" s="172">
        <v>0.11700000000000001</v>
      </c>
      <c r="U3" s="172">
        <v>4.3999999999999997E-2</v>
      </c>
      <c r="V3" s="172">
        <v>0.72</v>
      </c>
      <c r="W3" s="172">
        <v>0.61299999999999999</v>
      </c>
      <c r="X3" s="172">
        <v>0.58599999999999997</v>
      </c>
      <c r="Y3" s="172">
        <v>0.72</v>
      </c>
      <c r="Z3" s="172">
        <v>0.61299999999999999</v>
      </c>
      <c r="AA3" s="172">
        <v>0.58599999999999997</v>
      </c>
      <c r="AB3" s="172">
        <v>0.498</v>
      </c>
      <c r="AC3" s="172">
        <v>0.37200000000000005</v>
      </c>
      <c r="AD3" s="172">
        <v>0.308</v>
      </c>
      <c r="AE3" s="181">
        <v>0.255</v>
      </c>
      <c r="AF3" s="172">
        <v>0.372</v>
      </c>
      <c r="AG3" s="172">
        <v>0.308</v>
      </c>
      <c r="AH3" s="172">
        <v>0.255</v>
      </c>
      <c r="AI3" s="172">
        <v>0.21299999999999999</v>
      </c>
      <c r="AJ3" s="172">
        <v>0.21917385943279902</v>
      </c>
      <c r="AK3" s="172">
        <v>0.13784665579119088</v>
      </c>
      <c r="AL3" s="172">
        <v>0.11996591877307583</v>
      </c>
      <c r="AM3" s="172">
        <v>0.219</v>
      </c>
      <c r="AN3" s="172">
        <v>0.13800000000000001</v>
      </c>
      <c r="AO3" s="172">
        <v>0.11996591877307583</v>
      </c>
      <c r="AP3" s="172">
        <v>0.10660008684324794</v>
      </c>
    </row>
    <row r="4" spans="1:42" x14ac:dyDescent="0.25">
      <c r="A4" s="33" t="s">
        <v>107</v>
      </c>
      <c r="B4" s="172">
        <v>0.38100000000000001</v>
      </c>
      <c r="C4" s="172">
        <v>0.39700000000000002</v>
      </c>
      <c r="D4" s="172"/>
      <c r="E4" s="172"/>
      <c r="F4" s="172">
        <v>0.39700000000000002</v>
      </c>
      <c r="G4" s="172">
        <v>0.39100000000000001</v>
      </c>
      <c r="H4" s="172">
        <v>0.36699999999999999</v>
      </c>
      <c r="I4" s="172">
        <v>0.373</v>
      </c>
      <c r="J4" s="172">
        <v>0.34100000000000003</v>
      </c>
      <c r="K4" s="172">
        <v>0.36699999999999999</v>
      </c>
      <c r="L4" s="172">
        <v>0.373</v>
      </c>
      <c r="M4" s="172">
        <v>0.34100000000000003</v>
      </c>
      <c r="N4" s="172">
        <v>0.34100000000000003</v>
      </c>
      <c r="O4" s="172">
        <v>0.34100000000000003</v>
      </c>
      <c r="P4" s="172">
        <v>0.30599999999999999</v>
      </c>
      <c r="Q4" s="172">
        <v>0.317</v>
      </c>
      <c r="R4" s="172">
        <v>0.34100000000000003</v>
      </c>
      <c r="S4" s="172">
        <v>0.30599999999999999</v>
      </c>
      <c r="T4" s="172">
        <v>0.317</v>
      </c>
      <c r="U4" s="172">
        <v>0.29799999999999999</v>
      </c>
      <c r="V4" s="172">
        <v>0.443</v>
      </c>
      <c r="W4" s="172">
        <v>0.42599999999999999</v>
      </c>
      <c r="X4" s="172">
        <v>0.39500000000000002</v>
      </c>
      <c r="Y4" s="172">
        <v>0.443</v>
      </c>
      <c r="Z4" s="172">
        <v>0.42599999999999999</v>
      </c>
      <c r="AA4" s="172">
        <v>0.39500000000000002</v>
      </c>
      <c r="AB4" s="172">
        <v>0.36</v>
      </c>
      <c r="AC4" s="172">
        <v>0.308</v>
      </c>
      <c r="AD4" s="172">
        <v>0.26700000000000002</v>
      </c>
      <c r="AE4" s="181">
        <v>0.224</v>
      </c>
      <c r="AF4" s="172">
        <v>0.308</v>
      </c>
      <c r="AG4" s="172">
        <v>0.26700000000000002</v>
      </c>
      <c r="AH4" s="172">
        <v>0.224</v>
      </c>
      <c r="AI4" s="172">
        <v>0.2</v>
      </c>
      <c r="AJ4" s="172">
        <v>0.19860558706811093</v>
      </c>
      <c r="AK4" s="172">
        <v>0.16557706814181547</v>
      </c>
      <c r="AL4" s="172">
        <v>0.11695460704607046</v>
      </c>
      <c r="AM4" s="172">
        <v>0.19900000000000001</v>
      </c>
      <c r="AN4" s="172">
        <v>0.16600000000000001</v>
      </c>
      <c r="AO4" s="172">
        <v>0.11695460704607046</v>
      </c>
      <c r="AP4" s="172">
        <v>0.15464359484001716</v>
      </c>
    </row>
    <row r="5" spans="1:42" x14ac:dyDescent="0.25">
      <c r="A5" s="182" t="s">
        <v>108</v>
      </c>
      <c r="B5" s="12"/>
      <c r="C5" s="12"/>
      <c r="D5" s="12"/>
      <c r="E5" s="12"/>
      <c r="F5" s="12">
        <v>213.49999999999997</v>
      </c>
      <c r="G5" s="12"/>
      <c r="H5" s="12">
        <v>219.2</v>
      </c>
      <c r="I5" s="12">
        <v>228.39999999999998</v>
      </c>
      <c r="J5" s="12">
        <v>258.3</v>
      </c>
      <c r="K5" s="10"/>
      <c r="L5" s="12">
        <v>228.39999999999998</v>
      </c>
      <c r="M5" s="12">
        <v>258.3</v>
      </c>
      <c r="N5" s="12">
        <v>271.2</v>
      </c>
      <c r="O5" s="12">
        <v>266.09999999999997</v>
      </c>
      <c r="P5" s="12">
        <v>263</v>
      </c>
      <c r="Q5" s="12">
        <v>264</v>
      </c>
      <c r="R5" s="12">
        <v>266.09999999999997</v>
      </c>
      <c r="S5" s="12">
        <v>263</v>
      </c>
      <c r="T5" s="12">
        <v>264</v>
      </c>
      <c r="U5" s="12">
        <v>268.2</v>
      </c>
      <c r="V5" s="12">
        <v>313.2</v>
      </c>
      <c r="W5" s="12">
        <v>350.2</v>
      </c>
      <c r="X5" s="12">
        <v>376.2</v>
      </c>
      <c r="Y5" s="12">
        <v>313.2</v>
      </c>
      <c r="Z5" s="12">
        <v>350.2</v>
      </c>
      <c r="AA5" s="12">
        <v>376.2</v>
      </c>
      <c r="AB5" s="12">
        <v>422.10000000000008</v>
      </c>
      <c r="AC5" s="12">
        <v>439.2000000000001</v>
      </c>
      <c r="AD5" s="12">
        <v>460.99021681333352</v>
      </c>
      <c r="AE5" s="12">
        <v>469.19021681333345</v>
      </c>
      <c r="AF5" s="12">
        <v>439.2000000000001</v>
      </c>
      <c r="AG5" s="12">
        <v>460.99021681333352</v>
      </c>
      <c r="AH5" s="12">
        <v>469.19021681333345</v>
      </c>
      <c r="AI5" s="12">
        <v>450.9902168133334</v>
      </c>
      <c r="AJ5" s="12">
        <v>440.29021681333342</v>
      </c>
      <c r="AK5" s="12">
        <v>447.66999999999996</v>
      </c>
      <c r="AL5" s="12">
        <v>466.27</v>
      </c>
      <c r="AM5" s="12">
        <v>440.29021681333342</v>
      </c>
      <c r="AN5" s="12">
        <v>447.66999999999996</v>
      </c>
      <c r="AO5" s="12">
        <v>468.1</v>
      </c>
      <c r="AP5" s="12">
        <v>478.86999999999989</v>
      </c>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4"/>
  <sheetViews>
    <sheetView topLeftCell="V1" workbookViewId="0">
      <selection activeCell="AP4" sqref="AP4"/>
    </sheetView>
  </sheetViews>
  <sheetFormatPr defaultRowHeight="15" x14ac:dyDescent="0.25"/>
  <cols>
    <col min="1" max="1" width="20.85546875" bestFit="1" customWidth="1"/>
  </cols>
  <sheetData>
    <row r="1" spans="1:42" x14ac:dyDescent="0.25">
      <c r="A1" s="8" t="s">
        <v>70</v>
      </c>
      <c r="B1" s="8" t="s">
        <v>40</v>
      </c>
      <c r="C1" s="8" t="s">
        <v>39</v>
      </c>
      <c r="D1" s="8"/>
      <c r="E1" s="8"/>
      <c r="F1" s="8">
        <v>2005</v>
      </c>
      <c r="G1" s="8" t="s">
        <v>35</v>
      </c>
      <c r="H1" s="8" t="s">
        <v>34</v>
      </c>
      <c r="I1" s="8" t="s">
        <v>33</v>
      </c>
      <c r="J1" s="8" t="s">
        <v>32</v>
      </c>
      <c r="K1" s="8" t="s">
        <v>31</v>
      </c>
      <c r="L1" s="8" t="s">
        <v>30</v>
      </c>
      <c r="M1" s="8">
        <v>2006</v>
      </c>
      <c r="N1" s="8" t="s">
        <v>29</v>
      </c>
      <c r="O1" s="8" t="s">
        <v>28</v>
      </c>
      <c r="P1" s="8" t="s">
        <v>27</v>
      </c>
      <c r="Q1" s="8" t="s">
        <v>26</v>
      </c>
      <c r="R1" s="8" t="s">
        <v>25</v>
      </c>
      <c r="S1" s="8" t="s">
        <v>24</v>
      </c>
      <c r="T1" s="8">
        <v>2007</v>
      </c>
      <c r="U1" s="8" t="s">
        <v>18</v>
      </c>
      <c r="V1" s="8" t="s">
        <v>19</v>
      </c>
      <c r="W1" s="8" t="s">
        <v>20</v>
      </c>
      <c r="X1" s="8" t="s">
        <v>21</v>
      </c>
      <c r="Y1" s="8" t="s">
        <v>22</v>
      </c>
      <c r="Z1" s="8" t="s">
        <v>23</v>
      </c>
      <c r="AA1" s="8">
        <v>2008</v>
      </c>
      <c r="AB1" s="8" t="s">
        <v>17</v>
      </c>
      <c r="AC1" s="8" t="s">
        <v>16</v>
      </c>
      <c r="AD1" s="8" t="s">
        <v>15</v>
      </c>
      <c r="AE1" s="8" t="s">
        <v>14</v>
      </c>
      <c r="AF1" s="8" t="s">
        <v>13</v>
      </c>
      <c r="AG1" s="8" t="s">
        <v>12</v>
      </c>
      <c r="AH1" s="8">
        <v>2009</v>
      </c>
      <c r="AI1" s="8" t="s">
        <v>7</v>
      </c>
      <c r="AJ1" s="8" t="s">
        <v>8</v>
      </c>
      <c r="AK1" s="8" t="s">
        <v>9</v>
      </c>
      <c r="AL1" s="8" t="s">
        <v>11</v>
      </c>
      <c r="AM1" s="8" t="s">
        <v>10</v>
      </c>
      <c r="AN1" s="8" t="s">
        <v>0</v>
      </c>
      <c r="AO1" s="8">
        <v>2010</v>
      </c>
      <c r="AP1" s="8" t="s">
        <v>57</v>
      </c>
    </row>
    <row r="2" spans="1:42" x14ac:dyDescent="0.25">
      <c r="A2" s="33" t="s">
        <v>71</v>
      </c>
      <c r="B2" s="34"/>
      <c r="C2" s="10">
        <v>109.4</v>
      </c>
      <c r="D2" s="10"/>
      <c r="E2" s="10"/>
      <c r="F2" s="10">
        <v>109.4</v>
      </c>
      <c r="G2" s="10">
        <v>109.1</v>
      </c>
      <c r="H2" s="10">
        <v>109.7</v>
      </c>
      <c r="I2" s="10">
        <v>113.3</v>
      </c>
      <c r="J2" s="10">
        <v>114</v>
      </c>
      <c r="K2" s="10">
        <v>109.7</v>
      </c>
      <c r="L2" s="10">
        <v>113.3</v>
      </c>
      <c r="M2" s="10">
        <v>114</v>
      </c>
      <c r="N2" s="10">
        <v>115.9</v>
      </c>
      <c r="O2" s="10">
        <v>98.4</v>
      </c>
      <c r="P2" s="10">
        <v>97.2</v>
      </c>
      <c r="Q2" s="10">
        <v>98.3</v>
      </c>
      <c r="R2" s="10">
        <v>98.4</v>
      </c>
      <c r="S2" s="10">
        <v>97.2</v>
      </c>
      <c r="T2" s="10">
        <v>98.3</v>
      </c>
      <c r="U2" s="10">
        <v>81.900000000000006</v>
      </c>
      <c r="V2" s="10">
        <v>62.4</v>
      </c>
      <c r="W2" s="10">
        <v>57.8</v>
      </c>
      <c r="X2" s="10">
        <v>54.6</v>
      </c>
      <c r="Y2" s="10">
        <v>62.4</v>
      </c>
      <c r="Z2" s="10">
        <v>57.8</v>
      </c>
      <c r="AA2" s="10">
        <v>54.6</v>
      </c>
      <c r="AB2" s="10">
        <v>52.9</v>
      </c>
      <c r="AC2" s="10">
        <v>48.4</v>
      </c>
      <c r="AD2" s="10">
        <v>50.6</v>
      </c>
      <c r="AE2" s="10">
        <v>35.799999999999997</v>
      </c>
      <c r="AF2" s="10">
        <v>48.4</v>
      </c>
      <c r="AG2" s="10">
        <v>50.6</v>
      </c>
      <c r="AH2" s="10">
        <v>35.799999999999997</v>
      </c>
      <c r="AI2" s="10">
        <v>0</v>
      </c>
      <c r="AJ2" s="10">
        <v>0</v>
      </c>
      <c r="AK2" s="10">
        <v>0.5</v>
      </c>
      <c r="AL2" s="10">
        <v>0.2</v>
      </c>
      <c r="AM2" s="10">
        <v>0</v>
      </c>
      <c r="AN2" s="10">
        <v>0.5</v>
      </c>
      <c r="AO2" s="10">
        <v>0.2</v>
      </c>
      <c r="AP2" s="10">
        <v>0.1</v>
      </c>
    </row>
    <row r="3" spans="1:42" x14ac:dyDescent="0.25">
      <c r="A3" s="33" t="s">
        <v>72</v>
      </c>
      <c r="B3" s="34"/>
      <c r="C3" s="10">
        <v>138.80000000000001</v>
      </c>
      <c r="D3" s="10"/>
      <c r="E3" s="10"/>
      <c r="F3" s="10">
        <v>138.80000000000001</v>
      </c>
      <c r="G3" s="10">
        <v>142.19999999999999</v>
      </c>
      <c r="H3" s="10">
        <v>131.5</v>
      </c>
      <c r="I3" s="10">
        <v>147</v>
      </c>
      <c r="J3" s="10">
        <v>115.1</v>
      </c>
      <c r="K3" s="10">
        <v>131.5</v>
      </c>
      <c r="L3" s="10">
        <v>147</v>
      </c>
      <c r="M3" s="10">
        <v>115.1</v>
      </c>
      <c r="N3" s="10">
        <v>136.30000000000001</v>
      </c>
      <c r="O3" s="10">
        <v>157.6</v>
      </c>
      <c r="P3" s="10">
        <v>145.30000000000001</v>
      </c>
      <c r="Q3" s="10">
        <v>152.69999999999999</v>
      </c>
      <c r="R3" s="10">
        <v>157.6</v>
      </c>
      <c r="S3" s="10">
        <v>145.30000000000001</v>
      </c>
      <c r="T3" s="10">
        <v>152.69999999999999</v>
      </c>
      <c r="U3" s="10">
        <v>215.9</v>
      </c>
      <c r="V3" s="10">
        <v>231.2</v>
      </c>
      <c r="W3" s="10">
        <v>222.9</v>
      </c>
      <c r="X3" s="10">
        <v>150</v>
      </c>
      <c r="Y3" s="10">
        <v>231.2</v>
      </c>
      <c r="Z3" s="10">
        <v>222.9</v>
      </c>
      <c r="AA3" s="10">
        <v>150</v>
      </c>
      <c r="AB3" s="10">
        <v>150.30000000000001</v>
      </c>
      <c r="AC3" s="10">
        <v>103.1</v>
      </c>
      <c r="AD3" s="10">
        <v>100.1</v>
      </c>
      <c r="AE3" s="10">
        <v>35.4</v>
      </c>
      <c r="AF3" s="10">
        <v>103.1</v>
      </c>
      <c r="AG3" s="10">
        <v>100.1</v>
      </c>
      <c r="AH3" s="10">
        <v>35.4</v>
      </c>
      <c r="AI3" s="10">
        <v>46.2</v>
      </c>
      <c r="AJ3" s="10">
        <v>39.200000000000003</v>
      </c>
      <c r="AK3" s="10">
        <v>27.9</v>
      </c>
      <c r="AL3" s="10">
        <v>2.7</v>
      </c>
      <c r="AM3" s="10">
        <v>39.200000000000003</v>
      </c>
      <c r="AN3" s="10">
        <v>27.9</v>
      </c>
      <c r="AO3" s="10">
        <v>2.7</v>
      </c>
      <c r="AP3" s="10">
        <v>72.099999999999994</v>
      </c>
    </row>
    <row r="4" spans="1:42" x14ac:dyDescent="0.25">
      <c r="A4" s="35" t="s">
        <v>73</v>
      </c>
      <c r="B4" s="36">
        <v>0</v>
      </c>
      <c r="C4" s="37">
        <v>-29.400000000000006</v>
      </c>
      <c r="D4" s="37"/>
      <c r="E4" s="37"/>
      <c r="F4" s="37">
        <v>-29.400000000000006</v>
      </c>
      <c r="G4" s="37">
        <v>-33.099999999999994</v>
      </c>
      <c r="H4" s="37">
        <v>-21.799999999999997</v>
      </c>
      <c r="I4" s="37">
        <v>-33.700000000000003</v>
      </c>
      <c r="J4" s="37">
        <v>-1.0999999999999943</v>
      </c>
      <c r="K4" s="37">
        <v>-21.799999999999997</v>
      </c>
      <c r="L4" s="37">
        <v>-33.700000000000003</v>
      </c>
      <c r="M4" s="37">
        <v>-1.0999999999999943</v>
      </c>
      <c r="N4" s="37">
        <v>-20.399999999999999</v>
      </c>
      <c r="O4" s="37">
        <v>-59.2</v>
      </c>
      <c r="P4" s="37">
        <v>-48.100000000000009</v>
      </c>
      <c r="Q4" s="37">
        <v>-54.399999999999991</v>
      </c>
      <c r="R4" s="37">
        <v>-59.199999999999989</v>
      </c>
      <c r="S4" s="37">
        <v>-48.100000000000009</v>
      </c>
      <c r="T4" s="37">
        <v>-54.399999999999991</v>
      </c>
      <c r="U4" s="37">
        <v>-134</v>
      </c>
      <c r="V4" s="37">
        <v>-168.79999999999998</v>
      </c>
      <c r="W4" s="37">
        <v>-165.10000000000002</v>
      </c>
      <c r="X4" s="37">
        <v>-95.4</v>
      </c>
      <c r="Y4" s="37">
        <v>-168.79999999999998</v>
      </c>
      <c r="Z4" s="37">
        <v>-165.10000000000002</v>
      </c>
      <c r="AA4" s="37">
        <v>-95.4</v>
      </c>
      <c r="AB4" s="37">
        <v>-97.4</v>
      </c>
      <c r="AC4" s="37">
        <v>-54.7</v>
      </c>
      <c r="AD4" s="37">
        <v>-49.5</v>
      </c>
      <c r="AE4" s="37">
        <v>0.4</v>
      </c>
      <c r="AF4" s="37">
        <v>-54.699999999999996</v>
      </c>
      <c r="AG4" s="37">
        <v>-49.499999999999993</v>
      </c>
      <c r="AH4" s="37">
        <v>0.39999999999999858</v>
      </c>
      <c r="AI4" s="37">
        <v>-46.2</v>
      </c>
      <c r="AJ4" s="37">
        <v>-39.200000000000003</v>
      </c>
      <c r="AK4" s="37">
        <v>-27.4</v>
      </c>
      <c r="AL4" s="37">
        <v>-2.5</v>
      </c>
      <c r="AM4" s="37">
        <v>-39.200000000000003</v>
      </c>
      <c r="AN4" s="37">
        <v>-27.4</v>
      </c>
      <c r="AO4" s="37">
        <v>-2.5</v>
      </c>
      <c r="AP4" s="37">
        <v>-72</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AZ11"/>
  <sheetViews>
    <sheetView showGridLines="0" zoomScale="80" zoomScaleNormal="80" workbookViewId="0">
      <pane xSplit="1" topLeftCell="AV1" activePane="topRight" state="frozen"/>
      <selection activeCell="S22" sqref="S22"/>
      <selection pane="topRight" activeCell="AX8" sqref="AX8"/>
    </sheetView>
  </sheetViews>
  <sheetFormatPr defaultRowHeight="15" x14ac:dyDescent="0.25"/>
  <cols>
    <col min="1" max="1" width="24.85546875" style="266" customWidth="1"/>
    <col min="2" max="34" width="7" style="266" customWidth="1"/>
    <col min="35" max="39" width="6.85546875" style="266" customWidth="1"/>
    <col min="40" max="41" width="8" style="266" customWidth="1"/>
    <col min="42" max="42" width="7.42578125" style="266" customWidth="1"/>
    <col min="43" max="44" width="6.85546875" style="266" customWidth="1"/>
    <col min="45" max="49" width="6.5703125" style="266" bestFit="1" customWidth="1"/>
    <col min="50" max="16384" width="9.140625" style="266"/>
  </cols>
  <sheetData>
    <row r="1" spans="1:52" ht="15.75" x14ac:dyDescent="0.25">
      <c r="A1" s="265" t="s">
        <v>168</v>
      </c>
    </row>
    <row r="2" spans="1:52" s="267" customFormat="1" ht="15.75" x14ac:dyDescent="0.25">
      <c r="A2" s="200" t="s">
        <v>257</v>
      </c>
      <c r="B2" s="200" t="s">
        <v>164</v>
      </c>
      <c r="C2" s="200" t="s">
        <v>163</v>
      </c>
      <c r="D2" s="200" t="s">
        <v>162</v>
      </c>
      <c r="E2" s="200" t="s">
        <v>161</v>
      </c>
      <c r="F2" s="200" t="s">
        <v>160</v>
      </c>
      <c r="G2" s="200" t="s">
        <v>159</v>
      </c>
      <c r="H2" s="200" t="s">
        <v>135</v>
      </c>
      <c r="I2" s="200" t="s">
        <v>136</v>
      </c>
      <c r="J2" s="200" t="s">
        <v>137</v>
      </c>
      <c r="K2" s="200" t="s">
        <v>138</v>
      </c>
      <c r="L2" s="200" t="s">
        <v>139</v>
      </c>
      <c r="M2" s="200" t="s">
        <v>140</v>
      </c>
      <c r="N2" s="200" t="s">
        <v>141</v>
      </c>
      <c r="O2" s="200" t="s">
        <v>142</v>
      </c>
      <c r="P2" s="200" t="s">
        <v>143</v>
      </c>
      <c r="Q2" s="200" t="s">
        <v>144</v>
      </c>
      <c r="R2" s="200" t="s">
        <v>145</v>
      </c>
      <c r="S2" s="200" t="s">
        <v>146</v>
      </c>
      <c r="T2" s="200" t="s">
        <v>147</v>
      </c>
      <c r="U2" s="200" t="s">
        <v>148</v>
      </c>
      <c r="V2" s="200" t="s">
        <v>149</v>
      </c>
      <c r="W2" s="200" t="s">
        <v>150</v>
      </c>
      <c r="X2" s="200" t="s">
        <v>151</v>
      </c>
      <c r="Y2" s="200" t="s">
        <v>152</v>
      </c>
      <c r="Z2" s="200" t="s">
        <v>153</v>
      </c>
      <c r="AA2" s="200" t="s">
        <v>154</v>
      </c>
      <c r="AB2" s="200" t="s">
        <v>155</v>
      </c>
      <c r="AC2" s="200" t="s">
        <v>156</v>
      </c>
      <c r="AD2" s="200" t="s">
        <v>157</v>
      </c>
      <c r="AE2" s="200" t="s">
        <v>158</v>
      </c>
      <c r="AF2" s="200" t="s">
        <v>224</v>
      </c>
      <c r="AG2" s="200" t="s">
        <v>225</v>
      </c>
      <c r="AH2" s="200" t="s">
        <v>226</v>
      </c>
      <c r="AI2" s="200" t="s">
        <v>228</v>
      </c>
      <c r="AJ2" s="200" t="s">
        <v>229</v>
      </c>
      <c r="AK2" s="200" t="s">
        <v>245</v>
      </c>
      <c r="AL2" s="200" t="s">
        <v>247</v>
      </c>
      <c r="AM2" s="200" t="s">
        <v>248</v>
      </c>
      <c r="AN2" s="200" t="s">
        <v>260</v>
      </c>
      <c r="AO2" s="200" t="s">
        <v>263</v>
      </c>
      <c r="AP2" s="200" t="s">
        <v>268</v>
      </c>
      <c r="AQ2" s="327" t="s">
        <v>269</v>
      </c>
      <c r="AR2" s="327" t="s">
        <v>270</v>
      </c>
      <c r="AS2" s="200" t="s">
        <v>279</v>
      </c>
      <c r="AT2" s="200" t="s">
        <v>281</v>
      </c>
      <c r="AU2" s="200" t="s">
        <v>286</v>
      </c>
      <c r="AV2" s="200" t="s">
        <v>295</v>
      </c>
      <c r="AW2" s="200" t="s">
        <v>349</v>
      </c>
      <c r="AX2" s="200" t="s">
        <v>355</v>
      </c>
      <c r="AY2" s="200" t="s">
        <v>357</v>
      </c>
      <c r="AZ2" s="200" t="s">
        <v>384</v>
      </c>
    </row>
    <row r="3" spans="1:52" s="267" customFormat="1" ht="15" customHeight="1" x14ac:dyDescent="0.25">
      <c r="A3" s="266" t="s">
        <v>258</v>
      </c>
      <c r="B3" s="268">
        <v>0.89895809570088514</v>
      </c>
      <c r="C3" s="268">
        <v>0.89275404339700737</v>
      </c>
      <c r="D3" s="268">
        <v>0.89891658369897476</v>
      </c>
      <c r="E3" s="268">
        <v>0.8973987661502647</v>
      </c>
      <c r="F3" s="268">
        <v>0.88744270042768325</v>
      </c>
      <c r="G3" s="268">
        <v>0.89565069929759467</v>
      </c>
      <c r="H3" s="268">
        <v>0.91747358067257789</v>
      </c>
      <c r="I3" s="268">
        <v>0.6637868986989468</v>
      </c>
      <c r="J3" s="268">
        <v>0.67435869314465069</v>
      </c>
      <c r="K3" s="268">
        <v>0.67074141065915172</v>
      </c>
      <c r="L3" s="268">
        <v>0.64147600333088939</v>
      </c>
      <c r="M3" s="268">
        <v>0.64775168717754794</v>
      </c>
      <c r="N3" s="268">
        <v>0.61954327572899104</v>
      </c>
      <c r="O3" s="268">
        <v>0.62418446959919205</v>
      </c>
      <c r="P3" s="268">
        <v>0.61682290047617239</v>
      </c>
      <c r="Q3" s="268">
        <v>0.69184097264810307</v>
      </c>
      <c r="R3" s="268">
        <v>0.71172631550907517</v>
      </c>
      <c r="S3" s="268">
        <v>0.72478597609804674</v>
      </c>
      <c r="T3" s="268">
        <v>0.71270380416251433</v>
      </c>
      <c r="U3" s="268">
        <v>0.64147629880278501</v>
      </c>
      <c r="V3" s="268">
        <v>0.62471445676813331</v>
      </c>
      <c r="W3" s="268">
        <v>0.61174900834113999</v>
      </c>
      <c r="X3" s="268">
        <v>0.72860022288194293</v>
      </c>
      <c r="Y3" s="268">
        <v>0.72163137137704247</v>
      </c>
      <c r="Z3" s="268">
        <v>0.74099999999999999</v>
      </c>
      <c r="AA3" s="268">
        <v>0.755</v>
      </c>
      <c r="AB3" s="268">
        <v>0.73</v>
      </c>
      <c r="AC3" s="268">
        <v>0.71</v>
      </c>
      <c r="AD3" s="268">
        <v>0.70099999999999996</v>
      </c>
      <c r="AE3" s="268">
        <v>0.67800000000000005</v>
      </c>
      <c r="AF3" s="268">
        <v>0.7390000000000001</v>
      </c>
      <c r="AG3" s="268">
        <v>0.72400000000000009</v>
      </c>
      <c r="AH3" s="268">
        <v>0.71799999999999997</v>
      </c>
      <c r="AI3" s="268">
        <v>0.75800000000000001</v>
      </c>
      <c r="AJ3" s="268">
        <v>0.78800000000000003</v>
      </c>
      <c r="AK3" s="268">
        <v>0.78100000000000003</v>
      </c>
      <c r="AL3" s="268">
        <v>0.83499999999999996</v>
      </c>
      <c r="AM3" s="268">
        <v>0.92700000000000005</v>
      </c>
      <c r="AN3" s="268">
        <v>0.93100000000000005</v>
      </c>
      <c r="AO3" s="268">
        <v>0.92900000000000005</v>
      </c>
      <c r="AP3" s="268">
        <v>0.94199999999999995</v>
      </c>
      <c r="AQ3" s="339">
        <v>0.91722970375445079</v>
      </c>
      <c r="AR3" s="366">
        <v>0.92080608517595353</v>
      </c>
      <c r="AS3" s="268">
        <v>0.92152653887425084</v>
      </c>
      <c r="AT3" s="366">
        <v>0.92654604509333482</v>
      </c>
      <c r="AU3" s="291">
        <v>0.91309621761467386</v>
      </c>
      <c r="AV3" s="291">
        <v>0.90600000000000003</v>
      </c>
      <c r="AW3" s="291">
        <v>0.86611118445889845</v>
      </c>
      <c r="AX3" s="186">
        <v>0.83031886348643047</v>
      </c>
      <c r="AY3" s="291">
        <v>0.81155978057002454</v>
      </c>
      <c r="AZ3" s="291">
        <v>0.84199999999999997</v>
      </c>
    </row>
    <row r="4" spans="1:52" s="267" customFormat="1" x14ac:dyDescent="0.25">
      <c r="A4" s="266" t="s">
        <v>259</v>
      </c>
      <c r="B4" s="268">
        <v>0.68629853502809968</v>
      </c>
      <c r="C4" s="268">
        <v>0.67414589635869293</v>
      </c>
      <c r="D4" s="268">
        <v>0.70112637106734876</v>
      </c>
      <c r="E4" s="268">
        <v>0.68161048825687087</v>
      </c>
      <c r="F4" s="268">
        <v>0.66405056955493869</v>
      </c>
      <c r="G4" s="268">
        <v>0.68159202196773483</v>
      </c>
      <c r="H4" s="268">
        <v>0.66388011369866184</v>
      </c>
      <c r="I4" s="268">
        <v>0.43884078707735935</v>
      </c>
      <c r="J4" s="268">
        <v>0.44340011253711648</v>
      </c>
      <c r="K4" s="268">
        <v>0.48202778687899606</v>
      </c>
      <c r="L4" s="268">
        <v>0.51585361523581263</v>
      </c>
      <c r="M4" s="268">
        <v>0.5344912084516702</v>
      </c>
      <c r="N4" s="268">
        <v>0.51293713796475571</v>
      </c>
      <c r="O4" s="268">
        <v>0.53989891753490027</v>
      </c>
      <c r="P4" s="268">
        <v>0.53955013565877508</v>
      </c>
      <c r="Q4" s="268">
        <v>0.56111409479532259</v>
      </c>
      <c r="R4" s="268">
        <v>0.54338737980954843</v>
      </c>
      <c r="S4" s="268">
        <v>0.57332457636466094</v>
      </c>
      <c r="T4" s="268">
        <v>0.58509797115602191</v>
      </c>
      <c r="U4" s="268">
        <v>0.58514345724404437</v>
      </c>
      <c r="V4" s="268">
        <v>0.63092205653000932</v>
      </c>
      <c r="W4" s="268">
        <v>0.68334026268383563</v>
      </c>
      <c r="X4" s="268">
        <v>0.69721793106840846</v>
      </c>
      <c r="Y4" s="268">
        <v>0.67653545752734245</v>
      </c>
      <c r="Z4" s="268">
        <v>0.70099999999999996</v>
      </c>
      <c r="AA4" s="268">
        <v>0.74199999999999999</v>
      </c>
      <c r="AB4" s="268">
        <v>0.79300000000000004</v>
      </c>
      <c r="AC4" s="268">
        <v>0.86099999999999999</v>
      </c>
      <c r="AD4" s="268">
        <v>0.78600000000000003</v>
      </c>
      <c r="AE4" s="268">
        <v>0.80500000000000005</v>
      </c>
      <c r="AF4" s="268">
        <v>0.68099999999999994</v>
      </c>
      <c r="AG4" s="268">
        <v>0.59899999999999998</v>
      </c>
      <c r="AH4" s="268">
        <v>0.68899999999999995</v>
      </c>
      <c r="AI4" s="268">
        <v>0.78700000000000003</v>
      </c>
      <c r="AJ4" s="268">
        <v>0.91800000000000004</v>
      </c>
      <c r="AK4" s="268">
        <v>0.92500000000000004</v>
      </c>
      <c r="AL4" s="268">
        <v>0.91100000000000003</v>
      </c>
      <c r="AM4" s="268">
        <v>0.93200000000000005</v>
      </c>
      <c r="AN4" s="268">
        <v>0.94499999999999995</v>
      </c>
      <c r="AO4" s="268">
        <v>0.88300000000000001</v>
      </c>
      <c r="AP4" s="268">
        <v>0.86899999999999999</v>
      </c>
      <c r="AQ4" s="339">
        <v>0.86485096375604853</v>
      </c>
      <c r="AR4" s="366">
        <v>0.84354476374921217</v>
      </c>
      <c r="AS4" s="268">
        <v>0.74837234854247503</v>
      </c>
      <c r="AT4" s="366">
        <v>0.77759156650634398</v>
      </c>
      <c r="AU4" s="291">
        <v>0.94095398612047532</v>
      </c>
      <c r="AV4" s="291">
        <v>0.98199999999999998</v>
      </c>
      <c r="AW4" s="291">
        <v>0.9738792579901584</v>
      </c>
      <c r="AX4" s="291">
        <v>0.99713655564013381</v>
      </c>
      <c r="AY4" s="291">
        <v>0.99275694634534595</v>
      </c>
      <c r="AZ4" s="291">
        <v>0.98699999999999999</v>
      </c>
    </row>
    <row r="5" spans="1:52" x14ac:dyDescent="0.25">
      <c r="G5" s="269"/>
      <c r="P5" s="269"/>
      <c r="T5" s="269"/>
    </row>
    <row r="7" spans="1:52" ht="15.75" x14ac:dyDescent="0.25">
      <c r="A7" s="265" t="s">
        <v>169</v>
      </c>
    </row>
    <row r="8" spans="1:52" s="271" customFormat="1" ht="15" customHeight="1" x14ac:dyDescent="0.25">
      <c r="A8" s="200" t="s">
        <v>257</v>
      </c>
      <c r="B8" s="200">
        <v>2006</v>
      </c>
      <c r="C8" s="200">
        <v>2007</v>
      </c>
      <c r="D8" s="200">
        <v>2008</v>
      </c>
      <c r="E8" s="200">
        <v>2009</v>
      </c>
      <c r="F8" s="200">
        <v>2010</v>
      </c>
      <c r="G8" s="200">
        <v>2011</v>
      </c>
      <c r="H8" s="200">
        <v>2012</v>
      </c>
      <c r="I8" s="200">
        <v>2013</v>
      </c>
      <c r="J8" s="200">
        <v>2014</v>
      </c>
      <c r="K8" s="200">
        <v>2015</v>
      </c>
      <c r="L8" s="327">
        <v>2016</v>
      </c>
      <c r="M8" s="200">
        <v>2017</v>
      </c>
      <c r="N8" s="200">
        <v>2018</v>
      </c>
    </row>
    <row r="9" spans="1:52" ht="15" customHeight="1" x14ac:dyDescent="0.25">
      <c r="A9" s="266" t="s">
        <v>258</v>
      </c>
      <c r="B9" s="270">
        <v>0.89645648103422793</v>
      </c>
      <c r="C9" s="270">
        <v>0.89473627017842949</v>
      </c>
      <c r="D9" s="270">
        <v>0.71176162163123113</v>
      </c>
      <c r="E9" s="270">
        <v>0.63315636187026081</v>
      </c>
      <c r="F9" s="270">
        <v>0.68643081580298759</v>
      </c>
      <c r="G9" s="270">
        <v>0.6454093709632206</v>
      </c>
      <c r="H9" s="270">
        <v>0.73699999999999999</v>
      </c>
      <c r="I9" s="270">
        <v>0.70399999999999996</v>
      </c>
      <c r="J9" s="270">
        <v>0.73499999999999999</v>
      </c>
      <c r="K9" s="270">
        <v>0.83399999999999996</v>
      </c>
      <c r="L9" s="340">
        <v>0.93</v>
      </c>
      <c r="M9" s="291">
        <v>0.92100000000000004</v>
      </c>
      <c r="N9" s="291">
        <v>0.85048608245261603</v>
      </c>
    </row>
    <row r="10" spans="1:52" x14ac:dyDescent="0.25">
      <c r="A10" s="266" t="s">
        <v>259</v>
      </c>
      <c r="B10" s="270">
        <v>0.6682081974307873</v>
      </c>
      <c r="C10" s="270">
        <v>0.68193622565557133</v>
      </c>
      <c r="D10" s="270">
        <v>0.48902639724053143</v>
      </c>
      <c r="E10" s="270">
        <v>0.52589470489350931</v>
      </c>
      <c r="F10" s="270">
        <v>0.55391521733964588</v>
      </c>
      <c r="G10" s="270">
        <v>0.62207697537110795</v>
      </c>
      <c r="H10" s="270">
        <v>0.70499999999999996</v>
      </c>
      <c r="I10" s="270">
        <v>0.81100000000000005</v>
      </c>
      <c r="J10" s="270">
        <v>0.69099999999999995</v>
      </c>
      <c r="K10" s="270">
        <v>0.92100000000000004</v>
      </c>
      <c r="L10" s="340">
        <v>0.89</v>
      </c>
      <c r="M10" s="291">
        <v>0.82599999999999996</v>
      </c>
      <c r="N10" s="291">
        <v>0.98692109509494164</v>
      </c>
    </row>
    <row r="11" spans="1:52" x14ac:dyDescent="0.25">
      <c r="C11" s="269"/>
      <c r="D11" s="269"/>
      <c r="E11" s="269"/>
      <c r="F11" s="269"/>
      <c r="G11" s="269"/>
    </row>
  </sheetData>
  <pageMargins left="0.511811024" right="0.511811024" top="0.78740157499999996" bottom="0.78740157499999996" header="0.31496062000000002" footer="0.31496062000000002"/>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AX131"/>
  <sheetViews>
    <sheetView showGridLines="0" zoomScale="80" zoomScaleNormal="80" workbookViewId="0">
      <pane xSplit="1" topLeftCell="I1" activePane="topRight" state="frozen"/>
      <selection activeCell="T16" sqref="T16"/>
      <selection pane="topRight"/>
    </sheetView>
  </sheetViews>
  <sheetFormatPr defaultRowHeight="15" x14ac:dyDescent="0.25"/>
  <cols>
    <col min="1" max="1" width="41.42578125" style="266" bestFit="1" customWidth="1"/>
    <col min="2" max="44" width="9" style="266" customWidth="1"/>
    <col min="45" max="16384" width="9.140625" style="266"/>
  </cols>
  <sheetData>
    <row r="1" spans="1:13" x14ac:dyDescent="0.25">
      <c r="A1" s="407" t="s">
        <v>282</v>
      </c>
    </row>
    <row r="2" spans="1:13" ht="15.75" x14ac:dyDescent="0.25">
      <c r="A2" s="265" t="s">
        <v>168</v>
      </c>
    </row>
    <row r="3" spans="1:13" ht="15.75" x14ac:dyDescent="0.25">
      <c r="A3" s="200" t="s">
        <v>254</v>
      </c>
      <c r="B3" s="200" t="s">
        <v>263</v>
      </c>
      <c r="C3" s="200" t="s">
        <v>268</v>
      </c>
      <c r="D3" s="200" t="s">
        <v>269</v>
      </c>
      <c r="E3" s="399" t="s">
        <v>270</v>
      </c>
      <c r="F3" s="200" t="s">
        <v>279</v>
      </c>
      <c r="G3" s="399" t="s">
        <v>281</v>
      </c>
      <c r="H3" s="399" t="s">
        <v>286</v>
      </c>
      <c r="I3" s="399" t="s">
        <v>295</v>
      </c>
      <c r="J3" s="399" t="s">
        <v>349</v>
      </c>
      <c r="K3" s="200" t="s">
        <v>355</v>
      </c>
      <c r="L3" s="200" t="s">
        <v>357</v>
      </c>
      <c r="M3" s="200" t="s">
        <v>384</v>
      </c>
    </row>
    <row r="4" spans="1:13" x14ac:dyDescent="0.25">
      <c r="A4" s="272" t="s">
        <v>170</v>
      </c>
      <c r="B4" s="273">
        <v>170.2</v>
      </c>
      <c r="C4" s="273">
        <v>184.4</v>
      </c>
      <c r="D4" s="341">
        <v>179.3</v>
      </c>
      <c r="E4" s="292">
        <v>178.6</v>
      </c>
      <c r="F4" s="288">
        <v>178.3</v>
      </c>
      <c r="G4" s="367">
        <v>186.6</v>
      </c>
      <c r="H4" s="266">
        <v>177.6</v>
      </c>
      <c r="I4" s="266">
        <v>179.6</v>
      </c>
      <c r="J4" s="361">
        <v>199.4</v>
      </c>
      <c r="K4" s="266">
        <v>223.2</v>
      </c>
      <c r="L4" s="266">
        <v>216.3</v>
      </c>
      <c r="M4" s="266">
        <v>215.5</v>
      </c>
    </row>
    <row r="5" spans="1:13" x14ac:dyDescent="0.25">
      <c r="A5" s="272" t="s">
        <v>171</v>
      </c>
      <c r="B5" s="273">
        <v>103.2</v>
      </c>
      <c r="C5" s="273">
        <v>112.3</v>
      </c>
      <c r="D5" s="341">
        <v>119.3</v>
      </c>
      <c r="E5" s="292">
        <v>113.1848386974</v>
      </c>
      <c r="F5" s="288">
        <v>115.9</v>
      </c>
      <c r="G5" s="367">
        <v>121.8</v>
      </c>
      <c r="H5" s="266">
        <v>119</v>
      </c>
      <c r="I5" s="266">
        <v>117.2</v>
      </c>
      <c r="J5" s="361">
        <v>125.6</v>
      </c>
      <c r="K5" s="266">
        <v>138</v>
      </c>
      <c r="L5" s="266">
        <v>129.9</v>
      </c>
      <c r="M5" s="266">
        <v>138.19999999999999</v>
      </c>
    </row>
    <row r="6" spans="1:13" x14ac:dyDescent="0.25">
      <c r="A6" s="272" t="s">
        <v>172</v>
      </c>
      <c r="B6" s="273">
        <v>478</v>
      </c>
      <c r="C6" s="273">
        <v>478</v>
      </c>
      <c r="D6" s="341">
        <v>478</v>
      </c>
      <c r="E6" s="292">
        <v>478</v>
      </c>
      <c r="F6" s="288">
        <v>478</v>
      </c>
      <c r="G6" s="367">
        <v>478</v>
      </c>
      <c r="H6" s="266">
        <v>478</v>
      </c>
      <c r="I6" s="288">
        <v>478</v>
      </c>
      <c r="J6" s="361">
        <v>478</v>
      </c>
      <c r="K6" s="266">
        <v>478</v>
      </c>
      <c r="L6" s="266">
        <v>478</v>
      </c>
      <c r="M6" s="288">
        <v>478</v>
      </c>
    </row>
    <row r="7" spans="1:13" x14ac:dyDescent="0.25">
      <c r="A7" s="272" t="s">
        <v>173</v>
      </c>
      <c r="B7" s="273">
        <v>45</v>
      </c>
      <c r="C7" s="273">
        <v>45</v>
      </c>
      <c r="D7" s="341">
        <v>45</v>
      </c>
      <c r="E7" s="321">
        <v>45</v>
      </c>
      <c r="F7" s="288">
        <v>45</v>
      </c>
      <c r="G7" s="367">
        <v>49.5</v>
      </c>
      <c r="H7" s="266">
        <v>90</v>
      </c>
      <c r="I7" s="288">
        <v>90</v>
      </c>
      <c r="J7" s="361">
        <v>93.2</v>
      </c>
      <c r="K7" s="266">
        <v>97.4</v>
      </c>
      <c r="L7" s="266">
        <v>97.7</v>
      </c>
      <c r="M7" s="266">
        <v>100.1</v>
      </c>
    </row>
    <row r="8" spans="1:13" x14ac:dyDescent="0.25">
      <c r="A8" s="272" t="s">
        <v>175</v>
      </c>
      <c r="B8" s="280" t="s">
        <v>36</v>
      </c>
      <c r="C8" s="280" t="s">
        <v>36</v>
      </c>
      <c r="D8" s="280">
        <v>0</v>
      </c>
      <c r="E8" s="367">
        <v>0</v>
      </c>
      <c r="F8" s="281" t="s">
        <v>36</v>
      </c>
      <c r="G8" s="281" t="s">
        <v>36</v>
      </c>
      <c r="H8" s="423" t="s">
        <v>36</v>
      </c>
      <c r="I8" s="423" t="s">
        <v>36</v>
      </c>
      <c r="J8" s="423" t="s">
        <v>36</v>
      </c>
      <c r="K8" s="423" t="s">
        <v>36</v>
      </c>
      <c r="L8" s="423" t="s">
        <v>36</v>
      </c>
      <c r="M8" s="484" t="s">
        <v>36</v>
      </c>
    </row>
    <row r="9" spans="1:13" x14ac:dyDescent="0.25">
      <c r="A9" s="184" t="s">
        <v>230</v>
      </c>
      <c r="B9" s="280">
        <v>9</v>
      </c>
      <c r="C9" s="280">
        <v>9</v>
      </c>
      <c r="D9" s="342">
        <v>8.8000000000000007</v>
      </c>
      <c r="E9" s="371">
        <v>9.1999999999999993</v>
      </c>
      <c r="F9" s="389">
        <v>9.6</v>
      </c>
      <c r="G9" s="367">
        <v>10.5</v>
      </c>
      <c r="H9" s="424">
        <v>10</v>
      </c>
      <c r="I9" s="424">
        <v>10.199999999999999</v>
      </c>
      <c r="J9" s="451">
        <v>10.5</v>
      </c>
      <c r="K9" s="266">
        <v>11.799999999999999</v>
      </c>
      <c r="L9" s="361">
        <v>10.900000000000091</v>
      </c>
      <c r="M9" s="496">
        <v>10</v>
      </c>
    </row>
    <row r="10" spans="1:13" x14ac:dyDescent="0.25">
      <c r="A10" s="282" t="s">
        <v>1</v>
      </c>
      <c r="B10" s="283">
        <v>805.4</v>
      </c>
      <c r="C10" s="283">
        <v>828.7</v>
      </c>
      <c r="D10" s="343">
        <v>830.4</v>
      </c>
      <c r="E10" s="400">
        <v>824</v>
      </c>
      <c r="F10" s="287">
        <v>826.80000000000007</v>
      </c>
      <c r="G10" s="409">
        <v>846.4</v>
      </c>
      <c r="H10" s="287">
        <f>SUM(H4:H9)</f>
        <v>874.6</v>
      </c>
      <c r="I10" s="434">
        <v>875</v>
      </c>
      <c r="J10" s="452">
        <v>906.7</v>
      </c>
      <c r="K10" s="459">
        <v>948.40000000000009</v>
      </c>
      <c r="L10" s="459">
        <v>932.80000000000018</v>
      </c>
      <c r="M10" s="497">
        <v>941.8</v>
      </c>
    </row>
    <row r="11" spans="1:13" x14ac:dyDescent="0.2">
      <c r="A11" s="259" t="s">
        <v>231</v>
      </c>
      <c r="B11" s="304"/>
      <c r="C11" s="304"/>
      <c r="D11" s="304"/>
      <c r="E11" s="292"/>
      <c r="F11" s="308"/>
      <c r="G11" s="309"/>
    </row>
    <row r="12" spans="1:13" x14ac:dyDescent="0.25">
      <c r="E12" s="368"/>
      <c r="F12" s="269"/>
      <c r="G12" s="269"/>
    </row>
    <row r="13" spans="1:13" ht="15.75" x14ac:dyDescent="0.25">
      <c r="A13" s="200" t="s">
        <v>255</v>
      </c>
      <c r="B13" s="200" t="s">
        <v>263</v>
      </c>
      <c r="C13" s="200" t="s">
        <v>268</v>
      </c>
      <c r="D13" s="200" t="s">
        <v>269</v>
      </c>
      <c r="E13" s="399" t="s">
        <v>270</v>
      </c>
      <c r="F13" s="200" t="s">
        <v>279</v>
      </c>
      <c r="G13" s="399" t="s">
        <v>281</v>
      </c>
      <c r="H13" s="399" t="s">
        <v>286</v>
      </c>
      <c r="I13" s="399" t="s">
        <v>295</v>
      </c>
      <c r="J13" s="399" t="s">
        <v>349</v>
      </c>
      <c r="K13" s="200" t="s">
        <v>355</v>
      </c>
      <c r="L13" s="200" t="s">
        <v>357</v>
      </c>
      <c r="M13" s="200" t="s">
        <v>384</v>
      </c>
    </row>
    <row r="14" spans="1:13" x14ac:dyDescent="0.25">
      <c r="A14" s="272" t="s">
        <v>170</v>
      </c>
      <c r="B14" s="274">
        <v>136.30000000000001</v>
      </c>
      <c r="C14" s="274">
        <v>146.30000000000001</v>
      </c>
      <c r="D14" s="344">
        <v>144.30000000000001</v>
      </c>
      <c r="E14" s="367">
        <v>128.80000000000001</v>
      </c>
      <c r="F14" s="266">
        <v>136.69999999999999</v>
      </c>
      <c r="G14" s="367">
        <v>151.5</v>
      </c>
      <c r="H14" s="266">
        <v>134.4</v>
      </c>
      <c r="I14" s="266">
        <v>122.7</v>
      </c>
      <c r="J14" s="361">
        <v>145</v>
      </c>
      <c r="K14" s="266">
        <v>164.29999999999998</v>
      </c>
      <c r="L14" s="266">
        <v>136.80000000000001</v>
      </c>
      <c r="M14" s="288">
        <v>132.1</v>
      </c>
    </row>
    <row r="15" spans="1:13" x14ac:dyDescent="0.25">
      <c r="A15" s="272" t="s">
        <v>171</v>
      </c>
      <c r="B15" s="274">
        <v>93.3</v>
      </c>
      <c r="C15" s="274">
        <v>94.2</v>
      </c>
      <c r="D15" s="344">
        <v>100.4</v>
      </c>
      <c r="E15" s="367">
        <v>89.2</v>
      </c>
      <c r="F15" s="266">
        <v>88.4</v>
      </c>
      <c r="G15" s="367">
        <v>99.1</v>
      </c>
      <c r="H15" s="266">
        <v>87.5</v>
      </c>
      <c r="I15" s="266">
        <v>80.900000000000006</v>
      </c>
      <c r="J15" s="361">
        <v>100.2</v>
      </c>
      <c r="K15" s="266">
        <v>119.5</v>
      </c>
      <c r="L15" s="266">
        <v>97.8</v>
      </c>
      <c r="M15" s="288">
        <v>95.6</v>
      </c>
    </row>
    <row r="16" spans="1:13" x14ac:dyDescent="0.25">
      <c r="A16" s="272" t="s">
        <v>172</v>
      </c>
      <c r="B16" s="274">
        <v>390.6</v>
      </c>
      <c r="C16" s="274">
        <v>410.8</v>
      </c>
      <c r="D16" s="344">
        <v>408.8</v>
      </c>
      <c r="E16" s="367">
        <v>380.2</v>
      </c>
      <c r="F16" s="266">
        <v>394.1</v>
      </c>
      <c r="G16" s="367">
        <v>421.5</v>
      </c>
      <c r="H16" s="266">
        <v>388.6</v>
      </c>
      <c r="I16" s="266">
        <v>359.6</v>
      </c>
      <c r="J16" s="361">
        <v>381.1</v>
      </c>
      <c r="K16" s="266">
        <v>399.8</v>
      </c>
      <c r="L16" s="266">
        <v>337</v>
      </c>
      <c r="M16" s="288">
        <v>350.5</v>
      </c>
    </row>
    <row r="17" spans="1:41" x14ac:dyDescent="0.25">
      <c r="A17" s="272" t="s">
        <v>173</v>
      </c>
      <c r="B17" s="274">
        <v>36.6</v>
      </c>
      <c r="C17" s="274">
        <v>40.6</v>
      </c>
      <c r="D17" s="344">
        <v>38.299999999999997</v>
      </c>
      <c r="E17" s="367">
        <v>37.299999999999997</v>
      </c>
      <c r="F17" s="266">
        <v>38.4</v>
      </c>
      <c r="G17" s="367">
        <v>43.4</v>
      </c>
      <c r="H17" s="266">
        <v>42.5</v>
      </c>
      <c r="I17" s="266">
        <v>39.299999999999997</v>
      </c>
      <c r="J17" s="361">
        <v>43.7</v>
      </c>
      <c r="K17" s="266">
        <v>48.1</v>
      </c>
      <c r="L17" s="266">
        <v>44.3</v>
      </c>
      <c r="M17" s="288">
        <v>44</v>
      </c>
    </row>
    <row r="18" spans="1:41" x14ac:dyDescent="0.25">
      <c r="A18" s="272" t="s">
        <v>175</v>
      </c>
      <c r="B18" s="280" t="s">
        <v>36</v>
      </c>
      <c r="C18" s="280" t="s">
        <v>36</v>
      </c>
      <c r="D18" s="280">
        <v>0</v>
      </c>
      <c r="E18" s="292">
        <v>0</v>
      </c>
      <c r="F18" s="281" t="s">
        <v>36</v>
      </c>
      <c r="G18" s="281" t="str">
        <f>F18</f>
        <v>-</v>
      </c>
      <c r="H18" s="423" t="s">
        <v>36</v>
      </c>
      <c r="I18" s="423" t="s">
        <v>36</v>
      </c>
      <c r="J18" s="361">
        <v>0</v>
      </c>
      <c r="K18" s="361">
        <v>0</v>
      </c>
      <c r="L18" s="361">
        <v>0</v>
      </c>
      <c r="M18" s="485">
        <v>0</v>
      </c>
    </row>
    <row r="19" spans="1:41" x14ac:dyDescent="0.25">
      <c r="A19" s="184" t="s">
        <v>230</v>
      </c>
      <c r="B19" s="280">
        <v>3.7</v>
      </c>
      <c r="C19" s="280">
        <v>4.2</v>
      </c>
      <c r="D19" s="342">
        <v>4.5</v>
      </c>
      <c r="E19" s="370">
        <v>3.7</v>
      </c>
      <c r="F19" s="390">
        <v>4.5</v>
      </c>
      <c r="G19" s="367">
        <v>4.7</v>
      </c>
      <c r="H19" s="266">
        <v>4.2</v>
      </c>
      <c r="I19" s="266">
        <v>3.7</v>
      </c>
      <c r="J19" s="361">
        <v>4</v>
      </c>
      <c r="K19" s="266">
        <v>4.3</v>
      </c>
      <c r="L19" s="361">
        <v>4.4999999999998863</v>
      </c>
      <c r="M19" s="288">
        <v>3.9</v>
      </c>
    </row>
    <row r="20" spans="1:41" x14ac:dyDescent="0.25">
      <c r="A20" s="282" t="s">
        <v>1</v>
      </c>
      <c r="B20" s="284">
        <v>660.5</v>
      </c>
      <c r="C20" s="284">
        <v>696.1</v>
      </c>
      <c r="D20" s="345">
        <v>696.3</v>
      </c>
      <c r="E20" s="400">
        <v>639.20000000000005</v>
      </c>
      <c r="F20" s="287">
        <v>662.1</v>
      </c>
      <c r="G20" s="410">
        <v>720.2</v>
      </c>
      <c r="H20" s="293">
        <v>657.2</v>
      </c>
      <c r="I20" s="293">
        <v>606.20000000000005</v>
      </c>
      <c r="J20" s="453">
        <v>674</v>
      </c>
      <c r="K20" s="453">
        <v>735.99999999999989</v>
      </c>
      <c r="L20" s="459">
        <v>620.39999999999986</v>
      </c>
      <c r="M20" s="459">
        <v>626.1</v>
      </c>
    </row>
    <row r="21" spans="1:41" x14ac:dyDescent="0.2">
      <c r="A21" s="259" t="s">
        <v>231</v>
      </c>
      <c r="B21" s="305"/>
      <c r="C21" s="305"/>
      <c r="D21" s="305"/>
      <c r="E21" s="292"/>
      <c r="F21" s="309"/>
      <c r="G21" s="309"/>
    </row>
    <row r="22" spans="1:41" x14ac:dyDescent="0.25">
      <c r="E22" s="368"/>
      <c r="F22" s="269"/>
      <c r="G22" s="269"/>
    </row>
    <row r="23" spans="1:41" ht="15.75" x14ac:dyDescent="0.25">
      <c r="A23" s="200" t="s">
        <v>256</v>
      </c>
      <c r="B23" s="200" t="s">
        <v>263</v>
      </c>
      <c r="C23" s="200" t="s">
        <v>268</v>
      </c>
      <c r="D23" s="200" t="s">
        <v>269</v>
      </c>
      <c r="E23" s="399" t="s">
        <v>270</v>
      </c>
      <c r="F23" s="399" t="s">
        <v>279</v>
      </c>
      <c r="G23" s="399" t="s">
        <v>281</v>
      </c>
      <c r="H23" s="399" t="s">
        <v>286</v>
      </c>
      <c r="I23" s="399" t="s">
        <v>295</v>
      </c>
      <c r="J23" s="399" t="s">
        <v>349</v>
      </c>
      <c r="K23" s="200" t="s">
        <v>355</v>
      </c>
      <c r="L23" s="200" t="s">
        <v>357</v>
      </c>
      <c r="M23" s="200" t="s">
        <v>384</v>
      </c>
    </row>
    <row r="24" spans="1:41" x14ac:dyDescent="0.25">
      <c r="A24" s="272" t="s">
        <v>170</v>
      </c>
      <c r="B24" s="268">
        <v>0.80100000000000005</v>
      </c>
      <c r="C24" s="268">
        <v>0.79300000000000004</v>
      </c>
      <c r="D24" s="268">
        <v>0.80500000000000005</v>
      </c>
      <c r="E24" s="369">
        <v>0.72099999999999997</v>
      </c>
      <c r="F24" s="270">
        <v>0.76700000000000002</v>
      </c>
      <c r="G24" s="369">
        <v>0.81200000000000006</v>
      </c>
      <c r="H24" s="291">
        <v>0.75700000000000001</v>
      </c>
      <c r="I24" s="291">
        <v>0.68300000000000005</v>
      </c>
      <c r="J24" s="374">
        <v>0.72718154463390172</v>
      </c>
      <c r="K24" s="291">
        <v>0.73611111111111105</v>
      </c>
      <c r="L24" s="291">
        <v>0.63245492371705969</v>
      </c>
      <c r="M24" s="291">
        <v>0.61299999999999999</v>
      </c>
    </row>
    <row r="25" spans="1:41" x14ac:dyDescent="0.25">
      <c r="A25" s="272" t="s">
        <v>171</v>
      </c>
      <c r="B25" s="268">
        <v>0.90400000000000003</v>
      </c>
      <c r="C25" s="268">
        <v>0.83899999999999997</v>
      </c>
      <c r="D25" s="268">
        <v>0.84199999999999997</v>
      </c>
      <c r="E25" s="369">
        <v>0.78800000000000003</v>
      </c>
      <c r="F25" s="270">
        <v>0.76300000000000001</v>
      </c>
      <c r="G25" s="369">
        <v>0.81399999999999995</v>
      </c>
      <c r="H25" s="291">
        <v>0.73499999999999999</v>
      </c>
      <c r="I25" s="291">
        <v>0.69</v>
      </c>
      <c r="J25" s="374">
        <v>0.79777070063694278</v>
      </c>
      <c r="K25" s="291">
        <v>0.86594202898550721</v>
      </c>
      <c r="L25" s="291">
        <v>0.75288683602771356</v>
      </c>
      <c r="M25" s="291">
        <v>0.69199999999999995</v>
      </c>
    </row>
    <row r="26" spans="1:41" x14ac:dyDescent="0.25">
      <c r="A26" s="272" t="s">
        <v>172</v>
      </c>
      <c r="B26" s="268">
        <v>0.81699999999999995</v>
      </c>
      <c r="C26" s="268">
        <v>0.85899999999999999</v>
      </c>
      <c r="D26" s="268">
        <v>0.85499999999999998</v>
      </c>
      <c r="E26" s="369">
        <v>0.79500000000000004</v>
      </c>
      <c r="F26" s="270">
        <v>0.82399999999999995</v>
      </c>
      <c r="G26" s="369">
        <v>0.88200000000000001</v>
      </c>
      <c r="H26" s="291">
        <v>0.81299999999999994</v>
      </c>
      <c r="I26" s="291">
        <v>0.752</v>
      </c>
      <c r="J26" s="374">
        <v>0.7972803347280335</v>
      </c>
      <c r="K26" s="291">
        <v>0.83640167364016738</v>
      </c>
      <c r="L26" s="291">
        <v>0.70502092050209209</v>
      </c>
      <c r="M26" s="291">
        <v>0.73299999999999998</v>
      </c>
    </row>
    <row r="27" spans="1:41" x14ac:dyDescent="0.25">
      <c r="A27" s="272" t="s">
        <v>173</v>
      </c>
      <c r="B27" s="268">
        <v>0.81299999999999994</v>
      </c>
      <c r="C27" s="268">
        <v>0.90200000000000002</v>
      </c>
      <c r="D27" s="268">
        <v>0.85099999999999998</v>
      </c>
      <c r="E27" s="369">
        <v>0.82899999999999996</v>
      </c>
      <c r="F27" s="270">
        <v>0.85299999999999998</v>
      </c>
      <c r="G27" s="369">
        <v>0.877</v>
      </c>
      <c r="H27" s="291">
        <v>0.47199999999999998</v>
      </c>
      <c r="I27" s="291">
        <v>0.437</v>
      </c>
      <c r="J27" s="374">
        <v>0.46888412017167386</v>
      </c>
      <c r="K27" s="291">
        <v>0.49383983572895274</v>
      </c>
      <c r="L27" s="291">
        <v>0.45342886386898668</v>
      </c>
      <c r="M27" s="291">
        <v>0.44</v>
      </c>
    </row>
    <row r="28" spans="1:41" x14ac:dyDescent="0.25">
      <c r="A28" s="272" t="s">
        <v>175</v>
      </c>
      <c r="B28" s="280" t="s">
        <v>36</v>
      </c>
      <c r="C28" s="280" t="s">
        <v>36</v>
      </c>
      <c r="D28" s="280">
        <v>0</v>
      </c>
      <c r="E28" s="292">
        <v>0</v>
      </c>
      <c r="F28" s="280">
        <v>0</v>
      </c>
      <c r="G28" s="412" t="s">
        <v>36</v>
      </c>
      <c r="H28" s="291">
        <v>0</v>
      </c>
      <c r="I28" s="291">
        <v>0</v>
      </c>
      <c r="J28" s="374">
        <v>0</v>
      </c>
      <c r="K28" s="374">
        <v>0</v>
      </c>
      <c r="L28" s="374">
        <v>0</v>
      </c>
      <c r="M28" s="374">
        <v>0</v>
      </c>
    </row>
    <row r="29" spans="1:41" x14ac:dyDescent="0.25">
      <c r="A29" s="184" t="s">
        <v>230</v>
      </c>
      <c r="B29" s="322">
        <v>0.41099999999999998</v>
      </c>
      <c r="C29" s="322">
        <v>0.46700000000000003</v>
      </c>
      <c r="D29" s="322">
        <v>0.51100000000000001</v>
      </c>
      <c r="E29" s="322">
        <v>0.40200000000000002</v>
      </c>
      <c r="F29" s="391">
        <v>0.46899999999999997</v>
      </c>
      <c r="G29" s="369">
        <v>0.44800000000000001</v>
      </c>
      <c r="H29" s="291">
        <v>0.42</v>
      </c>
      <c r="I29" s="291">
        <v>0.36299999999999999</v>
      </c>
      <c r="J29" s="454">
        <v>0.38095238095238093</v>
      </c>
      <c r="K29" s="291">
        <v>0.36440677966101698</v>
      </c>
      <c r="L29" s="291">
        <v>0.41284403669724767</v>
      </c>
      <c r="M29" s="291">
        <v>0.39</v>
      </c>
    </row>
    <row r="30" spans="1:41" x14ac:dyDescent="0.25">
      <c r="A30" s="282" t="s">
        <v>1</v>
      </c>
      <c r="B30" s="290">
        <v>0.82</v>
      </c>
      <c r="C30" s="290">
        <v>0.84</v>
      </c>
      <c r="D30" s="290">
        <v>0.83899999999999997</v>
      </c>
      <c r="E30" s="290">
        <v>0.77600000000000002</v>
      </c>
      <c r="F30" s="325">
        <v>0.80100000000000005</v>
      </c>
      <c r="G30" s="411">
        <v>0.85099999999999998</v>
      </c>
      <c r="H30" s="295">
        <v>0.751</v>
      </c>
      <c r="I30" s="295">
        <v>0.69299999999999995</v>
      </c>
      <c r="J30" s="455">
        <v>0.74335502371236351</v>
      </c>
      <c r="K30" s="414">
        <v>0.77604386334879782</v>
      </c>
      <c r="L30" s="414">
        <v>0.6650943396226412</v>
      </c>
      <c r="M30" s="414">
        <v>0.66500000000000004</v>
      </c>
    </row>
    <row r="31" spans="1:41" x14ac:dyDescent="0.25">
      <c r="A31" s="303"/>
      <c r="B31" s="319"/>
      <c r="C31" s="319"/>
      <c r="D31" s="319"/>
      <c r="E31" s="319"/>
      <c r="F31" s="325"/>
      <c r="G31" s="369"/>
    </row>
    <row r="32" spans="1:41" ht="57.75" customHeight="1" x14ac:dyDescent="0.25">
      <c r="A32" s="500" t="s">
        <v>284</v>
      </c>
      <c r="B32" s="501"/>
      <c r="C32" s="501"/>
      <c r="D32" s="501"/>
      <c r="E32" s="501"/>
      <c r="F32" s="501"/>
      <c r="G32" s="501"/>
      <c r="H32" s="501"/>
      <c r="I32" s="501"/>
      <c r="J32" s="501"/>
      <c r="K32" s="501"/>
      <c r="L32" s="501"/>
      <c r="M32" s="501"/>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row>
    <row r="33" spans="1:41" x14ac:dyDescent="0.25">
      <c r="A33" s="407" t="s">
        <v>282</v>
      </c>
      <c r="B33" s="429"/>
      <c r="C33" s="429"/>
      <c r="D33" s="429"/>
      <c r="E33" s="429"/>
      <c r="F33" s="429"/>
      <c r="G33" s="429"/>
      <c r="H33" s="429"/>
      <c r="I33" s="429"/>
      <c r="J33" s="429"/>
      <c r="K33" s="429"/>
      <c r="L33" s="429"/>
      <c r="M33" s="429"/>
      <c r="N33" s="429"/>
      <c r="O33" s="429"/>
      <c r="P33" s="429"/>
      <c r="Q33" s="429"/>
    </row>
    <row r="34" spans="1:41" ht="15.75" x14ac:dyDescent="0.25">
      <c r="A34" s="265" t="s">
        <v>169</v>
      </c>
      <c r="D34" s="429"/>
      <c r="E34" s="429"/>
      <c r="F34" s="429"/>
      <c r="G34" s="429"/>
      <c r="H34" s="429"/>
      <c r="I34" s="429"/>
      <c r="J34" s="429"/>
      <c r="K34" s="429"/>
      <c r="L34" s="429"/>
      <c r="M34" s="429"/>
      <c r="N34" s="429"/>
      <c r="O34" s="429"/>
      <c r="P34" s="429"/>
      <c r="Q34" s="429"/>
    </row>
    <row r="35" spans="1:41" ht="15.75" x14ac:dyDescent="0.25">
      <c r="A35" s="200" t="s">
        <v>254</v>
      </c>
      <c r="B35" s="200">
        <v>2016</v>
      </c>
      <c r="C35" s="200">
        <v>2017</v>
      </c>
      <c r="D35" s="200">
        <v>2018</v>
      </c>
      <c r="E35" s="429"/>
      <c r="F35" s="429"/>
      <c r="G35" s="429"/>
      <c r="H35" s="429"/>
      <c r="I35" s="429"/>
      <c r="J35" s="429"/>
      <c r="K35" s="429"/>
      <c r="L35" s="429"/>
      <c r="M35" s="429"/>
      <c r="N35" s="429"/>
      <c r="O35" s="429"/>
      <c r="P35" s="429"/>
      <c r="Q35" s="429"/>
    </row>
    <row r="36" spans="1:41" x14ac:dyDescent="0.25">
      <c r="A36" s="272" t="s">
        <v>287</v>
      </c>
      <c r="B36" s="273">
        <v>704.1</v>
      </c>
      <c r="C36" s="273">
        <v>721.1</v>
      </c>
      <c r="D36" s="273">
        <v>818.5</v>
      </c>
      <c r="E36" s="361"/>
      <c r="F36" s="429"/>
      <c r="G36" s="429"/>
      <c r="H36" s="429"/>
      <c r="I36" s="429"/>
      <c r="J36" s="429"/>
      <c r="K36" s="429"/>
      <c r="L36" s="429"/>
      <c r="M36" s="429"/>
      <c r="N36" s="429"/>
      <c r="O36" s="429"/>
      <c r="P36" s="429"/>
      <c r="Q36" s="429"/>
    </row>
    <row r="37" spans="1:41" x14ac:dyDescent="0.25">
      <c r="A37" s="272" t="s">
        <v>288</v>
      </c>
      <c r="B37" s="273">
        <v>438</v>
      </c>
      <c r="C37" s="273">
        <v>469.9</v>
      </c>
      <c r="D37" s="273">
        <v>510.7</v>
      </c>
      <c r="E37" s="361"/>
      <c r="F37" s="429"/>
      <c r="G37" s="429"/>
      <c r="H37" s="429"/>
      <c r="I37" s="429"/>
      <c r="J37" s="429"/>
      <c r="K37" s="429"/>
      <c r="L37" s="429"/>
      <c r="M37" s="429"/>
      <c r="N37" s="429"/>
      <c r="O37" s="429"/>
      <c r="P37" s="429"/>
      <c r="Q37" s="429"/>
    </row>
    <row r="38" spans="1:41" x14ac:dyDescent="0.25">
      <c r="A38" s="272" t="s">
        <v>289</v>
      </c>
      <c r="B38" s="273">
        <v>1912</v>
      </c>
      <c r="C38" s="273">
        <v>1912</v>
      </c>
      <c r="D38" s="273">
        <v>1912</v>
      </c>
      <c r="E38" s="361"/>
      <c r="F38" s="429"/>
      <c r="G38" s="429"/>
      <c r="H38" s="429"/>
      <c r="I38" s="429"/>
      <c r="J38" s="429"/>
      <c r="K38" s="429"/>
      <c r="L38" s="429"/>
      <c r="M38" s="429"/>
      <c r="N38" s="429"/>
      <c r="O38" s="429"/>
      <c r="P38" s="429"/>
      <c r="Q38" s="429"/>
    </row>
    <row r="39" spans="1:41" x14ac:dyDescent="0.25">
      <c r="A39" s="272" t="s">
        <v>290</v>
      </c>
      <c r="B39" s="273">
        <v>180</v>
      </c>
      <c r="C39" s="273">
        <v>229.5</v>
      </c>
      <c r="D39" s="273">
        <v>378.3</v>
      </c>
      <c r="E39" s="361"/>
      <c r="F39" s="429"/>
      <c r="G39" s="429"/>
      <c r="H39" s="429"/>
      <c r="I39" s="429"/>
      <c r="J39" s="429"/>
      <c r="K39" s="429"/>
      <c r="L39" s="429"/>
      <c r="M39" s="429"/>
      <c r="N39" s="429"/>
      <c r="O39" s="429"/>
      <c r="P39" s="429"/>
      <c r="Q39" s="429"/>
    </row>
    <row r="40" spans="1:41" x14ac:dyDescent="0.25">
      <c r="A40" s="272" t="s">
        <v>291</v>
      </c>
      <c r="B40" s="280" t="s">
        <v>36</v>
      </c>
      <c r="C40" s="280" t="s">
        <v>36</v>
      </c>
      <c r="D40" s="280" t="s">
        <v>36</v>
      </c>
      <c r="E40" s="361"/>
      <c r="F40" s="429"/>
      <c r="G40" s="429"/>
      <c r="H40" s="429"/>
      <c r="I40" s="429"/>
      <c r="J40" s="429"/>
      <c r="K40" s="429"/>
      <c r="L40" s="429"/>
      <c r="M40" s="429"/>
      <c r="N40" s="429"/>
      <c r="O40" s="429"/>
      <c r="P40" s="429"/>
      <c r="Q40" s="429"/>
    </row>
    <row r="41" spans="1:41" x14ac:dyDescent="0.25">
      <c r="A41" s="184" t="s">
        <v>292</v>
      </c>
      <c r="B41" s="280">
        <v>35.799999999999997</v>
      </c>
      <c r="C41" s="280">
        <v>39.299999999999997</v>
      </c>
      <c r="D41" s="280">
        <v>43.400000000000091</v>
      </c>
      <c r="E41" s="361"/>
      <c r="F41" s="429"/>
      <c r="G41" s="429"/>
      <c r="H41" s="429"/>
      <c r="I41" s="429"/>
      <c r="J41" s="429"/>
      <c r="K41" s="429"/>
      <c r="L41" s="429"/>
      <c r="M41" s="429"/>
      <c r="N41" s="429"/>
      <c r="O41" s="429"/>
      <c r="P41" s="429"/>
      <c r="Q41" s="429"/>
    </row>
    <row r="42" spans="1:41" x14ac:dyDescent="0.25">
      <c r="A42" s="282" t="s">
        <v>1</v>
      </c>
      <c r="B42" s="283">
        <v>3269.9</v>
      </c>
      <c r="C42" s="283">
        <v>3371.8</v>
      </c>
      <c r="D42" s="283">
        <v>3662.9</v>
      </c>
      <c r="E42" s="361"/>
      <c r="F42" s="429"/>
      <c r="G42" s="429"/>
      <c r="H42" s="429"/>
      <c r="I42" s="429"/>
      <c r="J42" s="429"/>
      <c r="K42" s="429"/>
      <c r="L42" s="429"/>
      <c r="M42" s="429"/>
      <c r="N42" s="429"/>
      <c r="O42" s="429"/>
      <c r="P42" s="429"/>
      <c r="Q42" s="429"/>
    </row>
    <row r="43" spans="1:41" x14ac:dyDescent="0.2">
      <c r="A43" s="259" t="s">
        <v>231</v>
      </c>
      <c r="B43" s="304"/>
      <c r="C43" s="304"/>
      <c r="D43" s="429"/>
      <c r="E43" s="429"/>
      <c r="F43" s="429"/>
      <c r="G43" s="429"/>
      <c r="H43" s="429"/>
      <c r="I43" s="429"/>
      <c r="J43" s="429"/>
      <c r="K43" s="429"/>
      <c r="L43" s="429"/>
      <c r="M43" s="429"/>
      <c r="N43" s="429"/>
      <c r="O43" s="429"/>
      <c r="P43" s="429"/>
      <c r="Q43" s="429"/>
    </row>
    <row r="44" spans="1:41" ht="15" customHeight="1" x14ac:dyDescent="0.25">
      <c r="A44" s="303"/>
      <c r="B44" s="303"/>
      <c r="C44" s="303"/>
      <c r="D44" s="303"/>
      <c r="E44" s="303"/>
      <c r="F44" s="303"/>
      <c r="G44" s="303"/>
      <c r="H44" s="303"/>
      <c r="I44" s="303"/>
      <c r="J44" s="303"/>
      <c r="K44" s="303"/>
      <c r="L44" s="429"/>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row>
    <row r="45" spans="1:41" ht="15" customHeight="1" x14ac:dyDescent="0.25">
      <c r="A45" s="200" t="s">
        <v>255</v>
      </c>
      <c r="B45" s="200">
        <v>2016</v>
      </c>
      <c r="C45" s="200">
        <v>2017</v>
      </c>
      <c r="D45" s="200">
        <v>2018</v>
      </c>
      <c r="E45" s="303"/>
      <c r="F45" s="303"/>
      <c r="G45" s="303"/>
      <c r="H45" s="303"/>
      <c r="I45" s="303"/>
      <c r="J45" s="303"/>
      <c r="K45" s="303"/>
      <c r="L45" s="429"/>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row>
    <row r="46" spans="1:41" ht="15" customHeight="1" x14ac:dyDescent="0.25">
      <c r="A46" s="272" t="s">
        <v>170</v>
      </c>
      <c r="B46" s="274">
        <v>538.20000000000005</v>
      </c>
      <c r="C46" s="274">
        <v>551.4</v>
      </c>
      <c r="D46" s="274">
        <v>568.79999999999995</v>
      </c>
      <c r="E46" s="361"/>
      <c r="F46" s="303"/>
      <c r="G46" s="303"/>
      <c r="H46" s="303"/>
      <c r="I46" s="303"/>
      <c r="J46" s="303"/>
      <c r="K46" s="303"/>
      <c r="L46" s="429"/>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row>
    <row r="47" spans="1:41" ht="15" customHeight="1" x14ac:dyDescent="0.25">
      <c r="A47" s="272" t="s">
        <v>171</v>
      </c>
      <c r="B47" s="274">
        <v>368.8</v>
      </c>
      <c r="C47" s="274">
        <v>364.2</v>
      </c>
      <c r="D47" s="274">
        <v>398.4</v>
      </c>
      <c r="E47" s="361"/>
      <c r="F47" s="303"/>
      <c r="G47" s="303"/>
      <c r="H47" s="303"/>
      <c r="I47" s="303"/>
      <c r="J47" s="303"/>
      <c r="K47" s="303"/>
      <c r="L47" s="429"/>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row>
    <row r="48" spans="1:41" ht="15" customHeight="1" x14ac:dyDescent="0.25">
      <c r="A48" s="272" t="s">
        <v>172</v>
      </c>
      <c r="B48" s="274">
        <v>1557.2</v>
      </c>
      <c r="C48" s="274">
        <v>1584.4</v>
      </c>
      <c r="D48" s="274">
        <v>1477.5</v>
      </c>
      <c r="E48" s="361"/>
      <c r="F48" s="303"/>
      <c r="G48" s="303"/>
      <c r="H48" s="303"/>
      <c r="I48" s="303"/>
      <c r="J48" s="303"/>
      <c r="K48" s="303"/>
      <c r="L48" s="429"/>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row>
    <row r="49" spans="1:41" ht="15" customHeight="1" x14ac:dyDescent="0.25">
      <c r="A49" s="272" t="s">
        <v>173</v>
      </c>
      <c r="B49" s="274">
        <v>148.69999999999999</v>
      </c>
      <c r="C49" s="274">
        <v>161.6</v>
      </c>
      <c r="D49" s="274">
        <v>175.4</v>
      </c>
      <c r="E49" s="361"/>
      <c r="F49" s="303"/>
      <c r="G49" s="303"/>
      <c r="H49" s="303"/>
      <c r="I49" s="303"/>
      <c r="J49" s="303"/>
      <c r="K49" s="303"/>
      <c r="L49" s="429"/>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row>
    <row r="50" spans="1:41" ht="15" customHeight="1" x14ac:dyDescent="0.25">
      <c r="A50" s="272" t="s">
        <v>175</v>
      </c>
      <c r="B50" s="280" t="s">
        <v>36</v>
      </c>
      <c r="C50" s="280" t="s">
        <v>36</v>
      </c>
      <c r="D50" s="280" t="s">
        <v>36</v>
      </c>
      <c r="E50" s="361"/>
      <c r="F50" s="303"/>
      <c r="G50" s="303"/>
      <c r="H50" s="303"/>
      <c r="I50" s="303"/>
      <c r="J50" s="303"/>
      <c r="K50" s="303"/>
      <c r="L50" s="429"/>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row>
    <row r="51" spans="1:41" ht="15" customHeight="1" x14ac:dyDescent="0.25">
      <c r="A51" s="184" t="s">
        <v>230</v>
      </c>
      <c r="B51" s="280">
        <v>13.9</v>
      </c>
      <c r="C51" s="280">
        <v>17.100000000000001</v>
      </c>
      <c r="D51" s="280">
        <v>16.499999999999545</v>
      </c>
      <c r="E51" s="361"/>
      <c r="F51" s="303"/>
      <c r="G51" s="303"/>
      <c r="H51" s="303"/>
      <c r="I51" s="303"/>
      <c r="J51" s="303"/>
      <c r="K51" s="303"/>
      <c r="L51" s="429"/>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row>
    <row r="52" spans="1:41" ht="15" customHeight="1" x14ac:dyDescent="0.25">
      <c r="A52" s="282" t="s">
        <v>1</v>
      </c>
      <c r="B52" s="284">
        <v>2626.8</v>
      </c>
      <c r="C52" s="284">
        <v>2678.7</v>
      </c>
      <c r="D52" s="284">
        <v>2636.5999999999995</v>
      </c>
      <c r="E52" s="361"/>
      <c r="F52" s="303"/>
      <c r="G52" s="303"/>
      <c r="H52" s="303"/>
      <c r="I52" s="303"/>
      <c r="J52" s="303"/>
      <c r="K52" s="303"/>
      <c r="L52" s="429"/>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row>
    <row r="53" spans="1:41" ht="15" customHeight="1" x14ac:dyDescent="0.2">
      <c r="A53" s="259" t="s">
        <v>231</v>
      </c>
      <c r="B53" s="303"/>
      <c r="C53" s="303"/>
      <c r="D53" s="303"/>
      <c r="E53" s="303"/>
      <c r="F53" s="303"/>
      <c r="G53" s="303"/>
      <c r="H53" s="303"/>
      <c r="I53" s="303"/>
      <c r="J53" s="303"/>
      <c r="K53" s="303"/>
      <c r="L53" s="429"/>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row>
    <row r="54" spans="1:41" ht="15" customHeight="1" x14ac:dyDescent="0.25">
      <c r="B54" s="303"/>
      <c r="C54" s="303"/>
      <c r="D54" s="303"/>
      <c r="E54" s="303"/>
      <c r="F54" s="303"/>
      <c r="G54" s="303"/>
      <c r="H54" s="303"/>
      <c r="I54" s="303"/>
      <c r="J54" s="303"/>
      <c r="K54" s="303"/>
      <c r="L54" s="429"/>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row>
    <row r="55" spans="1:41" ht="15" customHeight="1" x14ac:dyDescent="0.25">
      <c r="A55" s="200" t="s">
        <v>256</v>
      </c>
      <c r="B55" s="200">
        <v>2016</v>
      </c>
      <c r="C55" s="200">
        <v>2017</v>
      </c>
      <c r="D55" s="200">
        <v>2018</v>
      </c>
      <c r="E55" s="303"/>
      <c r="F55" s="303"/>
      <c r="G55" s="303"/>
      <c r="H55" s="303"/>
      <c r="I55" s="303"/>
      <c r="J55" s="303"/>
      <c r="K55" s="303"/>
      <c r="L55" s="429"/>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row>
    <row r="56" spans="1:41" ht="15" customHeight="1" x14ac:dyDescent="0.25">
      <c r="A56" s="272" t="s">
        <v>170</v>
      </c>
      <c r="B56" s="268">
        <v>0.76400000000000001</v>
      </c>
      <c r="C56" s="268">
        <v>0.76500000000000001</v>
      </c>
      <c r="D56" s="268">
        <v>0.69492974954184483</v>
      </c>
      <c r="E56" s="361"/>
      <c r="F56" s="303"/>
      <c r="G56" s="303"/>
      <c r="H56" s="303"/>
      <c r="I56" s="303"/>
      <c r="J56" s="303"/>
      <c r="K56" s="303"/>
      <c r="L56" s="429"/>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row>
    <row r="57" spans="1:41" ht="15" customHeight="1" x14ac:dyDescent="0.25">
      <c r="A57" s="272" t="s">
        <v>171</v>
      </c>
      <c r="B57" s="268">
        <v>0.84199999999999997</v>
      </c>
      <c r="C57" s="268">
        <v>0.77500000000000002</v>
      </c>
      <c r="D57" s="268">
        <v>0.7801057372234188</v>
      </c>
      <c r="E57" s="361"/>
      <c r="F57" s="303"/>
      <c r="G57" s="303"/>
      <c r="H57" s="303"/>
      <c r="I57" s="303"/>
      <c r="J57" s="303"/>
      <c r="K57" s="303"/>
      <c r="L57" s="429"/>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row>
    <row r="58" spans="1:41" ht="15" customHeight="1" x14ac:dyDescent="0.25">
      <c r="A58" s="272" t="s">
        <v>172</v>
      </c>
      <c r="B58" s="268">
        <v>0.81399999999999995</v>
      </c>
      <c r="C58" s="268">
        <v>0.82899999999999996</v>
      </c>
      <c r="D58" s="268">
        <v>0.77275104602510458</v>
      </c>
      <c r="E58" s="361"/>
      <c r="F58" s="303"/>
      <c r="G58" s="303"/>
      <c r="H58" s="303"/>
      <c r="I58" s="303"/>
      <c r="J58" s="303"/>
      <c r="K58" s="303"/>
      <c r="L58" s="429"/>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row>
    <row r="59" spans="1:41" ht="15" customHeight="1" x14ac:dyDescent="0.25">
      <c r="A59" s="272" t="s">
        <v>173</v>
      </c>
      <c r="B59" s="268">
        <v>0.82599999999999996</v>
      </c>
      <c r="C59" s="268">
        <v>0.70399999999999996</v>
      </c>
      <c r="D59" s="268">
        <v>0.46365318530266986</v>
      </c>
      <c r="E59" s="361"/>
      <c r="F59" s="303"/>
      <c r="G59" s="303"/>
      <c r="H59" s="303"/>
      <c r="I59" s="303"/>
      <c r="J59" s="303"/>
      <c r="K59" s="303"/>
      <c r="L59" s="429"/>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row>
    <row r="60" spans="1:41" ht="15" customHeight="1" x14ac:dyDescent="0.25">
      <c r="A60" s="272" t="s">
        <v>175</v>
      </c>
      <c r="B60" s="280" t="s">
        <v>36</v>
      </c>
      <c r="C60" s="280" t="s">
        <v>36</v>
      </c>
      <c r="D60" s="280" t="s">
        <v>36</v>
      </c>
      <c r="E60" s="361"/>
      <c r="F60" s="303"/>
      <c r="G60" s="303"/>
      <c r="H60" s="303"/>
      <c r="I60" s="303"/>
      <c r="J60" s="303"/>
      <c r="K60" s="303"/>
      <c r="L60" s="429"/>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row>
    <row r="61" spans="1:41" ht="15" customHeight="1" x14ac:dyDescent="0.25">
      <c r="A61" s="184" t="s">
        <v>230</v>
      </c>
      <c r="B61" s="322">
        <v>0.38800000000000001</v>
      </c>
      <c r="C61" s="322">
        <v>0.435</v>
      </c>
      <c r="D61" s="479">
        <v>0.38018433179723504</v>
      </c>
      <c r="E61" s="361"/>
      <c r="F61" s="303"/>
      <c r="G61" s="303"/>
      <c r="H61" s="303"/>
      <c r="I61" s="303"/>
      <c r="J61" s="303"/>
      <c r="K61" s="303"/>
      <c r="L61" s="429"/>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row>
    <row r="62" spans="1:41" ht="15" customHeight="1" x14ac:dyDescent="0.25">
      <c r="A62" s="282" t="s">
        <v>1</v>
      </c>
      <c r="B62" s="290">
        <v>0.80300000000000005</v>
      </c>
      <c r="C62" s="290">
        <v>0.79400000000000004</v>
      </c>
      <c r="D62" s="290">
        <v>0.71981217068443015</v>
      </c>
      <c r="E62" s="361"/>
      <c r="F62" s="303"/>
      <c r="G62" s="303"/>
      <c r="H62" s="303"/>
      <c r="I62" s="303"/>
      <c r="J62" s="303"/>
      <c r="K62" s="303"/>
      <c r="L62" s="429"/>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1" ht="15" customHeight="1" x14ac:dyDescent="0.25">
      <c r="A63" s="502" t="s">
        <v>284</v>
      </c>
      <c r="B63" s="502"/>
      <c r="C63" s="502"/>
      <c r="D63" s="502"/>
      <c r="E63" s="502"/>
      <c r="F63" s="502"/>
      <c r="G63" s="502"/>
      <c r="H63" s="502"/>
      <c r="I63" s="502"/>
      <c r="J63" s="502"/>
      <c r="K63" s="502"/>
      <c r="L63" s="502"/>
      <c r="M63" s="502"/>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1" ht="48.75" customHeight="1" x14ac:dyDescent="0.25">
      <c r="A64" s="502"/>
      <c r="B64" s="502"/>
      <c r="C64" s="502"/>
      <c r="D64" s="502"/>
      <c r="E64" s="502"/>
      <c r="F64" s="502"/>
      <c r="G64" s="502"/>
      <c r="H64" s="502"/>
      <c r="I64" s="502"/>
      <c r="J64" s="502"/>
      <c r="K64" s="502"/>
      <c r="L64" s="502"/>
      <c r="M64" s="502"/>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ht="15" customHeight="1" x14ac:dyDescent="0.25">
      <c r="A65" s="303"/>
      <c r="B65" s="303"/>
      <c r="C65" s="303"/>
      <c r="D65" s="303"/>
      <c r="E65" s="303"/>
      <c r="F65" s="303"/>
      <c r="G65" s="303"/>
      <c r="H65" s="303"/>
      <c r="I65" s="303"/>
      <c r="J65" s="303"/>
      <c r="K65" s="303"/>
      <c r="L65" s="429"/>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x14ac:dyDescent="0.25">
      <c r="A66" s="407" t="s">
        <v>283</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row>
    <row r="67" spans="1:41" ht="15.75" x14ac:dyDescent="0.25">
      <c r="A67" s="265" t="s">
        <v>168</v>
      </c>
    </row>
    <row r="68" spans="1:41" s="271" customFormat="1" ht="15.75" x14ac:dyDescent="0.25">
      <c r="A68" s="200" t="s">
        <v>254</v>
      </c>
      <c r="B68" s="200" t="s">
        <v>164</v>
      </c>
      <c r="C68" s="200" t="s">
        <v>163</v>
      </c>
      <c r="D68" s="200" t="s">
        <v>162</v>
      </c>
      <c r="E68" s="200" t="s">
        <v>161</v>
      </c>
      <c r="F68" s="200" t="s">
        <v>160</v>
      </c>
      <c r="G68" s="200" t="s">
        <v>159</v>
      </c>
      <c r="H68" s="200" t="s">
        <v>135</v>
      </c>
      <c r="I68" s="200" t="s">
        <v>136</v>
      </c>
      <c r="J68" s="200" t="s">
        <v>137</v>
      </c>
      <c r="K68" s="200" t="s">
        <v>138</v>
      </c>
      <c r="L68" s="200" t="s">
        <v>139</v>
      </c>
      <c r="M68" s="200" t="s">
        <v>140</v>
      </c>
      <c r="N68" s="200" t="s">
        <v>141</v>
      </c>
      <c r="O68" s="200" t="s">
        <v>142</v>
      </c>
      <c r="P68" s="200" t="s">
        <v>143</v>
      </c>
      <c r="Q68" s="200" t="s">
        <v>144</v>
      </c>
      <c r="R68" s="200" t="s">
        <v>145</v>
      </c>
      <c r="S68" s="200" t="s">
        <v>146</v>
      </c>
      <c r="T68" s="200" t="s">
        <v>147</v>
      </c>
      <c r="U68" s="200" t="s">
        <v>148</v>
      </c>
      <c r="V68" s="200" t="s">
        <v>149</v>
      </c>
      <c r="W68" s="200" t="s">
        <v>150</v>
      </c>
      <c r="X68" s="200" t="s">
        <v>151</v>
      </c>
      <c r="Y68" s="200" t="s">
        <v>152</v>
      </c>
      <c r="Z68" s="200" t="s">
        <v>153</v>
      </c>
      <c r="AA68" s="200" t="s">
        <v>154</v>
      </c>
      <c r="AB68" s="200" t="s">
        <v>155</v>
      </c>
      <c r="AC68" s="200" t="s">
        <v>156</v>
      </c>
      <c r="AD68" s="200" t="s">
        <v>157</v>
      </c>
      <c r="AE68" s="200" t="s">
        <v>158</v>
      </c>
      <c r="AF68" s="200" t="s">
        <v>224</v>
      </c>
      <c r="AG68" s="200" t="s">
        <v>225</v>
      </c>
      <c r="AH68" s="200" t="s">
        <v>226</v>
      </c>
      <c r="AI68" s="200" t="s">
        <v>228</v>
      </c>
      <c r="AJ68" s="200" t="s">
        <v>229</v>
      </c>
      <c r="AK68" s="200" t="s">
        <v>245</v>
      </c>
      <c r="AL68" s="200" t="s">
        <v>247</v>
      </c>
      <c r="AM68" s="200" t="s">
        <v>248</v>
      </c>
      <c r="AN68" s="200" t="s">
        <v>260</v>
      </c>
    </row>
    <row r="69" spans="1:41" x14ac:dyDescent="0.25">
      <c r="A69" s="272" t="s">
        <v>170</v>
      </c>
      <c r="B69" s="273">
        <v>71.099999999999994</v>
      </c>
      <c r="C69" s="273">
        <v>74.2</v>
      </c>
      <c r="D69" s="274">
        <v>74.2</v>
      </c>
      <c r="E69" s="273">
        <v>74.2</v>
      </c>
      <c r="F69" s="274">
        <v>74.2</v>
      </c>
      <c r="G69" s="274">
        <v>74.2</v>
      </c>
      <c r="H69" s="274">
        <v>74.2</v>
      </c>
      <c r="I69" s="274">
        <v>112.6</v>
      </c>
      <c r="J69" s="274">
        <v>113.1</v>
      </c>
      <c r="K69" s="274">
        <v>112.6</v>
      </c>
      <c r="L69" s="274">
        <v>119</v>
      </c>
      <c r="M69" s="274">
        <v>119</v>
      </c>
      <c r="N69" s="274">
        <v>119</v>
      </c>
      <c r="O69" s="274">
        <v>119</v>
      </c>
      <c r="P69" s="274">
        <v>120.5</v>
      </c>
      <c r="Q69" s="274">
        <v>120.5</v>
      </c>
      <c r="R69" s="274">
        <v>120.5</v>
      </c>
      <c r="S69" s="274">
        <v>125.6</v>
      </c>
      <c r="T69" s="272">
        <v>126.5</v>
      </c>
      <c r="U69" s="275">
        <v>132.6</v>
      </c>
      <c r="V69" s="272">
        <v>133.6</v>
      </c>
      <c r="W69" s="275">
        <v>138.80000000000001</v>
      </c>
      <c r="X69" s="272">
        <v>175.5</v>
      </c>
      <c r="Y69" s="272">
        <v>190.6</v>
      </c>
      <c r="Z69" s="276">
        <v>191.8</v>
      </c>
      <c r="AA69" s="272">
        <v>195.7</v>
      </c>
      <c r="AB69" s="272">
        <v>187.1</v>
      </c>
      <c r="AC69" s="272">
        <v>188.5</v>
      </c>
      <c r="AD69" s="272">
        <v>189.9</v>
      </c>
      <c r="AE69" s="272">
        <v>189.8</v>
      </c>
      <c r="AF69" s="272">
        <v>194.6</v>
      </c>
      <c r="AG69" s="272">
        <v>201.2</v>
      </c>
      <c r="AH69" s="272">
        <v>210.4</v>
      </c>
      <c r="AI69" s="272">
        <v>210.1</v>
      </c>
      <c r="AJ69" s="276">
        <v>209</v>
      </c>
      <c r="AK69" s="276">
        <v>207.1</v>
      </c>
      <c r="AL69" s="276">
        <v>211.8</v>
      </c>
      <c r="AM69" s="276">
        <v>207.2</v>
      </c>
      <c r="AN69" s="276">
        <v>207.2</v>
      </c>
    </row>
    <row r="70" spans="1:41" x14ac:dyDescent="0.25">
      <c r="A70" s="272" t="s">
        <v>171</v>
      </c>
      <c r="B70" s="273">
        <v>77.099999999999994</v>
      </c>
      <c r="C70" s="273">
        <v>79.900000000000006</v>
      </c>
      <c r="D70" s="274">
        <v>79.900000000000006</v>
      </c>
      <c r="E70" s="277">
        <v>79.900000000000006</v>
      </c>
      <c r="F70" s="274">
        <v>79.900000000000006</v>
      </c>
      <c r="G70" s="274">
        <v>79.900000000000006</v>
      </c>
      <c r="H70" s="274">
        <v>79.900000000000006</v>
      </c>
      <c r="I70" s="274">
        <v>90.2</v>
      </c>
      <c r="J70" s="274">
        <v>90.3</v>
      </c>
      <c r="K70" s="274">
        <v>90.2</v>
      </c>
      <c r="L70" s="274">
        <v>90.2</v>
      </c>
      <c r="M70" s="274">
        <v>90.2</v>
      </c>
      <c r="N70" s="274">
        <v>90.2</v>
      </c>
      <c r="O70" s="274">
        <v>90.2</v>
      </c>
      <c r="P70" s="274">
        <v>95.6</v>
      </c>
      <c r="Q70" s="274">
        <v>95.6</v>
      </c>
      <c r="R70" s="274">
        <v>95.6</v>
      </c>
      <c r="S70" s="274">
        <v>98.3</v>
      </c>
      <c r="T70" s="272">
        <v>98.3</v>
      </c>
      <c r="U70" s="275">
        <v>103.8</v>
      </c>
      <c r="V70" s="272">
        <v>105.8</v>
      </c>
      <c r="W70" s="275">
        <v>105.8</v>
      </c>
      <c r="X70" s="272">
        <v>119.4</v>
      </c>
      <c r="Y70" s="272">
        <v>119.4</v>
      </c>
      <c r="Z70" s="276">
        <v>113.8</v>
      </c>
      <c r="AA70" s="272">
        <v>115.1</v>
      </c>
      <c r="AB70" s="272">
        <v>114.7</v>
      </c>
      <c r="AC70" s="272">
        <v>115.4</v>
      </c>
      <c r="AD70" s="272">
        <v>116.2</v>
      </c>
      <c r="AE70" s="272">
        <v>116.8</v>
      </c>
      <c r="AF70" s="272">
        <v>119.4</v>
      </c>
      <c r="AG70" s="276">
        <v>133</v>
      </c>
      <c r="AH70" s="276">
        <v>131.30000000000001</v>
      </c>
      <c r="AI70" s="276">
        <v>135.69999999999999</v>
      </c>
      <c r="AJ70" s="276">
        <v>128.6</v>
      </c>
      <c r="AK70" s="276">
        <v>130.30000000000001</v>
      </c>
      <c r="AL70" s="276">
        <v>133.9</v>
      </c>
      <c r="AM70" s="276">
        <v>133.69999999999999</v>
      </c>
      <c r="AN70" s="276">
        <v>119.9</v>
      </c>
    </row>
    <row r="71" spans="1:41" x14ac:dyDescent="0.25">
      <c r="A71" s="272" t="s">
        <v>172</v>
      </c>
      <c r="B71" s="273">
        <v>262.60000000000002</v>
      </c>
      <c r="C71" s="273">
        <v>262.60000000000002</v>
      </c>
      <c r="D71" s="277">
        <v>262.7</v>
      </c>
      <c r="E71" s="274">
        <v>262.7</v>
      </c>
      <c r="F71" s="274">
        <v>262.7</v>
      </c>
      <c r="G71" s="274">
        <v>262.7</v>
      </c>
      <c r="H71" s="274">
        <v>262.7</v>
      </c>
      <c r="I71" s="274">
        <v>262.7</v>
      </c>
      <c r="J71" s="274">
        <v>262.7</v>
      </c>
      <c r="K71" s="274">
        <v>262.60000000000002</v>
      </c>
      <c r="L71" s="274">
        <v>262.60000000000002</v>
      </c>
      <c r="M71" s="274">
        <v>262.60000000000002</v>
      </c>
      <c r="N71" s="274">
        <v>262.60000000000002</v>
      </c>
      <c r="O71" s="274">
        <v>262.60000000000002</v>
      </c>
      <c r="P71" s="274">
        <v>302.8</v>
      </c>
      <c r="Q71" s="274">
        <v>302.8</v>
      </c>
      <c r="R71" s="274">
        <v>302.8</v>
      </c>
      <c r="S71" s="274">
        <v>302.8</v>
      </c>
      <c r="T71" s="272">
        <v>302.8</v>
      </c>
      <c r="U71" s="275">
        <v>302.8</v>
      </c>
      <c r="V71" s="272">
        <v>302.8</v>
      </c>
      <c r="W71" s="275">
        <v>302.8</v>
      </c>
      <c r="X71" s="276">
        <v>382.7</v>
      </c>
      <c r="Y71" s="276">
        <v>382.7</v>
      </c>
      <c r="Z71" s="276">
        <v>382.7</v>
      </c>
      <c r="AA71" s="276">
        <v>382.7</v>
      </c>
      <c r="AB71" s="276">
        <v>382.7</v>
      </c>
      <c r="AC71" s="276">
        <v>382.7</v>
      </c>
      <c r="AD71" s="276">
        <v>382.7</v>
      </c>
      <c r="AE71" s="276">
        <v>382.7</v>
      </c>
      <c r="AF71" s="276">
        <v>382.7</v>
      </c>
      <c r="AG71" s="276">
        <v>382.7</v>
      </c>
      <c r="AH71" s="276">
        <v>395.6</v>
      </c>
      <c r="AI71" s="276">
        <v>395.6</v>
      </c>
      <c r="AJ71" s="276">
        <v>395.6</v>
      </c>
      <c r="AK71" s="276">
        <v>395.6</v>
      </c>
      <c r="AL71" s="276">
        <v>405.6</v>
      </c>
      <c r="AM71" s="276">
        <v>478</v>
      </c>
      <c r="AN71" s="276">
        <v>478</v>
      </c>
    </row>
    <row r="72" spans="1:41" x14ac:dyDescent="0.25">
      <c r="A72" s="272" t="s">
        <v>173</v>
      </c>
      <c r="B72" s="273">
        <v>19.5</v>
      </c>
      <c r="C72" s="273">
        <v>19.5</v>
      </c>
      <c r="D72" s="274">
        <v>19.5</v>
      </c>
      <c r="E72" s="274">
        <v>19.5</v>
      </c>
      <c r="F72" s="274">
        <v>19.5</v>
      </c>
      <c r="G72" s="274">
        <v>19.5</v>
      </c>
      <c r="H72" s="274">
        <v>19.5</v>
      </c>
      <c r="I72" s="274">
        <v>19.5</v>
      </c>
      <c r="J72" s="274">
        <v>19.5</v>
      </c>
      <c r="K72" s="274">
        <v>19.5</v>
      </c>
      <c r="L72" s="274">
        <v>19.5</v>
      </c>
      <c r="M72" s="274">
        <v>19.5</v>
      </c>
      <c r="N72" s="274">
        <v>19.5</v>
      </c>
      <c r="O72" s="274">
        <v>19.5</v>
      </c>
      <c r="P72" s="274">
        <v>19.5</v>
      </c>
      <c r="Q72" s="274">
        <v>19.5</v>
      </c>
      <c r="R72" s="274">
        <v>19.5</v>
      </c>
      <c r="S72" s="274">
        <v>45</v>
      </c>
      <c r="T72" s="278">
        <v>45</v>
      </c>
      <c r="U72" s="278">
        <v>45</v>
      </c>
      <c r="V72" s="278">
        <v>45</v>
      </c>
      <c r="W72" s="275">
        <v>45</v>
      </c>
      <c r="X72" s="279">
        <v>45</v>
      </c>
      <c r="Y72" s="279">
        <v>45</v>
      </c>
      <c r="Z72" s="279">
        <v>45</v>
      </c>
      <c r="AA72" s="279">
        <v>45</v>
      </c>
      <c r="AB72" s="279">
        <v>45</v>
      </c>
      <c r="AC72" s="279">
        <v>45</v>
      </c>
      <c r="AD72" s="279">
        <v>45</v>
      </c>
      <c r="AE72" s="279">
        <v>45</v>
      </c>
      <c r="AF72" s="279">
        <v>45</v>
      </c>
      <c r="AG72" s="279">
        <v>45</v>
      </c>
      <c r="AH72" s="279">
        <v>45</v>
      </c>
      <c r="AI72" s="279">
        <v>45</v>
      </c>
      <c r="AJ72" s="279">
        <v>45</v>
      </c>
      <c r="AK72" s="279">
        <v>45</v>
      </c>
      <c r="AL72" s="279">
        <v>45</v>
      </c>
      <c r="AM72" s="279">
        <v>45</v>
      </c>
      <c r="AN72" s="279">
        <v>45</v>
      </c>
    </row>
    <row r="73" spans="1:41" x14ac:dyDescent="0.25">
      <c r="A73" s="272" t="s">
        <v>175</v>
      </c>
      <c r="B73" s="280" t="s">
        <v>36</v>
      </c>
      <c r="C73" s="280" t="s">
        <v>36</v>
      </c>
      <c r="D73" s="280" t="s">
        <v>36</v>
      </c>
      <c r="E73" s="280" t="s">
        <v>36</v>
      </c>
      <c r="F73" s="280" t="s">
        <v>36</v>
      </c>
      <c r="G73" s="280" t="s">
        <v>36</v>
      </c>
      <c r="H73" s="280" t="s">
        <v>36</v>
      </c>
      <c r="I73" s="280" t="s">
        <v>36</v>
      </c>
      <c r="J73" s="280" t="s">
        <v>36</v>
      </c>
      <c r="K73" s="280" t="s">
        <v>36</v>
      </c>
      <c r="L73" s="280" t="s">
        <v>36</v>
      </c>
      <c r="M73" s="280" t="s">
        <v>36</v>
      </c>
      <c r="N73" s="280" t="s">
        <v>36</v>
      </c>
      <c r="O73" s="280" t="s">
        <v>36</v>
      </c>
      <c r="P73" s="280" t="s">
        <v>36</v>
      </c>
      <c r="Q73" s="280" t="s">
        <v>36</v>
      </c>
      <c r="R73" s="280" t="s">
        <v>36</v>
      </c>
      <c r="S73" s="280" t="s">
        <v>36</v>
      </c>
      <c r="T73" s="280" t="s">
        <v>36</v>
      </c>
      <c r="U73" s="280" t="s">
        <v>36</v>
      </c>
      <c r="V73" s="280" t="s">
        <v>36</v>
      </c>
      <c r="W73" s="280" t="s">
        <v>36</v>
      </c>
      <c r="X73" s="279">
        <v>1.6</v>
      </c>
      <c r="Y73" s="279">
        <v>1.6</v>
      </c>
      <c r="Z73" s="279">
        <v>1.6</v>
      </c>
      <c r="AA73" s="279">
        <v>1.6</v>
      </c>
      <c r="AB73" s="279">
        <v>1.8</v>
      </c>
      <c r="AC73" s="279">
        <v>1.8</v>
      </c>
      <c r="AD73" s="279">
        <v>1.8</v>
      </c>
      <c r="AE73" s="279">
        <v>1.8</v>
      </c>
      <c r="AF73" s="279">
        <v>2</v>
      </c>
      <c r="AG73" s="279">
        <v>2.2999999999999998</v>
      </c>
      <c r="AH73" s="279">
        <v>2.4</v>
      </c>
      <c r="AI73" s="281" t="s">
        <v>36</v>
      </c>
      <c r="AJ73" s="281" t="s">
        <v>36</v>
      </c>
      <c r="AK73" s="281" t="s">
        <v>36</v>
      </c>
      <c r="AL73" s="281" t="s">
        <v>36</v>
      </c>
      <c r="AM73" s="281" t="s">
        <v>36</v>
      </c>
      <c r="AN73" s="281"/>
    </row>
    <row r="74" spans="1:41" x14ac:dyDescent="0.25">
      <c r="A74" s="184" t="s">
        <v>230</v>
      </c>
      <c r="B74" s="280" t="s">
        <v>36</v>
      </c>
      <c r="C74" s="280" t="s">
        <v>36</v>
      </c>
      <c r="D74" s="280" t="s">
        <v>36</v>
      </c>
      <c r="E74" s="280" t="s">
        <v>36</v>
      </c>
      <c r="F74" s="280" t="s">
        <v>36</v>
      </c>
      <c r="G74" s="280" t="s">
        <v>36</v>
      </c>
      <c r="H74" s="280" t="s">
        <v>36</v>
      </c>
      <c r="I74" s="280" t="s">
        <v>36</v>
      </c>
      <c r="J74" s="280" t="s">
        <v>36</v>
      </c>
      <c r="K74" s="280" t="s">
        <v>36</v>
      </c>
      <c r="L74" s="280" t="s">
        <v>36</v>
      </c>
      <c r="M74" s="280" t="s">
        <v>36</v>
      </c>
      <c r="N74" s="280" t="s">
        <v>36</v>
      </c>
      <c r="O74" s="280" t="s">
        <v>36</v>
      </c>
      <c r="P74" s="280" t="s">
        <v>36</v>
      </c>
      <c r="Q74" s="280" t="s">
        <v>36</v>
      </c>
      <c r="R74" s="280" t="s">
        <v>36</v>
      </c>
      <c r="S74" s="280" t="s">
        <v>36</v>
      </c>
      <c r="T74" s="280" t="s">
        <v>36</v>
      </c>
      <c r="U74" s="280" t="s">
        <v>36</v>
      </c>
      <c r="V74" s="280" t="s">
        <v>36</v>
      </c>
      <c r="W74" s="280" t="s">
        <v>36</v>
      </c>
      <c r="X74" s="280" t="s">
        <v>36</v>
      </c>
      <c r="Y74" s="280" t="s">
        <v>36</v>
      </c>
      <c r="Z74" s="280" t="s">
        <v>36</v>
      </c>
      <c r="AA74" s="280" t="s">
        <v>36</v>
      </c>
      <c r="AB74" s="280" t="s">
        <v>36</v>
      </c>
      <c r="AC74" s="280" t="s">
        <v>36</v>
      </c>
      <c r="AD74" s="280" t="s">
        <v>36</v>
      </c>
      <c r="AE74" s="280" t="s">
        <v>36</v>
      </c>
      <c r="AF74" s="280" t="s">
        <v>36</v>
      </c>
      <c r="AG74" s="280" t="s">
        <v>36</v>
      </c>
      <c r="AH74" s="280" t="s">
        <v>36</v>
      </c>
      <c r="AI74" s="280">
        <v>2.4</v>
      </c>
      <c r="AJ74" s="279">
        <v>9.6</v>
      </c>
      <c r="AK74" s="281">
        <v>9.1</v>
      </c>
      <c r="AL74" s="281">
        <v>9.6</v>
      </c>
      <c r="AM74" s="281">
        <v>9.4</v>
      </c>
      <c r="AN74" s="281">
        <v>11.4</v>
      </c>
    </row>
    <row r="75" spans="1:41" s="287" customFormat="1" x14ac:dyDescent="0.25">
      <c r="A75" s="282" t="s">
        <v>1</v>
      </c>
      <c r="B75" s="283">
        <v>430.3</v>
      </c>
      <c r="C75" s="283">
        <v>436.20000000000005</v>
      </c>
      <c r="D75" s="284">
        <v>436.3</v>
      </c>
      <c r="E75" s="283">
        <v>436.3</v>
      </c>
      <c r="F75" s="284">
        <v>436.3</v>
      </c>
      <c r="G75" s="284">
        <v>436.3</v>
      </c>
      <c r="H75" s="284">
        <v>436.3</v>
      </c>
      <c r="I75" s="284">
        <v>485</v>
      </c>
      <c r="J75" s="284">
        <v>485.59999999999997</v>
      </c>
      <c r="K75" s="284">
        <v>484.90000000000003</v>
      </c>
      <c r="L75" s="284">
        <v>491.3</v>
      </c>
      <c r="M75" s="284">
        <v>491.3</v>
      </c>
      <c r="N75" s="284">
        <v>491.3</v>
      </c>
      <c r="O75" s="284">
        <v>491.3</v>
      </c>
      <c r="P75" s="284">
        <v>538.4</v>
      </c>
      <c r="Q75" s="284">
        <v>538.4</v>
      </c>
      <c r="R75" s="284">
        <v>538.4</v>
      </c>
      <c r="S75" s="284">
        <v>571.70000000000005</v>
      </c>
      <c r="T75" s="284">
        <v>572.6</v>
      </c>
      <c r="U75" s="284">
        <v>584.20000000000005</v>
      </c>
      <c r="V75" s="284">
        <v>587.20000000000005</v>
      </c>
      <c r="W75" s="284">
        <v>592.40000000000009</v>
      </c>
      <c r="X75" s="285">
        <v>724.19999999999993</v>
      </c>
      <c r="Y75" s="285">
        <v>739.30000000000007</v>
      </c>
      <c r="Z75" s="285">
        <v>734.9</v>
      </c>
      <c r="AA75" s="282">
        <v>740.1</v>
      </c>
      <c r="AB75" s="282">
        <v>731.3</v>
      </c>
      <c r="AC75" s="282">
        <v>733.4</v>
      </c>
      <c r="AD75" s="282">
        <v>735.6</v>
      </c>
      <c r="AE75" s="282">
        <v>736.1</v>
      </c>
      <c r="AF75" s="282">
        <v>743.7</v>
      </c>
      <c r="AG75" s="286">
        <v>764.2</v>
      </c>
      <c r="AH75" s="286">
        <f>SUM(AH69:AH74)</f>
        <v>784.7</v>
      </c>
      <c r="AI75" s="286">
        <f t="shared" ref="AI75:AN75" si="0">SUM(AI69:AI74)</f>
        <v>788.8</v>
      </c>
      <c r="AJ75" s="286">
        <f t="shared" si="0"/>
        <v>787.80000000000007</v>
      </c>
      <c r="AK75" s="286">
        <f t="shared" si="0"/>
        <v>787.1</v>
      </c>
      <c r="AL75" s="286">
        <f t="shared" si="0"/>
        <v>805.90000000000009</v>
      </c>
      <c r="AM75" s="286">
        <f t="shared" si="0"/>
        <v>873.3</v>
      </c>
      <c r="AN75" s="286">
        <f t="shared" si="0"/>
        <v>861.5</v>
      </c>
    </row>
    <row r="76" spans="1:41" s="287" customFormat="1" x14ac:dyDescent="0.2">
      <c r="A76" s="259" t="s">
        <v>231</v>
      </c>
      <c r="B76" s="304"/>
      <c r="C76" s="304"/>
      <c r="D76" s="305"/>
      <c r="E76" s="304"/>
      <c r="F76" s="305"/>
      <c r="G76" s="305"/>
      <c r="H76" s="305"/>
      <c r="I76" s="305"/>
      <c r="J76" s="305"/>
      <c r="K76" s="305"/>
      <c r="L76" s="280"/>
      <c r="M76" s="305"/>
      <c r="N76" s="305"/>
      <c r="O76" s="305"/>
      <c r="P76" s="305"/>
      <c r="Q76" s="305"/>
      <c r="R76" s="305"/>
      <c r="S76" s="305"/>
      <c r="T76" s="305"/>
      <c r="U76" s="305"/>
      <c r="V76" s="305"/>
      <c r="W76" s="305"/>
      <c r="X76" s="305"/>
      <c r="Y76" s="306"/>
      <c r="Z76" s="306"/>
      <c r="AA76" s="306"/>
      <c r="AB76" s="303"/>
      <c r="AC76" s="303"/>
      <c r="AD76" s="303"/>
      <c r="AE76" s="303"/>
      <c r="AF76" s="303"/>
      <c r="AG76" s="303"/>
      <c r="AH76" s="307"/>
      <c r="AI76" s="307"/>
      <c r="AJ76" s="307"/>
      <c r="AK76" s="307"/>
      <c r="AL76" s="307"/>
      <c r="AM76" s="307"/>
      <c r="AN76" s="307"/>
    </row>
    <row r="77" spans="1:41" s="287" customFormat="1" x14ac:dyDescent="0.2">
      <c r="A77" s="259"/>
      <c r="B77" s="304"/>
      <c r="C77" s="304"/>
      <c r="D77" s="305"/>
      <c r="E77" s="304"/>
      <c r="F77" s="305"/>
      <c r="G77" s="305"/>
      <c r="H77" s="305"/>
      <c r="I77" s="305"/>
      <c r="J77" s="305"/>
      <c r="K77" s="305"/>
      <c r="L77" s="280"/>
      <c r="M77" s="305"/>
      <c r="N77" s="305"/>
      <c r="O77" s="305"/>
      <c r="P77" s="305"/>
      <c r="Q77" s="305"/>
      <c r="R77" s="305"/>
      <c r="S77" s="305"/>
      <c r="T77" s="305"/>
      <c r="U77" s="305"/>
      <c r="V77" s="305"/>
      <c r="W77" s="305"/>
      <c r="X77" s="305"/>
      <c r="Y77" s="306"/>
      <c r="Z77" s="306"/>
      <c r="AA77" s="306"/>
      <c r="AB77" s="303"/>
      <c r="AC77" s="303"/>
      <c r="AD77" s="303"/>
      <c r="AE77" s="303"/>
      <c r="AF77" s="303"/>
      <c r="AG77" s="303"/>
      <c r="AH77" s="307"/>
      <c r="AI77" s="307"/>
      <c r="AJ77" s="307"/>
      <c r="AK77" s="307"/>
      <c r="AL77" s="307"/>
      <c r="AM77" s="307"/>
      <c r="AN77" s="307"/>
    </row>
    <row r="78" spans="1:41" x14ac:dyDescent="0.25">
      <c r="L78" s="305"/>
      <c r="AA78" s="288"/>
    </row>
    <row r="79" spans="1:41" s="271" customFormat="1" ht="15.75" x14ac:dyDescent="0.25">
      <c r="A79" s="200" t="s">
        <v>255</v>
      </c>
      <c r="B79" s="200" t="s">
        <v>164</v>
      </c>
      <c r="C79" s="200" t="s">
        <v>163</v>
      </c>
      <c r="D79" s="200" t="s">
        <v>162</v>
      </c>
      <c r="E79" s="200" t="s">
        <v>161</v>
      </c>
      <c r="F79" s="200" t="s">
        <v>160</v>
      </c>
      <c r="G79" s="200" t="s">
        <v>159</v>
      </c>
      <c r="H79" s="200" t="s">
        <v>135</v>
      </c>
      <c r="I79" s="200" t="s">
        <v>136</v>
      </c>
      <c r="J79" s="200" t="s">
        <v>137</v>
      </c>
      <c r="K79" s="200" t="s">
        <v>138</v>
      </c>
      <c r="L79" s="200" t="s">
        <v>139</v>
      </c>
      <c r="M79" s="200" t="s">
        <v>140</v>
      </c>
      <c r="N79" s="200" t="s">
        <v>141</v>
      </c>
      <c r="O79" s="200" t="s">
        <v>142</v>
      </c>
      <c r="P79" s="200" t="s">
        <v>143</v>
      </c>
      <c r="Q79" s="200" t="s">
        <v>144</v>
      </c>
      <c r="R79" s="200" t="s">
        <v>145</v>
      </c>
      <c r="S79" s="200" t="s">
        <v>146</v>
      </c>
      <c r="T79" s="200" t="s">
        <v>147</v>
      </c>
      <c r="U79" s="200" t="s">
        <v>148</v>
      </c>
      <c r="V79" s="200" t="s">
        <v>149</v>
      </c>
      <c r="W79" s="200" t="s">
        <v>150</v>
      </c>
      <c r="X79" s="200" t="s">
        <v>151</v>
      </c>
      <c r="Y79" s="200" t="s">
        <v>152</v>
      </c>
      <c r="Z79" s="289" t="s">
        <v>153</v>
      </c>
      <c r="AA79" s="289" t="s">
        <v>154</v>
      </c>
      <c r="AB79" s="289" t="s">
        <v>155</v>
      </c>
      <c r="AC79" s="200" t="s">
        <v>156</v>
      </c>
      <c r="AD79" s="200" t="s">
        <v>157</v>
      </c>
      <c r="AE79" s="200" t="s">
        <v>158</v>
      </c>
      <c r="AF79" s="200" t="s">
        <v>224</v>
      </c>
      <c r="AG79" s="200" t="s">
        <v>225</v>
      </c>
      <c r="AH79" s="200" t="s">
        <v>226</v>
      </c>
      <c r="AI79" s="200" t="s">
        <v>228</v>
      </c>
      <c r="AJ79" s="200" t="s">
        <v>229</v>
      </c>
      <c r="AK79" s="200" t="s">
        <v>245</v>
      </c>
      <c r="AL79" s="200" t="s">
        <v>247</v>
      </c>
      <c r="AM79" s="200" t="s">
        <v>248</v>
      </c>
      <c r="AN79" s="200" t="s">
        <v>260</v>
      </c>
    </row>
    <row r="80" spans="1:41" x14ac:dyDescent="0.25">
      <c r="A80" s="272" t="s">
        <v>170</v>
      </c>
      <c r="B80" s="274">
        <v>50.9</v>
      </c>
      <c r="C80" s="274">
        <v>48.7</v>
      </c>
      <c r="D80" s="274">
        <v>50.1</v>
      </c>
      <c r="E80" s="274">
        <v>53.4</v>
      </c>
      <c r="F80" s="274">
        <v>53.8</v>
      </c>
      <c r="G80" s="274">
        <v>48.1</v>
      </c>
      <c r="H80" s="274">
        <v>48.7</v>
      </c>
      <c r="I80" s="274">
        <v>79.599999999999994</v>
      </c>
      <c r="J80" s="274">
        <v>88.1</v>
      </c>
      <c r="K80" s="274">
        <v>86.2</v>
      </c>
      <c r="L80" s="274">
        <v>83.8</v>
      </c>
      <c r="M80" s="274">
        <v>92.8</v>
      </c>
      <c r="N80" s="274">
        <v>96.2</v>
      </c>
      <c r="O80" s="274">
        <v>90.5</v>
      </c>
      <c r="P80" s="274">
        <v>93.4</v>
      </c>
      <c r="Q80" s="274">
        <v>94.3</v>
      </c>
      <c r="R80" s="274">
        <v>94.3</v>
      </c>
      <c r="S80" s="274">
        <v>106.80000000000001</v>
      </c>
      <c r="T80" s="274">
        <v>95.9</v>
      </c>
      <c r="U80" s="275">
        <v>106.7</v>
      </c>
      <c r="V80" s="275">
        <v>113.6</v>
      </c>
      <c r="W80" s="275">
        <v>106.6</v>
      </c>
      <c r="X80" s="274">
        <v>116.2</v>
      </c>
      <c r="Y80" s="274">
        <v>126.60000000000001</v>
      </c>
      <c r="Z80" s="279">
        <v>133.69999999999999</v>
      </c>
      <c r="AA80" s="274">
        <v>120.3</v>
      </c>
      <c r="AB80" s="274">
        <v>119.8</v>
      </c>
      <c r="AC80" s="274">
        <v>135.1</v>
      </c>
      <c r="AD80" s="272">
        <v>147.69999999999999</v>
      </c>
      <c r="AE80" s="272">
        <v>132.5</v>
      </c>
      <c r="AF80" s="272">
        <v>125.7</v>
      </c>
      <c r="AG80" s="272">
        <v>132.1</v>
      </c>
      <c r="AH80" s="272">
        <v>140.80000000000001</v>
      </c>
      <c r="AI80" s="272">
        <v>131.80000000000001</v>
      </c>
      <c r="AJ80" s="272">
        <v>120.8</v>
      </c>
      <c r="AK80" s="272">
        <v>132.9</v>
      </c>
      <c r="AL80" s="272">
        <v>138.5</v>
      </c>
      <c r="AM80" s="272">
        <v>134.19999999999999</v>
      </c>
      <c r="AN80" s="272">
        <v>111.3</v>
      </c>
    </row>
    <row r="81" spans="1:40" x14ac:dyDescent="0.25">
      <c r="A81" s="272" t="s">
        <v>171</v>
      </c>
      <c r="B81" s="274">
        <v>45.1</v>
      </c>
      <c r="C81" s="274">
        <v>47</v>
      </c>
      <c r="D81" s="274">
        <v>45.8</v>
      </c>
      <c r="E81" s="277">
        <v>50.7</v>
      </c>
      <c r="F81" s="274">
        <v>51.5</v>
      </c>
      <c r="G81" s="274">
        <v>47.3</v>
      </c>
      <c r="H81" s="274">
        <v>52.9</v>
      </c>
      <c r="I81" s="274">
        <v>58.4</v>
      </c>
      <c r="J81" s="274">
        <v>63.8</v>
      </c>
      <c r="K81" s="274">
        <v>62.1</v>
      </c>
      <c r="L81" s="274">
        <v>63.2</v>
      </c>
      <c r="M81" s="274">
        <v>66.599999999999994</v>
      </c>
      <c r="N81" s="274">
        <v>64.8</v>
      </c>
      <c r="O81" s="274">
        <v>63</v>
      </c>
      <c r="P81" s="274">
        <v>64.599999999999994</v>
      </c>
      <c r="Q81" s="274">
        <v>60.1</v>
      </c>
      <c r="R81" s="274">
        <v>60.1</v>
      </c>
      <c r="S81" s="274">
        <v>61.100000000000023</v>
      </c>
      <c r="T81" s="274">
        <v>62.1</v>
      </c>
      <c r="U81" s="275">
        <v>73.3</v>
      </c>
      <c r="V81" s="275">
        <v>67.5</v>
      </c>
      <c r="W81" s="275">
        <v>72.8</v>
      </c>
      <c r="X81" s="274">
        <v>79.5</v>
      </c>
      <c r="Y81" s="274">
        <v>78</v>
      </c>
      <c r="Z81" s="279">
        <v>81.400000000000006</v>
      </c>
      <c r="AA81" s="274">
        <v>76.900000000000006</v>
      </c>
      <c r="AB81" s="274">
        <v>85.1</v>
      </c>
      <c r="AC81" s="275">
        <v>93.3</v>
      </c>
      <c r="AD81" s="272">
        <v>96.4</v>
      </c>
      <c r="AE81" s="272">
        <v>89.2</v>
      </c>
      <c r="AF81" s="272">
        <v>87.3</v>
      </c>
      <c r="AG81" s="276">
        <v>95</v>
      </c>
      <c r="AH81" s="272">
        <v>90.4</v>
      </c>
      <c r="AI81" s="272">
        <v>91.8</v>
      </c>
      <c r="AJ81" s="272">
        <v>85.8</v>
      </c>
      <c r="AK81" s="272">
        <v>89.8</v>
      </c>
      <c r="AL81" s="272">
        <v>85.1</v>
      </c>
      <c r="AM81" s="272">
        <v>93.1</v>
      </c>
      <c r="AN81" s="272">
        <v>80.900000000000006</v>
      </c>
    </row>
    <row r="82" spans="1:40" x14ac:dyDescent="0.25">
      <c r="A82" s="272" t="s">
        <v>172</v>
      </c>
      <c r="B82" s="274">
        <v>195.2</v>
      </c>
      <c r="C82" s="274">
        <v>196.6</v>
      </c>
      <c r="D82" s="274">
        <v>204.5</v>
      </c>
      <c r="E82" s="274">
        <v>205.4</v>
      </c>
      <c r="F82" s="274">
        <v>192.1</v>
      </c>
      <c r="G82" s="274">
        <v>187.7</v>
      </c>
      <c r="H82" s="274">
        <v>209</v>
      </c>
      <c r="I82" s="274">
        <v>197.5</v>
      </c>
      <c r="J82" s="274">
        <v>218.3</v>
      </c>
      <c r="K82" s="274">
        <v>205.4</v>
      </c>
      <c r="L82" s="274">
        <v>213.3</v>
      </c>
      <c r="M82" s="274">
        <v>216.4</v>
      </c>
      <c r="N82" s="274">
        <v>215.3</v>
      </c>
      <c r="O82" s="274">
        <v>210.1</v>
      </c>
      <c r="P82" s="274">
        <v>220.3</v>
      </c>
      <c r="Q82" s="274">
        <v>232.6</v>
      </c>
      <c r="R82" s="274">
        <v>232.6</v>
      </c>
      <c r="S82" s="274">
        <v>255.79999999999995</v>
      </c>
      <c r="T82" s="274">
        <v>242.9</v>
      </c>
      <c r="U82" s="275">
        <v>246.8</v>
      </c>
      <c r="V82" s="275">
        <v>253.7</v>
      </c>
      <c r="W82" s="275">
        <v>244.7</v>
      </c>
      <c r="X82" s="274">
        <v>277.59999999999997</v>
      </c>
      <c r="Y82" s="274">
        <v>286.40000000000003</v>
      </c>
      <c r="Z82" s="279">
        <v>292.3</v>
      </c>
      <c r="AA82" s="274">
        <v>275.5</v>
      </c>
      <c r="AB82" s="274">
        <v>298.2</v>
      </c>
      <c r="AC82" s="274">
        <v>318.89999999999998</v>
      </c>
      <c r="AD82" s="276">
        <v>333.9</v>
      </c>
      <c r="AE82" s="276">
        <v>305.2</v>
      </c>
      <c r="AF82" s="276">
        <v>310.10000000000002</v>
      </c>
      <c r="AG82" s="276">
        <v>315.89999999999998</v>
      </c>
      <c r="AH82" s="276">
        <v>332.8</v>
      </c>
      <c r="AI82" s="276">
        <v>333.5</v>
      </c>
      <c r="AJ82" s="276">
        <v>319.5</v>
      </c>
      <c r="AK82" s="276">
        <v>335.5</v>
      </c>
      <c r="AL82" s="276">
        <v>361.5</v>
      </c>
      <c r="AM82" s="276">
        <v>376</v>
      </c>
      <c r="AN82" s="276">
        <v>347</v>
      </c>
    </row>
    <row r="83" spans="1:40" x14ac:dyDescent="0.25">
      <c r="A83" s="272" t="s">
        <v>173</v>
      </c>
      <c r="B83" s="274">
        <v>14.3</v>
      </c>
      <c r="C83" s="274">
        <v>13.6</v>
      </c>
      <c r="D83" s="274">
        <v>14.1</v>
      </c>
      <c r="E83" s="274">
        <v>14</v>
      </c>
      <c r="F83" s="274">
        <v>15</v>
      </c>
      <c r="G83" s="274">
        <v>15.5</v>
      </c>
      <c r="H83" s="274">
        <v>14.7</v>
      </c>
      <c r="I83" s="274">
        <v>16.100000000000001</v>
      </c>
      <c r="J83" s="274">
        <v>17.600000000000001</v>
      </c>
      <c r="K83" s="274">
        <v>16.8</v>
      </c>
      <c r="L83" s="274">
        <v>17.100000000000001</v>
      </c>
      <c r="M83" s="274">
        <v>16.399999999999999</v>
      </c>
      <c r="N83" s="274">
        <v>17.899999999999999</v>
      </c>
      <c r="O83" s="274">
        <v>16.600000000000001</v>
      </c>
      <c r="P83" s="274">
        <v>17.899999999999999</v>
      </c>
      <c r="Q83" s="274">
        <v>18.5</v>
      </c>
      <c r="R83" s="274">
        <v>18.5</v>
      </c>
      <c r="S83" s="274">
        <v>18.800000000000004</v>
      </c>
      <c r="T83" s="274">
        <v>19.3</v>
      </c>
      <c r="U83" s="275">
        <v>21.3</v>
      </c>
      <c r="V83" s="275">
        <v>22.2</v>
      </c>
      <c r="W83" s="275">
        <v>23.8</v>
      </c>
      <c r="X83" s="274">
        <v>26.3</v>
      </c>
      <c r="Y83" s="274">
        <v>29.2</v>
      </c>
      <c r="Z83" s="279">
        <v>30.4</v>
      </c>
      <c r="AA83" s="274">
        <v>28</v>
      </c>
      <c r="AB83" s="274">
        <v>31.8</v>
      </c>
      <c r="AC83" s="274">
        <v>33.9</v>
      </c>
      <c r="AD83" s="279">
        <v>33.4</v>
      </c>
      <c r="AE83" s="279">
        <v>31.9</v>
      </c>
      <c r="AF83" s="279">
        <v>29.2</v>
      </c>
      <c r="AG83" s="279">
        <v>29</v>
      </c>
      <c r="AH83" s="279">
        <v>33.1</v>
      </c>
      <c r="AI83" s="279">
        <v>35.6</v>
      </c>
      <c r="AJ83" s="279">
        <v>33.299999999999997</v>
      </c>
      <c r="AK83" s="279">
        <v>34.9</v>
      </c>
      <c r="AL83" s="279">
        <v>41.3</v>
      </c>
      <c r="AM83" s="279">
        <v>40.799999999999997</v>
      </c>
      <c r="AN83" s="279">
        <v>33.200000000000003</v>
      </c>
    </row>
    <row r="84" spans="1:40" x14ac:dyDescent="0.25">
      <c r="A84" s="272" t="s">
        <v>175</v>
      </c>
      <c r="B84" s="280" t="s">
        <v>36</v>
      </c>
      <c r="C84" s="280" t="s">
        <v>36</v>
      </c>
      <c r="D84" s="280" t="s">
        <v>36</v>
      </c>
      <c r="E84" s="280" t="s">
        <v>36</v>
      </c>
      <c r="F84" s="280" t="s">
        <v>36</v>
      </c>
      <c r="G84" s="280" t="s">
        <v>36</v>
      </c>
      <c r="H84" s="280" t="s">
        <v>36</v>
      </c>
      <c r="I84" s="280" t="s">
        <v>36</v>
      </c>
      <c r="J84" s="280" t="s">
        <v>36</v>
      </c>
      <c r="K84" s="280" t="s">
        <v>36</v>
      </c>
      <c r="L84" s="280" t="s">
        <v>36</v>
      </c>
      <c r="M84" s="280" t="s">
        <v>36</v>
      </c>
      <c r="N84" s="280" t="s">
        <v>36</v>
      </c>
      <c r="O84" s="280" t="s">
        <v>36</v>
      </c>
      <c r="P84" s="280" t="s">
        <v>36</v>
      </c>
      <c r="Q84" s="280" t="s">
        <v>36</v>
      </c>
      <c r="R84" s="280" t="s">
        <v>36</v>
      </c>
      <c r="S84" s="280" t="s">
        <v>36</v>
      </c>
      <c r="T84" s="280" t="s">
        <v>36</v>
      </c>
      <c r="U84" s="280" t="s">
        <v>36</v>
      </c>
      <c r="V84" s="280" t="s">
        <v>36</v>
      </c>
      <c r="W84" s="280" t="s">
        <v>36</v>
      </c>
      <c r="X84" s="274">
        <v>0.5</v>
      </c>
      <c r="Y84" s="274">
        <v>0.6</v>
      </c>
      <c r="Z84" s="279">
        <v>0.5</v>
      </c>
      <c r="AA84" s="274">
        <v>0.4</v>
      </c>
      <c r="AB84" s="274">
        <v>0.5</v>
      </c>
      <c r="AC84" s="274">
        <v>0.7</v>
      </c>
      <c r="AD84" s="279">
        <v>0.9</v>
      </c>
      <c r="AE84" s="279">
        <v>1</v>
      </c>
      <c r="AF84" s="279">
        <v>1</v>
      </c>
      <c r="AG84" s="279">
        <v>1.1000000000000001</v>
      </c>
      <c r="AH84" s="279">
        <v>1.1000000000000001</v>
      </c>
      <c r="AI84" s="281" t="s">
        <v>36</v>
      </c>
      <c r="AJ84" s="281" t="s">
        <v>36</v>
      </c>
      <c r="AK84" s="281" t="s">
        <v>36</v>
      </c>
      <c r="AL84" s="281" t="s">
        <v>36</v>
      </c>
      <c r="AM84" s="281" t="s">
        <v>36</v>
      </c>
      <c r="AN84" s="281" t="s">
        <v>36</v>
      </c>
    </row>
    <row r="85" spans="1:40" x14ac:dyDescent="0.25">
      <c r="A85" s="184" t="s">
        <v>230</v>
      </c>
      <c r="B85" s="280" t="s">
        <v>36</v>
      </c>
      <c r="C85" s="280" t="s">
        <v>36</v>
      </c>
      <c r="D85" s="280" t="s">
        <v>36</v>
      </c>
      <c r="E85" s="280" t="s">
        <v>36</v>
      </c>
      <c r="F85" s="280" t="s">
        <v>36</v>
      </c>
      <c r="G85" s="280" t="s">
        <v>36</v>
      </c>
      <c r="H85" s="280" t="s">
        <v>36</v>
      </c>
      <c r="I85" s="280" t="s">
        <v>36</v>
      </c>
      <c r="J85" s="280" t="s">
        <v>36</v>
      </c>
      <c r="K85" s="280" t="s">
        <v>36</v>
      </c>
      <c r="L85" s="280" t="s">
        <v>36</v>
      </c>
      <c r="M85" s="280" t="s">
        <v>36</v>
      </c>
      <c r="N85" s="280" t="s">
        <v>36</v>
      </c>
      <c r="O85" s="280" t="s">
        <v>36</v>
      </c>
      <c r="P85" s="280" t="s">
        <v>36</v>
      </c>
      <c r="Q85" s="280" t="s">
        <v>36</v>
      </c>
      <c r="R85" s="280" t="s">
        <v>36</v>
      </c>
      <c r="S85" s="280" t="s">
        <v>36</v>
      </c>
      <c r="T85" s="280" t="s">
        <v>36</v>
      </c>
      <c r="U85" s="280" t="s">
        <v>36</v>
      </c>
      <c r="V85" s="280" t="s">
        <v>36</v>
      </c>
      <c r="W85" s="280" t="s">
        <v>36</v>
      </c>
      <c r="X85" s="280" t="s">
        <v>36</v>
      </c>
      <c r="Y85" s="280" t="s">
        <v>36</v>
      </c>
      <c r="Z85" s="280" t="s">
        <v>36</v>
      </c>
      <c r="AA85" s="280" t="s">
        <v>36</v>
      </c>
      <c r="AB85" s="280" t="s">
        <v>36</v>
      </c>
      <c r="AC85" s="280" t="s">
        <v>36</v>
      </c>
      <c r="AD85" s="280" t="s">
        <v>36</v>
      </c>
      <c r="AE85" s="280" t="s">
        <v>36</v>
      </c>
      <c r="AF85" s="280" t="s">
        <v>36</v>
      </c>
      <c r="AG85" s="280" t="s">
        <v>36</v>
      </c>
      <c r="AH85" s="280" t="s">
        <v>36</v>
      </c>
      <c r="AI85" s="280">
        <v>1.1000000000000001</v>
      </c>
      <c r="AJ85" s="279">
        <v>1.6</v>
      </c>
      <c r="AK85" s="279">
        <v>2.2999999999999998</v>
      </c>
      <c r="AL85" s="279">
        <v>2.8</v>
      </c>
      <c r="AM85" s="279">
        <v>2.5</v>
      </c>
      <c r="AN85" s="279">
        <v>1.5</v>
      </c>
    </row>
    <row r="86" spans="1:40" s="287" customFormat="1" x14ac:dyDescent="0.25">
      <c r="A86" s="282" t="s">
        <v>1</v>
      </c>
      <c r="B86" s="284">
        <v>305.5</v>
      </c>
      <c r="C86" s="284">
        <v>305.90000000000003</v>
      </c>
      <c r="D86" s="284">
        <v>314.5</v>
      </c>
      <c r="E86" s="284">
        <v>323.5</v>
      </c>
      <c r="F86" s="284">
        <v>312.39999999999998</v>
      </c>
      <c r="G86" s="284">
        <v>298.60000000000002</v>
      </c>
      <c r="H86" s="284">
        <v>325.3</v>
      </c>
      <c r="I86" s="284">
        <v>351.6</v>
      </c>
      <c r="J86" s="284">
        <v>387.8</v>
      </c>
      <c r="K86" s="284">
        <v>370.50000000000006</v>
      </c>
      <c r="L86" s="284">
        <v>377.40000000000003</v>
      </c>
      <c r="M86" s="284">
        <v>392.19999999999993</v>
      </c>
      <c r="N86" s="284">
        <v>394.2</v>
      </c>
      <c r="O86" s="284">
        <v>380.20000000000005</v>
      </c>
      <c r="P86" s="284">
        <v>396.2</v>
      </c>
      <c r="Q86" s="284">
        <v>405.5</v>
      </c>
      <c r="R86" s="284">
        <v>405.5</v>
      </c>
      <c r="S86" s="284">
        <v>442.5</v>
      </c>
      <c r="T86" s="284">
        <v>420.2</v>
      </c>
      <c r="U86" s="284">
        <v>448.1</v>
      </c>
      <c r="V86" s="284">
        <v>456.99999999999994</v>
      </c>
      <c r="W86" s="284">
        <v>447.9</v>
      </c>
      <c r="X86" s="284">
        <v>500.09999999999997</v>
      </c>
      <c r="Y86" s="284">
        <v>520.79999999999995</v>
      </c>
      <c r="Z86" s="285">
        <v>538.29999999999995</v>
      </c>
      <c r="AA86" s="282">
        <v>501.1</v>
      </c>
      <c r="AB86" s="282">
        <v>535.4</v>
      </c>
      <c r="AC86" s="282">
        <v>581.9</v>
      </c>
      <c r="AD86" s="282">
        <v>612.29999999999995</v>
      </c>
      <c r="AE86" s="282">
        <v>559.79999999999995</v>
      </c>
      <c r="AF86" s="282">
        <v>553.29999999999995</v>
      </c>
      <c r="AG86" s="282">
        <v>573.1</v>
      </c>
      <c r="AH86" s="282">
        <f>SUM(AH80:AH85)</f>
        <v>598.20000000000005</v>
      </c>
      <c r="AI86" s="286">
        <f>SUM(AI80:AI85)</f>
        <v>593.80000000000007</v>
      </c>
      <c r="AJ86" s="286">
        <f t="shared" ref="AJ86:AN86" si="1">SUM(AJ80:AJ85)</f>
        <v>561</v>
      </c>
      <c r="AK86" s="286">
        <f t="shared" si="1"/>
        <v>595.4</v>
      </c>
      <c r="AL86" s="286">
        <f t="shared" si="1"/>
        <v>629.19999999999993</v>
      </c>
      <c r="AM86" s="286">
        <f t="shared" si="1"/>
        <v>646.59999999999991</v>
      </c>
      <c r="AN86" s="286">
        <f t="shared" si="1"/>
        <v>573.90000000000009</v>
      </c>
    </row>
    <row r="87" spans="1:40" s="287" customFormat="1" x14ac:dyDescent="0.2">
      <c r="A87" s="259" t="s">
        <v>231</v>
      </c>
      <c r="B87" s="305"/>
      <c r="C87" s="305"/>
      <c r="D87" s="305"/>
      <c r="E87" s="305"/>
      <c r="F87" s="305"/>
      <c r="G87" s="305"/>
      <c r="H87" s="305"/>
      <c r="I87" s="305"/>
      <c r="J87" s="305"/>
      <c r="K87" s="305"/>
      <c r="L87" s="280"/>
      <c r="M87" s="305"/>
      <c r="N87" s="305"/>
      <c r="O87" s="305"/>
      <c r="P87" s="305"/>
      <c r="Q87" s="305"/>
      <c r="R87" s="305"/>
      <c r="S87" s="305"/>
      <c r="T87" s="305"/>
      <c r="U87" s="305"/>
      <c r="V87" s="305"/>
      <c r="W87" s="305"/>
      <c r="X87" s="305"/>
      <c r="Y87" s="305"/>
      <c r="Z87" s="305"/>
      <c r="AA87" s="306"/>
      <c r="AB87" s="303"/>
      <c r="AC87" s="303"/>
      <c r="AD87" s="303"/>
      <c r="AE87" s="303"/>
      <c r="AF87" s="303"/>
      <c r="AG87" s="303"/>
      <c r="AH87" s="303"/>
      <c r="AI87" s="303"/>
      <c r="AJ87" s="307"/>
      <c r="AK87" s="307"/>
      <c r="AL87" s="307"/>
      <c r="AM87" s="307"/>
      <c r="AN87" s="307"/>
    </row>
    <row r="88" spans="1:40" x14ac:dyDescent="0.25">
      <c r="L88" s="305"/>
      <c r="AA88" s="288"/>
    </row>
    <row r="89" spans="1:40" s="271" customFormat="1" ht="15.75" x14ac:dyDescent="0.25">
      <c r="A89" s="200" t="s">
        <v>256</v>
      </c>
      <c r="B89" s="200" t="s">
        <v>164</v>
      </c>
      <c r="C89" s="200" t="s">
        <v>163</v>
      </c>
      <c r="D89" s="200" t="s">
        <v>162</v>
      </c>
      <c r="E89" s="200" t="s">
        <v>161</v>
      </c>
      <c r="F89" s="200" t="s">
        <v>160</v>
      </c>
      <c r="G89" s="200" t="s">
        <v>159</v>
      </c>
      <c r="H89" s="200" t="s">
        <v>135</v>
      </c>
      <c r="I89" s="200" t="s">
        <v>136</v>
      </c>
      <c r="J89" s="200" t="s">
        <v>137</v>
      </c>
      <c r="K89" s="200" t="s">
        <v>138</v>
      </c>
      <c r="L89" s="200" t="s">
        <v>139</v>
      </c>
      <c r="M89" s="200" t="s">
        <v>140</v>
      </c>
      <c r="N89" s="200" t="s">
        <v>141</v>
      </c>
      <c r="O89" s="200" t="s">
        <v>142</v>
      </c>
      <c r="P89" s="200" t="s">
        <v>143</v>
      </c>
      <c r="Q89" s="200" t="s">
        <v>144</v>
      </c>
      <c r="R89" s="200" t="s">
        <v>145</v>
      </c>
      <c r="S89" s="200" t="s">
        <v>146</v>
      </c>
      <c r="T89" s="200" t="s">
        <v>147</v>
      </c>
      <c r="U89" s="200" t="s">
        <v>148</v>
      </c>
      <c r="V89" s="200" t="s">
        <v>149</v>
      </c>
      <c r="W89" s="200" t="s">
        <v>150</v>
      </c>
      <c r="X89" s="200" t="s">
        <v>151</v>
      </c>
      <c r="Y89" s="200" t="s">
        <v>152</v>
      </c>
      <c r="Z89" s="289" t="s">
        <v>153</v>
      </c>
      <c r="AA89" s="289" t="s">
        <v>154</v>
      </c>
      <c r="AB89" s="289" t="s">
        <v>155</v>
      </c>
      <c r="AC89" s="200" t="s">
        <v>156</v>
      </c>
      <c r="AD89" s="200" t="s">
        <v>157</v>
      </c>
      <c r="AE89" s="200" t="s">
        <v>158</v>
      </c>
      <c r="AF89" s="200" t="s">
        <v>224</v>
      </c>
      <c r="AG89" s="200" t="s">
        <v>225</v>
      </c>
      <c r="AH89" s="200" t="s">
        <v>226</v>
      </c>
      <c r="AI89" s="200" t="s">
        <v>228</v>
      </c>
      <c r="AJ89" s="200" t="s">
        <v>229</v>
      </c>
      <c r="AK89" s="200" t="s">
        <v>245</v>
      </c>
      <c r="AL89" s="200" t="s">
        <v>247</v>
      </c>
      <c r="AM89" s="200" t="s">
        <v>248</v>
      </c>
      <c r="AN89" s="200" t="s">
        <v>260</v>
      </c>
    </row>
    <row r="90" spans="1:40" x14ac:dyDescent="0.25">
      <c r="A90" s="272" t="s">
        <v>170</v>
      </c>
      <c r="B90" s="268">
        <v>0.71599999999999997</v>
      </c>
      <c r="C90" s="268">
        <v>0.65633423180592998</v>
      </c>
      <c r="D90" s="268">
        <v>0.67520215633423175</v>
      </c>
      <c r="E90" s="268">
        <v>0.71967654986522911</v>
      </c>
      <c r="F90" s="268">
        <v>0.72506738544474392</v>
      </c>
      <c r="G90" s="268">
        <v>0.64824797843665771</v>
      </c>
      <c r="H90" s="268">
        <v>0.65633423180592998</v>
      </c>
      <c r="I90" s="268">
        <v>0.70692717584369447</v>
      </c>
      <c r="J90" s="268">
        <v>0.77895667550839964</v>
      </c>
      <c r="K90" s="268">
        <v>0.76554174067495562</v>
      </c>
      <c r="L90" s="268">
        <v>0.70420168067226885</v>
      </c>
      <c r="M90" s="268">
        <v>0.77983193277310925</v>
      </c>
      <c r="N90" s="268">
        <v>0.80840336134453783</v>
      </c>
      <c r="O90" s="268">
        <v>0.76050420168067223</v>
      </c>
      <c r="P90" s="268">
        <v>0.77510373443983405</v>
      </c>
      <c r="Q90" s="268">
        <v>0.78257261410788381</v>
      </c>
      <c r="R90" s="268">
        <v>0.78257261410788381</v>
      </c>
      <c r="S90" s="268">
        <v>0.85031847133757976</v>
      </c>
      <c r="T90" s="268">
        <v>0.75810276679841904</v>
      </c>
      <c r="U90" s="268">
        <v>0.80467571644042235</v>
      </c>
      <c r="V90" s="268">
        <v>0.85029940119760483</v>
      </c>
      <c r="W90" s="268">
        <v>0.76801152737752154</v>
      </c>
      <c r="X90" s="268">
        <v>0.66210826210826212</v>
      </c>
      <c r="Y90" s="268">
        <v>0.66421825813221413</v>
      </c>
      <c r="Z90" s="268">
        <v>0.69699999999999995</v>
      </c>
      <c r="AA90" s="268">
        <v>0.61499999999999999</v>
      </c>
      <c r="AB90" s="268">
        <v>0.64</v>
      </c>
      <c r="AC90" s="268">
        <v>0.71671087533156497</v>
      </c>
      <c r="AD90" s="268">
        <v>0.77777777777777768</v>
      </c>
      <c r="AE90" s="268">
        <v>0.69810326659641719</v>
      </c>
      <c r="AF90" s="268">
        <v>0.64594039054470709</v>
      </c>
      <c r="AG90" s="268">
        <v>0.65700000000000003</v>
      </c>
      <c r="AH90" s="268">
        <f t="shared" ref="AH90:AM93" si="2">AH80/AH69</f>
        <v>0.66920152091254759</v>
      </c>
      <c r="AI90" s="268">
        <f t="shared" si="2"/>
        <v>0.62732032365540225</v>
      </c>
      <c r="AJ90" s="268">
        <f t="shared" si="2"/>
        <v>0.57799043062200961</v>
      </c>
      <c r="AK90" s="268">
        <f t="shared" si="2"/>
        <v>0.64171897633993247</v>
      </c>
      <c r="AL90" s="268">
        <f t="shared" si="2"/>
        <v>0.65391879131255903</v>
      </c>
      <c r="AM90" s="268">
        <f t="shared" si="2"/>
        <v>0.64768339768339767</v>
      </c>
      <c r="AN90" s="268">
        <v>0.53716216216216217</v>
      </c>
    </row>
    <row r="91" spans="1:40" x14ac:dyDescent="0.25">
      <c r="A91" s="272" t="s">
        <v>171</v>
      </c>
      <c r="B91" s="268">
        <v>0.58499999999999996</v>
      </c>
      <c r="C91" s="268">
        <v>0.58823529411764697</v>
      </c>
      <c r="D91" s="268">
        <v>0.57321652065081341</v>
      </c>
      <c r="E91" s="268">
        <v>0.63454317897371715</v>
      </c>
      <c r="F91" s="268">
        <v>0.64455569461827278</v>
      </c>
      <c r="G91" s="268">
        <v>0.59198998748435538</v>
      </c>
      <c r="H91" s="268">
        <v>0.66207759699624524</v>
      </c>
      <c r="I91" s="268">
        <v>0.64745011086474502</v>
      </c>
      <c r="J91" s="268">
        <v>0.70653377630121816</v>
      </c>
      <c r="K91" s="268">
        <v>0.68847006651884701</v>
      </c>
      <c r="L91" s="268">
        <v>0.70066518847006654</v>
      </c>
      <c r="M91" s="268">
        <v>0.73835920177383585</v>
      </c>
      <c r="N91" s="268">
        <v>0.71840354767184034</v>
      </c>
      <c r="O91" s="268">
        <v>0.69844789356984471</v>
      </c>
      <c r="P91" s="268">
        <v>0.67573221757322177</v>
      </c>
      <c r="Q91" s="268">
        <v>0.62866108786610886</v>
      </c>
      <c r="R91" s="268">
        <v>0.62866108786610886</v>
      </c>
      <c r="S91" s="268">
        <v>0.62156663275686697</v>
      </c>
      <c r="T91" s="268">
        <v>0.63173957273652093</v>
      </c>
      <c r="U91" s="268">
        <v>0.70616570327552985</v>
      </c>
      <c r="V91" s="268">
        <v>0.6379962192816635</v>
      </c>
      <c r="W91" s="268">
        <v>0.68809073724007563</v>
      </c>
      <c r="X91" s="268">
        <v>0.66582914572864316</v>
      </c>
      <c r="Y91" s="268">
        <v>0.6532663316582914</v>
      </c>
      <c r="Z91" s="268">
        <v>0.71499999999999997</v>
      </c>
      <c r="AA91" s="268">
        <v>0.66799999999999993</v>
      </c>
      <c r="AB91" s="268">
        <v>0.74199999999999999</v>
      </c>
      <c r="AC91" s="268">
        <v>0.8084922010398613</v>
      </c>
      <c r="AD91" s="268">
        <v>0.82960413080895012</v>
      </c>
      <c r="AE91" s="268">
        <v>0.76369863013698636</v>
      </c>
      <c r="AF91" s="268">
        <v>0.73115577889447225</v>
      </c>
      <c r="AG91" s="268">
        <v>0.71399999999999997</v>
      </c>
      <c r="AH91" s="268">
        <f t="shared" si="2"/>
        <v>0.68849961919268843</v>
      </c>
      <c r="AI91" s="268">
        <f t="shared" si="2"/>
        <v>0.67649226234340465</v>
      </c>
      <c r="AJ91" s="268">
        <f t="shared" si="2"/>
        <v>0.66718506998444793</v>
      </c>
      <c r="AK91" s="268">
        <f t="shared" si="2"/>
        <v>0.68917881811204906</v>
      </c>
      <c r="AL91" s="268">
        <f t="shared" si="2"/>
        <v>0.63554891710231509</v>
      </c>
      <c r="AM91" s="268">
        <f t="shared" si="2"/>
        <v>0.69633507853403143</v>
      </c>
      <c r="AN91" s="268">
        <v>0.67472894078398671</v>
      </c>
    </row>
    <row r="92" spans="1:40" x14ac:dyDescent="0.25">
      <c r="A92" s="272" t="s">
        <v>172</v>
      </c>
      <c r="B92" s="268">
        <v>0.74299999999999999</v>
      </c>
      <c r="C92" s="268">
        <v>0.74866717440974861</v>
      </c>
      <c r="D92" s="268">
        <v>0.77845451084887707</v>
      </c>
      <c r="E92" s="268">
        <v>0.78188047202131716</v>
      </c>
      <c r="F92" s="268">
        <v>0.73125237913970309</v>
      </c>
      <c r="G92" s="268">
        <v>0.71450323562999618</v>
      </c>
      <c r="H92" s="268">
        <v>0.79558431671107732</v>
      </c>
      <c r="I92" s="268">
        <v>0.75180814617434344</v>
      </c>
      <c r="J92" s="268">
        <v>0.83098591549295786</v>
      </c>
      <c r="K92" s="268">
        <v>0.7821782178217821</v>
      </c>
      <c r="L92" s="268">
        <v>0.81226199543031219</v>
      </c>
      <c r="M92" s="268">
        <v>0.82406702208682403</v>
      </c>
      <c r="N92" s="268">
        <v>0.8198781416603198</v>
      </c>
      <c r="O92" s="268">
        <v>0.80007616146229998</v>
      </c>
      <c r="P92" s="268">
        <v>0.72754293262879788</v>
      </c>
      <c r="Q92" s="268">
        <v>0.76816380449141342</v>
      </c>
      <c r="R92" s="268">
        <v>0.76816380449141342</v>
      </c>
      <c r="S92" s="268">
        <v>0.84478203434610288</v>
      </c>
      <c r="T92" s="268">
        <v>0.80217965653896961</v>
      </c>
      <c r="U92" s="268">
        <v>0.81505944517833551</v>
      </c>
      <c r="V92" s="268">
        <v>0.83784676354029053</v>
      </c>
      <c r="W92" s="268">
        <v>0.80812417437252304</v>
      </c>
      <c r="X92" s="268">
        <v>0.72537235432453617</v>
      </c>
      <c r="Y92" s="268">
        <v>0.74836686699764843</v>
      </c>
      <c r="Z92" s="268">
        <v>0.76400000000000001</v>
      </c>
      <c r="AA92" s="268">
        <v>0.72</v>
      </c>
      <c r="AB92" s="268">
        <v>0.77900000000000003</v>
      </c>
      <c r="AC92" s="268">
        <v>0.83328978311993729</v>
      </c>
      <c r="AD92" s="268">
        <v>0.87248497517637835</v>
      </c>
      <c r="AE92" s="268">
        <v>0.79749150770838773</v>
      </c>
      <c r="AF92" s="268">
        <v>0.81029527044682526</v>
      </c>
      <c r="AG92" s="268">
        <v>0.82499999999999996</v>
      </c>
      <c r="AH92" s="268">
        <f t="shared" si="2"/>
        <v>0.84125379170879677</v>
      </c>
      <c r="AI92" s="268">
        <f t="shared" si="2"/>
        <v>0.84302325581395343</v>
      </c>
      <c r="AJ92" s="268">
        <f t="shared" si="2"/>
        <v>0.80763397371081891</v>
      </c>
      <c r="AK92" s="268">
        <f t="shared" si="2"/>
        <v>0.84807886754297268</v>
      </c>
      <c r="AL92" s="268">
        <f t="shared" si="2"/>
        <v>0.89127218934911234</v>
      </c>
      <c r="AM92" s="268">
        <f t="shared" si="2"/>
        <v>0.78661087866108792</v>
      </c>
      <c r="AN92" s="268">
        <v>0.72594142259414229</v>
      </c>
    </row>
    <row r="93" spans="1:40" x14ac:dyDescent="0.25">
      <c r="A93" s="272" t="s">
        <v>173</v>
      </c>
      <c r="B93" s="268">
        <v>0.73333333333333339</v>
      </c>
      <c r="C93" s="268">
        <v>0.6974358974358974</v>
      </c>
      <c r="D93" s="268">
        <v>0.72307692307692306</v>
      </c>
      <c r="E93" s="268">
        <v>0.71794871794871795</v>
      </c>
      <c r="F93" s="268">
        <v>0.76923076923076927</v>
      </c>
      <c r="G93" s="268">
        <v>0.79487179487179482</v>
      </c>
      <c r="H93" s="268">
        <v>0.75384615384615383</v>
      </c>
      <c r="I93" s="268">
        <v>0.82564102564102571</v>
      </c>
      <c r="J93" s="268">
        <v>0.90256410256410269</v>
      </c>
      <c r="K93" s="268">
        <v>0.86153846153846159</v>
      </c>
      <c r="L93" s="268">
        <v>0.87692307692307703</v>
      </c>
      <c r="M93" s="268">
        <v>0.84102564102564092</v>
      </c>
      <c r="N93" s="268">
        <v>0.91794871794871791</v>
      </c>
      <c r="O93" s="268">
        <v>0.85128205128205137</v>
      </c>
      <c r="P93" s="268">
        <v>0.91794871794871791</v>
      </c>
      <c r="Q93" s="268">
        <v>0.94871794871794868</v>
      </c>
      <c r="R93" s="268">
        <v>0.94871794871794868</v>
      </c>
      <c r="S93" s="268">
        <v>0.41777777777777786</v>
      </c>
      <c r="T93" s="268">
        <v>0.42888888888888893</v>
      </c>
      <c r="U93" s="268">
        <v>0.47333333333333333</v>
      </c>
      <c r="V93" s="268">
        <v>0.49333333333333329</v>
      </c>
      <c r="W93" s="268">
        <v>0.52888888888888885</v>
      </c>
      <c r="X93" s="268">
        <v>0.58444444444444443</v>
      </c>
      <c r="Y93" s="268">
        <v>0.64888888888888885</v>
      </c>
      <c r="Z93" s="268">
        <v>0.67600000000000005</v>
      </c>
      <c r="AA93" s="268">
        <v>0.622</v>
      </c>
      <c r="AB93" s="268">
        <v>0.70699999999999996</v>
      </c>
      <c r="AC93" s="268">
        <v>0.7533333333333333</v>
      </c>
      <c r="AD93" s="268">
        <v>0.74222222222222223</v>
      </c>
      <c r="AE93" s="268">
        <v>0.7088888888888889</v>
      </c>
      <c r="AF93" s="268">
        <v>0.64888888888888885</v>
      </c>
      <c r="AG93" s="268">
        <v>0.64400000000000002</v>
      </c>
      <c r="AH93" s="268">
        <f t="shared" si="2"/>
        <v>0.73555555555555563</v>
      </c>
      <c r="AI93" s="268">
        <f t="shared" si="2"/>
        <v>0.7911111111111111</v>
      </c>
      <c r="AJ93" s="268">
        <f t="shared" si="2"/>
        <v>0.74</v>
      </c>
      <c r="AK93" s="268">
        <f t="shared" si="2"/>
        <v>0.77555555555555555</v>
      </c>
      <c r="AL93" s="268">
        <f t="shared" si="2"/>
        <v>0.91777777777777769</v>
      </c>
      <c r="AM93" s="268">
        <f t="shared" si="2"/>
        <v>0.90666666666666662</v>
      </c>
      <c r="AN93" s="268">
        <v>0.73777777777777787</v>
      </c>
    </row>
    <row r="94" spans="1:40" x14ac:dyDescent="0.25">
      <c r="A94" s="272" t="s">
        <v>175</v>
      </c>
      <c r="B94" s="280" t="s">
        <v>36</v>
      </c>
      <c r="C94" s="280" t="s">
        <v>36</v>
      </c>
      <c r="D94" s="280" t="s">
        <v>36</v>
      </c>
      <c r="E94" s="280" t="s">
        <v>36</v>
      </c>
      <c r="F94" s="280" t="s">
        <v>36</v>
      </c>
      <c r="G94" s="280" t="s">
        <v>36</v>
      </c>
      <c r="H94" s="280" t="s">
        <v>36</v>
      </c>
      <c r="I94" s="280" t="s">
        <v>36</v>
      </c>
      <c r="J94" s="280" t="s">
        <v>36</v>
      </c>
      <c r="K94" s="280" t="s">
        <v>36</v>
      </c>
      <c r="L94" s="280" t="s">
        <v>36</v>
      </c>
      <c r="M94" s="280" t="s">
        <v>36</v>
      </c>
      <c r="N94" s="280" t="s">
        <v>36</v>
      </c>
      <c r="O94" s="280" t="s">
        <v>36</v>
      </c>
      <c r="P94" s="280" t="s">
        <v>36</v>
      </c>
      <c r="Q94" s="280" t="s">
        <v>36</v>
      </c>
      <c r="R94" s="280" t="s">
        <v>36</v>
      </c>
      <c r="S94" s="280" t="s">
        <v>36</v>
      </c>
      <c r="T94" s="280" t="s">
        <v>36</v>
      </c>
      <c r="U94" s="280" t="s">
        <v>36</v>
      </c>
      <c r="V94" s="280" t="s">
        <v>36</v>
      </c>
      <c r="W94" s="280" t="s">
        <v>36</v>
      </c>
      <c r="X94" s="268">
        <v>0.313</v>
      </c>
      <c r="Y94" s="268">
        <v>0.375</v>
      </c>
      <c r="Z94" s="268">
        <v>0.313</v>
      </c>
      <c r="AA94" s="268">
        <v>0.25</v>
      </c>
      <c r="AB94" s="268">
        <v>0.27800000000000002</v>
      </c>
      <c r="AC94" s="268">
        <v>0.38888888888888884</v>
      </c>
      <c r="AD94" s="268">
        <v>0.5</v>
      </c>
      <c r="AE94" s="268">
        <v>0.55555555555555558</v>
      </c>
      <c r="AF94" s="268">
        <v>0.5</v>
      </c>
      <c r="AG94" s="268">
        <v>0.47799999999999998</v>
      </c>
      <c r="AH94" s="268">
        <f>AH84/AH73</f>
        <v>0.45833333333333337</v>
      </c>
      <c r="AI94" s="280" t="s">
        <v>36</v>
      </c>
      <c r="AJ94" s="280" t="s">
        <v>36</v>
      </c>
      <c r="AK94" s="280" t="s">
        <v>36</v>
      </c>
      <c r="AL94" s="280" t="s">
        <v>36</v>
      </c>
      <c r="AM94" s="280" t="s">
        <v>36</v>
      </c>
      <c r="AN94" s="280" t="s">
        <v>36</v>
      </c>
    </row>
    <row r="95" spans="1:40" x14ac:dyDescent="0.25">
      <c r="A95" s="184" t="s">
        <v>230</v>
      </c>
      <c r="B95" s="280" t="s">
        <v>36</v>
      </c>
      <c r="C95" s="280" t="s">
        <v>36</v>
      </c>
      <c r="D95" s="280" t="s">
        <v>36</v>
      </c>
      <c r="E95" s="280" t="s">
        <v>36</v>
      </c>
      <c r="F95" s="280" t="s">
        <v>36</v>
      </c>
      <c r="G95" s="280" t="s">
        <v>36</v>
      </c>
      <c r="H95" s="280" t="s">
        <v>36</v>
      </c>
      <c r="I95" s="280" t="s">
        <v>36</v>
      </c>
      <c r="J95" s="280" t="s">
        <v>36</v>
      </c>
      <c r="K95" s="280" t="s">
        <v>36</v>
      </c>
      <c r="L95" s="280" t="s">
        <v>36</v>
      </c>
      <c r="M95" s="280" t="s">
        <v>36</v>
      </c>
      <c r="N95" s="280" t="s">
        <v>36</v>
      </c>
      <c r="O95" s="280" t="s">
        <v>36</v>
      </c>
      <c r="P95" s="280" t="s">
        <v>36</v>
      </c>
      <c r="Q95" s="280" t="s">
        <v>36</v>
      </c>
      <c r="R95" s="280" t="s">
        <v>36</v>
      </c>
      <c r="S95" s="280" t="s">
        <v>36</v>
      </c>
      <c r="T95" s="280" t="s">
        <v>36</v>
      </c>
      <c r="U95" s="280" t="s">
        <v>36</v>
      </c>
      <c r="V95" s="280" t="s">
        <v>36</v>
      </c>
      <c r="W95" s="280" t="s">
        <v>36</v>
      </c>
      <c r="X95" s="280" t="s">
        <v>36</v>
      </c>
      <c r="Y95" s="280" t="s">
        <v>36</v>
      </c>
      <c r="Z95" s="280" t="s">
        <v>36</v>
      </c>
      <c r="AA95" s="280" t="s">
        <v>36</v>
      </c>
      <c r="AB95" s="280" t="s">
        <v>36</v>
      </c>
      <c r="AC95" s="280" t="s">
        <v>36</v>
      </c>
      <c r="AD95" s="280" t="s">
        <v>36</v>
      </c>
      <c r="AE95" s="280" t="s">
        <v>36</v>
      </c>
      <c r="AF95" s="280" t="s">
        <v>36</v>
      </c>
      <c r="AG95" s="280" t="s">
        <v>36</v>
      </c>
      <c r="AH95" s="280" t="s">
        <v>36</v>
      </c>
      <c r="AI95" s="268">
        <f t="shared" ref="AI95:AM96" si="3">AI85/AI74</f>
        <v>0.45833333333333337</v>
      </c>
      <c r="AJ95" s="268">
        <f t="shared" si="3"/>
        <v>0.16666666666666669</v>
      </c>
      <c r="AK95" s="268">
        <f t="shared" si="3"/>
        <v>0.25274725274725274</v>
      </c>
      <c r="AL95" s="268">
        <f t="shared" si="3"/>
        <v>0.29166666666666669</v>
      </c>
      <c r="AM95" s="268">
        <f t="shared" si="3"/>
        <v>0.26595744680851063</v>
      </c>
      <c r="AN95" s="268">
        <v>0.13157894736842105</v>
      </c>
    </row>
    <row r="96" spans="1:40" s="287" customFormat="1" x14ac:dyDescent="0.25">
      <c r="A96" s="282" t="s">
        <v>1</v>
      </c>
      <c r="B96" s="290">
        <v>0.71</v>
      </c>
      <c r="C96" s="290">
        <v>0.70128381476386981</v>
      </c>
      <c r="D96" s="290">
        <v>0.72083428833371532</v>
      </c>
      <c r="E96" s="290">
        <v>0.74146229658491858</v>
      </c>
      <c r="F96" s="290">
        <v>0.71602108640843454</v>
      </c>
      <c r="G96" s="290">
        <v>0.68439147375658949</v>
      </c>
      <c r="H96" s="290">
        <v>0.74558789823515925</v>
      </c>
      <c r="I96" s="290">
        <v>0.72494845360824745</v>
      </c>
      <c r="J96" s="290">
        <v>0.79859967051070846</v>
      </c>
      <c r="K96" s="290">
        <v>0.76407506702412875</v>
      </c>
      <c r="L96" s="290">
        <v>0.76816608996539792</v>
      </c>
      <c r="M96" s="290">
        <v>0.79829025035619772</v>
      </c>
      <c r="N96" s="290">
        <v>0.80236108284144103</v>
      </c>
      <c r="O96" s="290">
        <v>0.7738652554447385</v>
      </c>
      <c r="P96" s="290">
        <v>0.73588410104011892</v>
      </c>
      <c r="Q96" s="290">
        <v>0.75315750371471024</v>
      </c>
      <c r="R96" s="290">
        <v>0.75315750371471024</v>
      </c>
      <c r="S96" s="290">
        <v>0.77400734651040748</v>
      </c>
      <c r="T96" s="290">
        <v>0.73384561648620328</v>
      </c>
      <c r="U96" s="290">
        <v>0.76703183841150291</v>
      </c>
      <c r="V96" s="290">
        <v>0.77826975476839222</v>
      </c>
      <c r="W96" s="290">
        <v>0.75607697501688031</v>
      </c>
      <c r="X96" s="290">
        <v>0.69055509527754766</v>
      </c>
      <c r="Y96" s="290">
        <v>0.70445015555254953</v>
      </c>
      <c r="Z96" s="290">
        <v>0.73199999999999998</v>
      </c>
      <c r="AA96" s="290">
        <v>0.67700000000000005</v>
      </c>
      <c r="AB96" s="290">
        <v>0.73199999999999998</v>
      </c>
      <c r="AC96" s="290">
        <v>0.79342787019361871</v>
      </c>
      <c r="AD96" s="290">
        <v>0.83238172920065245</v>
      </c>
      <c r="AE96" s="290">
        <v>0.76049449803015889</v>
      </c>
      <c r="AF96" s="290">
        <v>0.74398278875890811</v>
      </c>
      <c r="AG96" s="290">
        <v>0.75</v>
      </c>
      <c r="AH96" s="290">
        <f>AH86/AH75</f>
        <v>0.76232955269529756</v>
      </c>
      <c r="AI96" s="290">
        <f t="shared" si="3"/>
        <v>0.75278904665314417</v>
      </c>
      <c r="AJ96" s="290">
        <f t="shared" si="3"/>
        <v>0.712109672505712</v>
      </c>
      <c r="AK96" s="290">
        <f t="shared" si="3"/>
        <v>0.75644771947655942</v>
      </c>
      <c r="AL96" s="290">
        <f t="shared" si="3"/>
        <v>0.78074202754684185</v>
      </c>
      <c r="AM96" s="290">
        <f t="shared" si="3"/>
        <v>0.74040993931066068</v>
      </c>
      <c r="AN96" s="290">
        <v>0.66616366802089388</v>
      </c>
    </row>
    <row r="97" spans="1:50" x14ac:dyDescent="0.2">
      <c r="A97" s="259" t="s">
        <v>231</v>
      </c>
      <c r="B97" s="291"/>
      <c r="C97" s="291"/>
      <c r="D97" s="291"/>
      <c r="E97" s="291"/>
      <c r="F97" s="291"/>
      <c r="G97" s="291"/>
      <c r="H97" s="291"/>
      <c r="I97" s="291"/>
      <c r="J97" s="291"/>
      <c r="K97" s="291"/>
      <c r="L97" s="280"/>
      <c r="M97" s="291"/>
      <c r="N97" s="291"/>
      <c r="O97" s="291"/>
      <c r="P97" s="291"/>
      <c r="Q97" s="291"/>
      <c r="R97" s="291"/>
      <c r="S97" s="291"/>
      <c r="T97" s="291"/>
      <c r="U97" s="291"/>
      <c r="V97" s="291"/>
      <c r="W97" s="291"/>
      <c r="X97" s="291"/>
      <c r="Y97" s="291"/>
      <c r="Z97" s="291"/>
      <c r="AA97" s="291"/>
      <c r="AB97" s="291"/>
      <c r="AC97" s="291"/>
      <c r="AD97" s="291"/>
      <c r="AE97" s="268"/>
      <c r="AF97" s="291"/>
      <c r="AG97" s="291"/>
      <c r="AH97" s="291"/>
      <c r="AI97" s="291"/>
      <c r="AJ97" s="291"/>
      <c r="AK97" s="291"/>
      <c r="AL97" s="291"/>
      <c r="AM97" s="291"/>
      <c r="AT97" s="291"/>
      <c r="AU97" s="291"/>
      <c r="AV97" s="291"/>
      <c r="AW97" s="291"/>
      <c r="AX97" s="291"/>
    </row>
    <row r="98" spans="1:50" x14ac:dyDescent="0.2">
      <c r="A98" s="259"/>
      <c r="B98" s="291"/>
      <c r="C98" s="291"/>
      <c r="D98" s="291"/>
      <c r="E98" s="291"/>
      <c r="F98" s="291"/>
      <c r="G98" s="291"/>
      <c r="H98" s="291"/>
      <c r="I98" s="291"/>
      <c r="J98" s="291"/>
      <c r="K98" s="291"/>
      <c r="L98" s="319"/>
      <c r="M98" s="291"/>
      <c r="N98" s="291"/>
      <c r="O98" s="291"/>
      <c r="P98" s="291"/>
      <c r="Q98" s="291"/>
      <c r="R98" s="291"/>
      <c r="S98" s="291"/>
      <c r="T98" s="291"/>
      <c r="U98" s="291"/>
      <c r="V98" s="291"/>
      <c r="W98" s="291"/>
      <c r="X98" s="291"/>
      <c r="Y98" s="291"/>
      <c r="Z98" s="291"/>
      <c r="AA98" s="291"/>
      <c r="AB98" s="291"/>
      <c r="AC98" s="291"/>
      <c r="AD98" s="291"/>
      <c r="AE98" s="268"/>
      <c r="AF98" s="291"/>
      <c r="AG98" s="291"/>
      <c r="AH98" s="291"/>
      <c r="AI98" s="291"/>
      <c r="AJ98" s="291"/>
      <c r="AK98" s="291"/>
      <c r="AL98" s="291"/>
      <c r="AM98" s="291"/>
      <c r="AT98" s="291"/>
      <c r="AU98" s="291"/>
      <c r="AV98" s="291"/>
      <c r="AW98" s="291"/>
      <c r="AX98" s="291"/>
    </row>
    <row r="99" spans="1:50" x14ac:dyDescent="0.25">
      <c r="L99" s="291"/>
      <c r="AT99" s="291"/>
      <c r="AU99" s="291"/>
      <c r="AV99" s="291"/>
      <c r="AW99" s="291"/>
      <c r="AX99" s="291"/>
    </row>
    <row r="100" spans="1:50" x14ac:dyDescent="0.25">
      <c r="A100" s="407" t="s">
        <v>283</v>
      </c>
      <c r="L100" s="291"/>
    </row>
    <row r="101" spans="1:50" ht="15.75" x14ac:dyDescent="0.25">
      <c r="A101" s="265" t="s">
        <v>169</v>
      </c>
      <c r="L101" s="291"/>
    </row>
    <row r="102" spans="1:50" s="271" customFormat="1" ht="15.75" x14ac:dyDescent="0.25">
      <c r="A102" s="200" t="s">
        <v>254</v>
      </c>
      <c r="B102" s="200">
        <v>2006</v>
      </c>
      <c r="C102" s="200">
        <v>2007</v>
      </c>
      <c r="D102" s="200">
        <v>2008</v>
      </c>
      <c r="E102" s="200">
        <v>2009</v>
      </c>
      <c r="F102" s="200">
        <v>2010</v>
      </c>
      <c r="G102" s="200">
        <v>2011</v>
      </c>
      <c r="H102" s="200">
        <v>2012</v>
      </c>
      <c r="I102" s="200">
        <v>2013</v>
      </c>
      <c r="J102" s="200">
        <v>2014</v>
      </c>
      <c r="K102" s="200">
        <v>2015</v>
      </c>
      <c r="L102" s="200">
        <v>2016</v>
      </c>
    </row>
    <row r="103" spans="1:50" x14ac:dyDescent="0.25">
      <c r="A103" s="272" t="s">
        <v>170</v>
      </c>
      <c r="B103" s="297">
        <v>296.8</v>
      </c>
      <c r="C103" s="292">
        <v>296.8</v>
      </c>
      <c r="D103" s="292">
        <v>412.5</v>
      </c>
      <c r="E103" s="292">
        <v>476</v>
      </c>
      <c r="F103" s="292">
        <v>487.1</v>
      </c>
      <c r="G103" s="292">
        <v>531.5</v>
      </c>
      <c r="H103" s="292">
        <v>753.6</v>
      </c>
      <c r="I103" s="292">
        <v>755.3</v>
      </c>
      <c r="J103" s="292">
        <v>816.3</v>
      </c>
      <c r="K103" s="292">
        <v>835.1</v>
      </c>
      <c r="L103" s="292">
        <v>704.09999999999991</v>
      </c>
      <c r="N103" s="361"/>
    </row>
    <row r="104" spans="1:50" x14ac:dyDescent="0.25">
      <c r="A104" s="272" t="s">
        <v>171</v>
      </c>
      <c r="B104" s="297">
        <v>319.60000000000002</v>
      </c>
      <c r="C104" s="292">
        <v>319.60000000000002</v>
      </c>
      <c r="D104" s="292">
        <v>350.8</v>
      </c>
      <c r="E104" s="292">
        <v>360.8</v>
      </c>
      <c r="F104" s="292">
        <v>385.09999999999997</v>
      </c>
      <c r="G104" s="292">
        <v>413.7</v>
      </c>
      <c r="H104" s="292">
        <v>467.7</v>
      </c>
      <c r="I104" s="292">
        <v>463.1</v>
      </c>
      <c r="J104" s="292">
        <v>519.4</v>
      </c>
      <c r="K104" s="292">
        <v>526.5</v>
      </c>
      <c r="L104" s="292">
        <v>438</v>
      </c>
      <c r="N104" s="361"/>
    </row>
    <row r="105" spans="1:50" x14ac:dyDescent="0.25">
      <c r="A105" s="272" t="s">
        <v>172</v>
      </c>
      <c r="B105" s="297">
        <v>1050.3000000000002</v>
      </c>
      <c r="C105" s="292">
        <v>1050.3</v>
      </c>
      <c r="D105" s="292">
        <v>1050.4000000000001</v>
      </c>
      <c r="E105" s="292">
        <v>1050.4000000000001</v>
      </c>
      <c r="F105" s="292">
        <v>1211.2</v>
      </c>
      <c r="G105" s="292">
        <v>1211.2</v>
      </c>
      <c r="H105" s="292">
        <v>1530.8</v>
      </c>
      <c r="I105" s="292">
        <v>1530.8</v>
      </c>
      <c r="J105" s="292">
        <v>1556.6</v>
      </c>
      <c r="K105" s="292">
        <v>1674.8</v>
      </c>
      <c r="L105" s="292">
        <v>1912</v>
      </c>
      <c r="N105" s="361"/>
    </row>
    <row r="106" spans="1:50" x14ac:dyDescent="0.25">
      <c r="A106" s="272" t="s">
        <v>173</v>
      </c>
      <c r="B106" s="297">
        <v>78</v>
      </c>
      <c r="C106" s="292">
        <v>78</v>
      </c>
      <c r="D106" s="292">
        <v>78</v>
      </c>
      <c r="E106" s="292">
        <v>78</v>
      </c>
      <c r="F106" s="292">
        <v>103.5</v>
      </c>
      <c r="G106" s="292">
        <v>180</v>
      </c>
      <c r="H106" s="292">
        <v>180</v>
      </c>
      <c r="I106" s="292">
        <v>180</v>
      </c>
      <c r="J106" s="292">
        <v>180</v>
      </c>
      <c r="K106" s="292">
        <v>180</v>
      </c>
      <c r="L106" s="292">
        <v>180</v>
      </c>
      <c r="N106" s="361"/>
    </row>
    <row r="107" spans="1:50" x14ac:dyDescent="0.25">
      <c r="A107" s="272" t="s">
        <v>175</v>
      </c>
      <c r="B107" s="298" t="s">
        <v>36</v>
      </c>
      <c r="C107" s="298" t="s">
        <v>36</v>
      </c>
      <c r="D107" s="298" t="s">
        <v>36</v>
      </c>
      <c r="E107" s="298" t="s">
        <v>36</v>
      </c>
      <c r="F107" s="298" t="s">
        <v>36</v>
      </c>
      <c r="G107" s="298" t="s">
        <v>36</v>
      </c>
      <c r="H107" s="292">
        <v>6.4</v>
      </c>
      <c r="I107" s="292">
        <v>7.2</v>
      </c>
      <c r="J107" s="292">
        <v>9.1</v>
      </c>
      <c r="K107" s="298" t="s">
        <v>36</v>
      </c>
      <c r="L107" s="298">
        <v>0</v>
      </c>
      <c r="N107" s="361"/>
    </row>
    <row r="108" spans="1:50" x14ac:dyDescent="0.25">
      <c r="A108" s="184" t="s">
        <v>230</v>
      </c>
      <c r="B108" s="298" t="s">
        <v>36</v>
      </c>
      <c r="C108" s="298" t="s">
        <v>36</v>
      </c>
      <c r="D108" s="298" t="s">
        <v>36</v>
      </c>
      <c r="E108" s="298" t="s">
        <v>36</v>
      </c>
      <c r="F108" s="298" t="s">
        <v>36</v>
      </c>
      <c r="G108" s="298" t="s">
        <v>36</v>
      </c>
      <c r="H108" s="298" t="s">
        <v>36</v>
      </c>
      <c r="I108" s="298" t="s">
        <v>36</v>
      </c>
      <c r="J108" s="298" t="s">
        <v>36</v>
      </c>
      <c r="K108" s="298">
        <v>37.700000000000003</v>
      </c>
      <c r="L108" s="298">
        <v>35.799999999999997</v>
      </c>
      <c r="N108" s="361"/>
    </row>
    <row r="109" spans="1:50" s="287" customFormat="1" x14ac:dyDescent="0.25">
      <c r="A109" s="293" t="s">
        <v>1</v>
      </c>
      <c r="B109" s="299">
        <v>1744.7000000000003</v>
      </c>
      <c r="C109" s="294">
        <v>1744.7</v>
      </c>
      <c r="D109" s="294">
        <v>1891.7</v>
      </c>
      <c r="E109" s="294">
        <v>1965.2</v>
      </c>
      <c r="F109" s="294">
        <v>2186.9</v>
      </c>
      <c r="G109" s="294">
        <v>2336.4</v>
      </c>
      <c r="H109" s="294">
        <v>2938.5</v>
      </c>
      <c r="I109" s="294">
        <v>2936.4</v>
      </c>
      <c r="J109" s="294">
        <f>SUM(J103:J108)</f>
        <v>3081.3999999999996</v>
      </c>
      <c r="K109" s="294">
        <f>SUM(K103:K108)</f>
        <v>3254.0999999999995</v>
      </c>
      <c r="L109" s="294">
        <v>3269.9</v>
      </c>
      <c r="N109" s="361"/>
    </row>
    <row r="110" spans="1:50" s="287" customFormat="1" x14ac:dyDescent="0.2">
      <c r="A110" s="259" t="s">
        <v>231</v>
      </c>
      <c r="B110" s="308"/>
      <c r="C110" s="309"/>
      <c r="D110" s="309"/>
      <c r="E110" s="309"/>
      <c r="F110" s="309"/>
      <c r="G110" s="309"/>
      <c r="H110" s="309"/>
      <c r="I110" s="309"/>
      <c r="J110" s="309"/>
      <c r="K110" s="309"/>
      <c r="L110" s="309"/>
      <c r="N110" s="361"/>
    </row>
    <row r="111" spans="1:50" x14ac:dyDescent="0.25">
      <c r="N111" s="361"/>
    </row>
    <row r="112" spans="1:50" s="271" customFormat="1" ht="15.75" x14ac:dyDescent="0.25">
      <c r="A112" s="200" t="s">
        <v>255</v>
      </c>
      <c r="B112" s="200">
        <v>2006</v>
      </c>
      <c r="C112" s="200">
        <v>2007</v>
      </c>
      <c r="D112" s="200">
        <v>2008</v>
      </c>
      <c r="E112" s="200">
        <v>2009</v>
      </c>
      <c r="F112" s="200">
        <v>2010</v>
      </c>
      <c r="G112" s="200">
        <v>2011</v>
      </c>
      <c r="H112" s="200">
        <v>2012</v>
      </c>
      <c r="I112" s="200">
        <v>2013</v>
      </c>
      <c r="J112" s="200">
        <v>2014</v>
      </c>
      <c r="K112" s="200">
        <v>2015</v>
      </c>
      <c r="L112" s="200">
        <v>2016</v>
      </c>
      <c r="N112" s="361"/>
    </row>
    <row r="113" spans="1:14" x14ac:dyDescent="0.25">
      <c r="A113" s="272" t="s">
        <v>170</v>
      </c>
      <c r="B113" s="292">
        <v>201.60000000000002</v>
      </c>
      <c r="C113" s="292">
        <v>205.4</v>
      </c>
      <c r="D113" s="292">
        <v>302.60000000000002</v>
      </c>
      <c r="E113" s="292">
        <v>363.3</v>
      </c>
      <c r="F113" s="292">
        <v>388.8</v>
      </c>
      <c r="G113" s="292">
        <v>422.80000000000007</v>
      </c>
      <c r="H113" s="292">
        <v>496.8</v>
      </c>
      <c r="I113" s="292">
        <v>535.1</v>
      </c>
      <c r="J113" s="292">
        <v>530.4</v>
      </c>
      <c r="K113" s="292">
        <v>526.4</v>
      </c>
      <c r="L113" s="292">
        <v>538.20000000000005</v>
      </c>
      <c r="N113" s="361"/>
    </row>
    <row r="114" spans="1:14" x14ac:dyDescent="0.25">
      <c r="A114" s="272" t="s">
        <v>171</v>
      </c>
      <c r="B114" s="292">
        <v>179.5</v>
      </c>
      <c r="C114" s="292">
        <v>195.3</v>
      </c>
      <c r="D114" s="292">
        <v>237.2</v>
      </c>
      <c r="E114" s="292">
        <v>257.60000000000002</v>
      </c>
      <c r="F114" s="292">
        <v>245.9</v>
      </c>
      <c r="G114" s="292">
        <v>275.7</v>
      </c>
      <c r="H114" s="292">
        <v>315.8</v>
      </c>
      <c r="I114" s="292">
        <v>364</v>
      </c>
      <c r="J114" s="292">
        <v>364.5</v>
      </c>
      <c r="K114" s="292">
        <v>353.8</v>
      </c>
      <c r="L114" s="292">
        <v>368.79999999999995</v>
      </c>
      <c r="N114" s="361"/>
    </row>
    <row r="115" spans="1:14" x14ac:dyDescent="0.25">
      <c r="A115" s="272" t="s">
        <v>172</v>
      </c>
      <c r="B115" s="297">
        <v>768.19999999999993</v>
      </c>
      <c r="C115" s="292">
        <v>789.6</v>
      </c>
      <c r="D115" s="292">
        <v>830.19999999999993</v>
      </c>
      <c r="E115" s="292">
        <v>855.1</v>
      </c>
      <c r="F115" s="292">
        <v>941.3</v>
      </c>
      <c r="G115" s="292">
        <v>988.10000000000014</v>
      </c>
      <c r="H115" s="292">
        <v>1131.8</v>
      </c>
      <c r="I115" s="292">
        <v>1256.2</v>
      </c>
      <c r="J115" s="292">
        <v>1292.3</v>
      </c>
      <c r="K115" s="292">
        <v>1392.5</v>
      </c>
      <c r="L115" s="292">
        <v>1557.2</v>
      </c>
      <c r="N115" s="361"/>
    </row>
    <row r="116" spans="1:14" x14ac:dyDescent="0.25">
      <c r="A116" s="272" t="s">
        <v>173</v>
      </c>
      <c r="B116" s="292">
        <v>54.9</v>
      </c>
      <c r="C116" s="292">
        <v>58.7</v>
      </c>
      <c r="D116" s="292">
        <v>65.2</v>
      </c>
      <c r="E116" s="292">
        <v>68</v>
      </c>
      <c r="F116" s="292">
        <v>73.7</v>
      </c>
      <c r="G116" s="292">
        <v>86.6</v>
      </c>
      <c r="H116" s="292">
        <v>113.9</v>
      </c>
      <c r="I116" s="292">
        <v>131</v>
      </c>
      <c r="J116" s="292">
        <v>126.9</v>
      </c>
      <c r="K116" s="292">
        <v>150.30000000000001</v>
      </c>
      <c r="L116" s="292">
        <v>148.69999999999999</v>
      </c>
      <c r="N116" s="361"/>
    </row>
    <row r="117" spans="1:14" x14ac:dyDescent="0.25">
      <c r="A117" s="272" t="s">
        <v>175</v>
      </c>
      <c r="B117" s="298" t="s">
        <v>36</v>
      </c>
      <c r="C117" s="298" t="s">
        <v>36</v>
      </c>
      <c r="D117" s="298" t="s">
        <v>36</v>
      </c>
      <c r="E117" s="298" t="s">
        <v>36</v>
      </c>
      <c r="F117" s="298" t="s">
        <v>36</v>
      </c>
      <c r="G117" s="298" t="s">
        <v>36</v>
      </c>
      <c r="H117" s="292">
        <v>2</v>
      </c>
      <c r="I117" s="292">
        <v>3.1</v>
      </c>
      <c r="J117" s="292">
        <v>4.3</v>
      </c>
      <c r="K117" s="298" t="s">
        <v>36</v>
      </c>
      <c r="L117" s="298">
        <v>0</v>
      </c>
      <c r="N117" s="361"/>
    </row>
    <row r="118" spans="1:14" x14ac:dyDescent="0.25">
      <c r="A118" s="184" t="s">
        <v>230</v>
      </c>
      <c r="B118" s="298" t="s">
        <v>36</v>
      </c>
      <c r="C118" s="298" t="s">
        <v>36</v>
      </c>
      <c r="D118" s="298" t="s">
        <v>36</v>
      </c>
      <c r="E118" s="298" t="s">
        <v>36</v>
      </c>
      <c r="F118" s="298" t="s">
        <v>36</v>
      </c>
      <c r="G118" s="298" t="s">
        <v>36</v>
      </c>
      <c r="H118" s="298" t="s">
        <v>36</v>
      </c>
      <c r="I118" s="298" t="s">
        <v>36</v>
      </c>
      <c r="J118" s="298" t="s">
        <v>36</v>
      </c>
      <c r="K118" s="298">
        <v>9.1999999999999993</v>
      </c>
      <c r="L118" s="298">
        <v>13.9</v>
      </c>
      <c r="N118" s="361"/>
    </row>
    <row r="119" spans="1:14" s="287" customFormat="1" x14ac:dyDescent="0.25">
      <c r="A119" s="293" t="s">
        <v>1</v>
      </c>
      <c r="B119" s="294">
        <v>1204.2</v>
      </c>
      <c r="C119" s="294">
        <v>1249</v>
      </c>
      <c r="D119" s="294">
        <v>1435.2</v>
      </c>
      <c r="E119" s="294">
        <v>1544</v>
      </c>
      <c r="F119" s="294">
        <v>1649.7</v>
      </c>
      <c r="G119" s="294">
        <v>1773.1999999999998</v>
      </c>
      <c r="H119" s="294">
        <v>2060.3000000000002</v>
      </c>
      <c r="I119" s="294">
        <v>2289.4</v>
      </c>
      <c r="J119" s="294">
        <f>SUM(J113:J118)</f>
        <v>2318.4</v>
      </c>
      <c r="K119" s="294">
        <f>SUM(K113:K118)</f>
        <v>2432.1999999999998</v>
      </c>
      <c r="L119" s="294">
        <v>2626.7999999999997</v>
      </c>
      <c r="N119" s="361"/>
    </row>
    <row r="120" spans="1:14" s="287" customFormat="1" x14ac:dyDescent="0.2">
      <c r="A120" s="259" t="s">
        <v>231</v>
      </c>
      <c r="B120" s="309"/>
      <c r="C120" s="309"/>
      <c r="D120" s="309"/>
      <c r="E120" s="309"/>
      <c r="F120" s="309"/>
      <c r="G120" s="309"/>
      <c r="H120" s="309"/>
      <c r="I120" s="309"/>
      <c r="J120" s="309"/>
      <c r="K120" s="309"/>
      <c r="L120" s="309"/>
      <c r="N120" s="361"/>
    </row>
    <row r="121" spans="1:14" x14ac:dyDescent="0.25">
      <c r="C121" s="269"/>
      <c r="N121" s="361"/>
    </row>
    <row r="122" spans="1:14" s="271" customFormat="1" ht="15.75" x14ac:dyDescent="0.25">
      <c r="A122" s="200" t="s">
        <v>256</v>
      </c>
      <c r="B122" s="200">
        <v>2006</v>
      </c>
      <c r="C122" s="200">
        <v>2007</v>
      </c>
      <c r="D122" s="200">
        <v>2008</v>
      </c>
      <c r="E122" s="200">
        <v>2009</v>
      </c>
      <c r="F122" s="200">
        <v>2010</v>
      </c>
      <c r="G122" s="200">
        <v>2011</v>
      </c>
      <c r="H122" s="200">
        <v>2012</v>
      </c>
      <c r="I122" s="200">
        <v>2013</v>
      </c>
      <c r="J122" s="200">
        <v>2014</v>
      </c>
      <c r="K122" s="200">
        <v>2015</v>
      </c>
      <c r="L122" s="200">
        <v>2016</v>
      </c>
      <c r="N122" s="361"/>
    </row>
    <row r="123" spans="1:14" x14ac:dyDescent="0.25">
      <c r="A123" s="272" t="s">
        <v>170</v>
      </c>
      <c r="B123" s="270">
        <v>0.679245283018868</v>
      </c>
      <c r="C123" s="270">
        <v>0.69204851752021568</v>
      </c>
      <c r="D123" s="270">
        <v>0.73357575757575766</v>
      </c>
      <c r="E123" s="270">
        <v>0.76323529411764712</v>
      </c>
      <c r="F123" s="270">
        <v>0.79819338944775198</v>
      </c>
      <c r="G123" s="270">
        <v>0.79548447789275645</v>
      </c>
      <c r="H123" s="270">
        <v>0.65900000000000003</v>
      </c>
      <c r="I123" s="270">
        <v>0.70846021448431096</v>
      </c>
      <c r="J123" s="270">
        <f t="shared" ref="J123:K126" si="4">J113/J103</f>
        <v>0.64976111723631014</v>
      </c>
      <c r="K123" s="270">
        <f t="shared" si="4"/>
        <v>0.63034367141659675</v>
      </c>
      <c r="L123" s="270">
        <f>L113/L103</f>
        <v>0.76438005965061795</v>
      </c>
      <c r="N123" s="361"/>
    </row>
    <row r="124" spans="1:14" x14ac:dyDescent="0.25">
      <c r="A124" s="272" t="s">
        <v>171</v>
      </c>
      <c r="B124" s="270">
        <v>0.56163954943679595</v>
      </c>
      <c r="C124" s="270">
        <v>0.61107634543178968</v>
      </c>
      <c r="D124" s="270">
        <v>0.67616875712656777</v>
      </c>
      <c r="E124" s="270">
        <v>0.71396895787139691</v>
      </c>
      <c r="F124" s="270">
        <v>0.63853544533887308</v>
      </c>
      <c r="G124" s="270">
        <v>0.66642494561276289</v>
      </c>
      <c r="H124" s="270">
        <v>0.67500000000000004</v>
      </c>
      <c r="I124" s="270">
        <v>0.78600734182681919</v>
      </c>
      <c r="J124" s="270">
        <f t="shared" si="4"/>
        <v>0.70177127454755495</v>
      </c>
      <c r="K124" s="270">
        <f t="shared" si="4"/>
        <v>0.67198480531813864</v>
      </c>
      <c r="L124" s="270">
        <f>L114/L104</f>
        <v>0.84200913242009123</v>
      </c>
      <c r="N124" s="361"/>
    </row>
    <row r="125" spans="1:14" x14ac:dyDescent="0.25">
      <c r="A125" s="272" t="s">
        <v>172</v>
      </c>
      <c r="B125" s="270">
        <v>0.73141007331238672</v>
      </c>
      <c r="C125" s="270">
        <v>0.75152264940997338</v>
      </c>
      <c r="D125" s="270">
        <v>0.79036557501904026</v>
      </c>
      <c r="E125" s="270">
        <v>0.81407083015993897</v>
      </c>
      <c r="F125" s="270">
        <v>0.77716314398943187</v>
      </c>
      <c r="G125" s="270">
        <v>0.81580250990752978</v>
      </c>
      <c r="H125" s="270">
        <v>0.7390000000000001</v>
      </c>
      <c r="I125" s="270">
        <v>0.82061667102168812</v>
      </c>
      <c r="J125" s="270">
        <f t="shared" si="4"/>
        <v>0.83020686110754205</v>
      </c>
      <c r="K125" s="270">
        <f t="shared" si="4"/>
        <v>0.83144256030570818</v>
      </c>
      <c r="L125" s="270">
        <f>L115/L105</f>
        <v>0.81443514644351467</v>
      </c>
      <c r="N125" s="361"/>
    </row>
    <row r="126" spans="1:14" x14ac:dyDescent="0.25">
      <c r="A126" s="272" t="s">
        <v>173</v>
      </c>
      <c r="B126" s="270">
        <v>0.70399999999999996</v>
      </c>
      <c r="C126" s="270">
        <v>0.753</v>
      </c>
      <c r="D126" s="270">
        <v>0.83589743589743593</v>
      </c>
      <c r="E126" s="270">
        <v>0.87179487179487181</v>
      </c>
      <c r="F126" s="270">
        <v>0.71207729468599035</v>
      </c>
      <c r="G126" s="270">
        <v>0.4811111111111111</v>
      </c>
      <c r="H126" s="270">
        <v>0.63300000000000001</v>
      </c>
      <c r="I126" s="270">
        <v>0.72777777777777775</v>
      </c>
      <c r="J126" s="270">
        <f t="shared" si="4"/>
        <v>0.70500000000000007</v>
      </c>
      <c r="K126" s="270">
        <f t="shared" si="4"/>
        <v>0.83500000000000008</v>
      </c>
      <c r="L126" s="270">
        <f>L116/L106</f>
        <v>0.82611111111111102</v>
      </c>
      <c r="N126" s="361"/>
    </row>
    <row r="127" spans="1:14" x14ac:dyDescent="0.25">
      <c r="A127" s="272" t="s">
        <v>175</v>
      </c>
      <c r="B127" s="298" t="s">
        <v>36</v>
      </c>
      <c r="C127" s="298" t="s">
        <v>36</v>
      </c>
      <c r="D127" s="298" t="s">
        <v>36</v>
      </c>
      <c r="E127" s="298" t="s">
        <v>36</v>
      </c>
      <c r="F127" s="298" t="s">
        <v>36</v>
      </c>
      <c r="G127" s="298" t="s">
        <v>36</v>
      </c>
      <c r="H127" s="270">
        <v>0.313</v>
      </c>
      <c r="I127" s="270">
        <v>0.43055555555555558</v>
      </c>
      <c r="J127" s="270">
        <f>J117/J107</f>
        <v>0.47252747252747251</v>
      </c>
      <c r="K127" s="298" t="s">
        <v>36</v>
      </c>
      <c r="L127" s="298">
        <v>0</v>
      </c>
      <c r="N127" s="361"/>
    </row>
    <row r="128" spans="1:14" x14ac:dyDescent="0.25">
      <c r="A128" s="184" t="s">
        <v>230</v>
      </c>
      <c r="B128" s="298" t="s">
        <v>36</v>
      </c>
      <c r="C128" s="298" t="s">
        <v>36</v>
      </c>
      <c r="D128" s="298" t="s">
        <v>36</v>
      </c>
      <c r="E128" s="298" t="s">
        <v>36</v>
      </c>
      <c r="F128" s="298" t="s">
        <v>36</v>
      </c>
      <c r="G128" s="298" t="s">
        <v>36</v>
      </c>
      <c r="H128" s="298" t="s">
        <v>36</v>
      </c>
      <c r="I128" s="298" t="s">
        <v>36</v>
      </c>
      <c r="J128" s="298" t="s">
        <v>36</v>
      </c>
      <c r="K128" s="270">
        <f t="shared" ref="K128" si="5">K118/K108</f>
        <v>0.24403183023872677</v>
      </c>
      <c r="L128" s="270">
        <f>L118/L108</f>
        <v>0.38826815642458107</v>
      </c>
      <c r="N128" s="361"/>
    </row>
    <row r="129" spans="1:14" s="287" customFormat="1" x14ac:dyDescent="0.25">
      <c r="A129" s="293" t="s">
        <v>1</v>
      </c>
      <c r="B129" s="295">
        <v>0.69014730326130547</v>
      </c>
      <c r="C129" s="295">
        <v>0.71567728627091454</v>
      </c>
      <c r="D129" s="295">
        <v>0.75868266638473336</v>
      </c>
      <c r="E129" s="295">
        <v>0.78567066965194376</v>
      </c>
      <c r="F129" s="295">
        <v>0.7543554803603274</v>
      </c>
      <c r="G129" s="295">
        <v>0.75894538606403006</v>
      </c>
      <c r="H129" s="295">
        <v>0.70099999999999996</v>
      </c>
      <c r="I129" s="295">
        <v>0.7796621713662989</v>
      </c>
      <c r="J129" s="295">
        <f t="shared" ref="J129:K129" si="6">J119/J109</f>
        <v>0.75238527941844624</v>
      </c>
      <c r="K129" s="295">
        <f t="shared" si="6"/>
        <v>0.74742632371469842</v>
      </c>
      <c r="L129" s="295">
        <v>0.80300000000000005</v>
      </c>
      <c r="N129" s="361"/>
    </row>
    <row r="130" spans="1:14" x14ac:dyDescent="0.2">
      <c r="A130" s="259" t="s">
        <v>231</v>
      </c>
      <c r="L130" s="270"/>
    </row>
    <row r="131" spans="1:14" x14ac:dyDescent="0.25">
      <c r="L131" s="325"/>
    </row>
  </sheetData>
  <mergeCells count="2">
    <mergeCell ref="A32:M32"/>
    <mergeCell ref="A63:M6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Operational and Financial Data</vt:lpstr>
      <vt:lpstr>Commodities</vt:lpstr>
      <vt:lpstr>EBITDA Rec Liq</vt:lpstr>
      <vt:lpstr>Endividamento (Detalhada)</vt:lpstr>
      <vt:lpstr>Endividamento (Website)</vt:lpstr>
      <vt:lpstr>Endividamento2</vt:lpstr>
      <vt:lpstr>Exposição Cambial</vt:lpstr>
      <vt:lpstr>Vertical Integration</vt:lpstr>
      <vt:lpstr>Capacity Utilization</vt:lpstr>
      <vt:lpstr>Client Mix</vt:lpstr>
      <vt:lpstr>MDIA3</vt:lpstr>
      <vt:lpstr>Investments</vt:lpstr>
      <vt:lpstr>Income Statement</vt:lpstr>
      <vt:lpstr>Balance Sheet</vt:lpstr>
      <vt:lpstr>DFC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mdb13580</dc:creator>
  <cp:lastModifiedBy>FERNANDA ABREU CARVALHO DE ARAUJO</cp:lastModifiedBy>
  <cp:lastPrinted>2010-12-10T19:40:55Z</cp:lastPrinted>
  <dcterms:created xsi:type="dcterms:W3CDTF">2010-12-01T11:24:06Z</dcterms:created>
  <dcterms:modified xsi:type="dcterms:W3CDTF">2019-05-10T21:12:50Z</dcterms:modified>
</cp:coreProperties>
</file>